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ADMINISTRACION VIAL\Jose Miguel Ortega\IP-DT-HUI-007-2024 SEGURIDAD VIAL\SECOP\"/>
    </mc:Choice>
  </mc:AlternateContent>
  <xr:revisionPtr revIDLastSave="0" documentId="13_ncr:1_{1796436B-1680-4168-84E3-38DDC559C113}" xr6:coauthVersionLast="47" xr6:coauthVersionMax="47" xr10:uidLastSave="{00000000-0000-0000-0000-000000000000}"/>
  <bookViews>
    <workbookView xWindow="-120" yWindow="-120" windowWidth="29040" windowHeight="16440" tabRatio="824" xr2:uid="{CCBEF5D9-C0C1-4FB7-9D11-338522D58558}"/>
  </bookViews>
  <sheets>
    <sheet name="PRESPUESTO" sheetId="1" r:id="rId1"/>
    <sheet name="CANT" sheetId="11" r:id="rId2"/>
    <sheet name="700.1" sheetId="26" state="hidden" r:id="rId3"/>
    <sheet name="700.3" sheetId="27" state="hidden" r:id="rId4"/>
    <sheet name="702.1.1" sheetId="28" state="hidden" r:id="rId5"/>
    <sheet name="700.2.1P." sheetId="33" state="hidden" r:id="rId6"/>
    <sheet name="710.1.1" sheetId="29" state="hidden" r:id="rId7"/>
    <sheet name="730.1" sheetId="30" r:id="rId8"/>
    <sheet name="740.1" sheetId="31"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s>
  <definedNames>
    <definedName name="\A" localSheetId="5">#REF!</definedName>
    <definedName name="\A">#REF!</definedName>
    <definedName name="\L" localSheetId="5">#REF!</definedName>
    <definedName name="\L">#REF!</definedName>
    <definedName name="\P" localSheetId="5">#REF!</definedName>
    <definedName name="\P">#REF!</definedName>
    <definedName name="\s">#REF!</definedName>
    <definedName name="\X" localSheetId="5">'700.2.1P.'!err</definedName>
    <definedName name="\X">[0]!err</definedName>
    <definedName name="\Z" localSheetId="5">'700.2.1P.'!err</definedName>
    <definedName name="\Z">[0]!err</definedName>
    <definedName name="_________________________________________________i1" localSheetId="5">#REF!</definedName>
    <definedName name="_________________________________________________i1">#REF!</definedName>
    <definedName name="________________________________________________i1" localSheetId="5">#REF!</definedName>
    <definedName name="________________________________________________i1">#REF!</definedName>
    <definedName name="_______________________________________________i1" localSheetId="5">#REF!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i1" localSheetId="5">#REF!</definedName>
    <definedName name="__________________i1">#REF!</definedName>
    <definedName name="__________________MA2" localSheetId="5">#REF!</definedName>
    <definedName name="__________________MA2">#REF!</definedName>
    <definedName name="__________________SBC1">[1]INV!$A$12:$D$15</definedName>
    <definedName name="__________________SBC3">[1]INV!$F$12:$I$15</definedName>
    <definedName name="__________________SBC5">[1]INV!$K$12:$N$15</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 localSheetId="5">#REF!</definedName>
    <definedName name="_________________i1">#REF!</definedName>
    <definedName name="_________________MA2" localSheetId="5">#REF!</definedName>
    <definedName name="_________________MA2">#REF!</definedName>
    <definedName name="_________________SBC1">[1]INV!$A$12:$D$15</definedName>
    <definedName name="_________________SBC3">[1]INV!$F$12:$I$15</definedName>
    <definedName name="_________________SBC5">[1]INV!$K$12:$N$15</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i1" localSheetId="5">#REF!</definedName>
    <definedName name="________________i1">#REF!</definedName>
    <definedName name="________________MA2" localSheetId="5">#REF!</definedName>
    <definedName name="________________MA2">#REF!</definedName>
    <definedName name="________________SBC1">[1]INV!$A$12:$D$15</definedName>
    <definedName name="________________SBC3">[1]INV!$F$12:$I$15</definedName>
    <definedName name="________________SBC5">[1]INV!$K$12:$N$15</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 localSheetId="5">#REF!</definedName>
    <definedName name="_______________i1">#REF!</definedName>
    <definedName name="_______________MA2" localSheetId="5">#REF!</definedName>
    <definedName name="_______________MA2">#REF!</definedName>
    <definedName name="_______________oa55" localSheetId="5">#REF!</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i1" localSheetId="5">#REF!</definedName>
    <definedName name="______________i1">#REF!</definedName>
    <definedName name="______________MA2" localSheetId="5">#REF!</definedName>
    <definedName name="______________MA2">#REF!</definedName>
    <definedName name="______________oa55" localSheetId="5">#REF!</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 localSheetId="5">#REF!</definedName>
    <definedName name="_____________i1">#REF!</definedName>
    <definedName name="_____________MA2" localSheetId="5">#REF!</definedName>
    <definedName name="_____________MA2">#REF!</definedName>
    <definedName name="_____________oa55" localSheetId="5">#REF!</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i1" localSheetId="5">#REF!</definedName>
    <definedName name="____________i1">#REF!</definedName>
    <definedName name="____________MA2" localSheetId="5">#REF!</definedName>
    <definedName name="____________MA2">#REF!</definedName>
    <definedName name="____________oa55" localSheetId="5">#REF!</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 localSheetId="5">#REF!</definedName>
    <definedName name="___________i1">#REF!</definedName>
    <definedName name="___________MA2" localSheetId="5">#REF!</definedName>
    <definedName name="___________MA2">#REF!</definedName>
    <definedName name="___________oa55" localSheetId="5">#REF!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APU221" localSheetId="5">#REF!</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i1" localSheetId="5">#REF!</definedName>
    <definedName name="__________i1">#REF!</definedName>
    <definedName name="__________MA2" localSheetId="5">#REF!</definedName>
    <definedName name="__________MA2">#REF!</definedName>
    <definedName name="__________oa55" localSheetId="5">#REF!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APU221" localSheetId="5">#REF!</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 localSheetId="5">#REF!</definedName>
    <definedName name="_________EST6">#REF!</definedName>
    <definedName name="_________i1" localSheetId="5">#REF!</definedName>
    <definedName name="_________i1">#REF!</definedName>
    <definedName name="_________MA2" localSheetId="5">#REF!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APU221" localSheetId="5">#REF!</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 localSheetId="5">#REF!</definedName>
    <definedName name="________EST1">#REF!</definedName>
    <definedName name="________EST10" localSheetId="5">#REF!</definedName>
    <definedName name="________EST10">#REF!</definedName>
    <definedName name="________EST11" localSheetId="5">#REF!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_oa55">#REF!</definedName>
    <definedName name="________PJ50">#REF!</definedName>
    <definedName name="________pj51">#REF!</definedName>
    <definedName name="________r" localSheetId="5" hidden="1">{"TAB1",#N/A,TRUE,"GENERAL";"TAB2",#N/A,TRUE,"GENERAL";"TAB3",#N/A,TRUE,"GENERAL";"TAB4",#N/A,TRUE,"GENERAL";"TAB5",#N/A,TRUE,"GENERAL"}</definedName>
    <definedName name="________r" hidden="1">{"TAB1",#N/A,TRUE,"GENERAL";"TAB2",#N/A,TRUE,"GENERAL";"TAB3",#N/A,TRUE,"GENERAL";"TAB4",#N/A,TRUE,"GENERAL";"TAB5",#N/A,TRUE,"GENERAL"}</definedName>
    <definedName name="________r4r" localSheetId="5" hidden="1">{"via1",#N/A,TRUE,"general";"via2",#N/A,TRUE,"general";"via3",#N/A,TRUE,"general"}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a1" localSheetId="5" hidden="1">{"TAB1",#N/A,TRUE,"GENERAL";"TAB2",#N/A,TRUE,"GENERAL";"TAB3",#N/A,TRUE,"GENERAL";"TAB4",#N/A,TRUE,"GENERAL";"TAB5",#N/A,TRUE,"GENERAL"}</definedName>
    <definedName name="_______a1" hidden="1">{"TAB1",#N/A,TRUE,"GENERAL";"TAB2",#N/A,TRUE,"GENERAL";"TAB3",#N/A,TRUE,"GENERAL";"TAB4",#N/A,TRUE,"GENERAL";"TAB5",#N/A,TRUE,"GENERAL"}</definedName>
    <definedName name="_______a3" localSheetId="5" hidden="1">{"TAB1",#N/A,TRUE,"GENERAL";"TAB2",#N/A,TRUE,"GENERAL";"TAB3",#N/A,TRUE,"GENERAL";"TAB4",#N/A,TRUE,"GENERAL";"TAB5",#N/A,TRUE,"GENERAL"}</definedName>
    <definedName name="_______a3" hidden="1">{"TAB1",#N/A,TRUE,"GENERAL";"TAB2",#N/A,TRUE,"GENERAL";"TAB3",#N/A,TRUE,"GENERAL";"TAB4",#N/A,TRUE,"GENERAL";"TAB5",#N/A,TRUE,"GENERAL"}</definedName>
    <definedName name="_______a4" localSheetId="5" hidden="1">{"via1",#N/A,TRUE,"general";"via2",#N/A,TRUE,"general";"via3",#N/A,TRUE,"general"}</definedName>
    <definedName name="_______a4" hidden="1">{"via1",#N/A,TRUE,"general";"via2",#N/A,TRUE,"general";"via3",#N/A,TRUE,"general"}</definedName>
    <definedName name="_______a5" localSheetId="5" hidden="1">{"TAB1",#N/A,TRUE,"GENERAL";"TAB2",#N/A,TRUE,"GENERAL";"TAB3",#N/A,TRUE,"GENERAL";"TAB4",#N/A,TRUE,"GENERAL";"TAB5",#N/A,TRUE,"GENERAL"}</definedName>
    <definedName name="_______a5" hidden="1">{"TAB1",#N/A,TRUE,"GENERAL";"TAB2",#N/A,TRUE,"GENERAL";"TAB3",#N/A,TRUE,"GENERAL";"TAB4",#N/A,TRUE,"GENERAL";"TAB5",#N/A,TRUE,"GENERAL"}</definedName>
    <definedName name="_______a6" localSheetId="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 localSheetId="5">#REF!</definedName>
    <definedName name="_______APU221">#REF!</definedName>
    <definedName name="_______APU465">[2]!absc</definedName>
    <definedName name="_______b2" localSheetId="5" hidden="1">{"TAB1",#N/A,TRUE,"GENERAL";"TAB2",#N/A,TRUE,"GENERAL";"TAB3",#N/A,TRUE,"GENERAL";"TAB4",#N/A,TRUE,"GENERAL";"TAB5",#N/A,TRUE,"GENERAL"}</definedName>
    <definedName name="_______b2" hidden="1">{"TAB1",#N/A,TRUE,"GENERAL";"TAB2",#N/A,TRUE,"GENERAL";"TAB3",#N/A,TRUE,"GENERAL";"TAB4",#N/A,TRUE,"GENERAL";"TAB5",#N/A,TRUE,"GENERAL"}</definedName>
    <definedName name="_______b3" localSheetId="5" hidden="1">{"TAB1",#N/A,TRUE,"GENERAL";"TAB2",#N/A,TRUE,"GENERAL";"TAB3",#N/A,TRUE,"GENERAL";"TAB4",#N/A,TRUE,"GENERAL";"TAB5",#N/A,TRUE,"GENERAL"}</definedName>
    <definedName name="_______b3" hidden="1">{"TAB1",#N/A,TRUE,"GENERAL";"TAB2",#N/A,TRUE,"GENERAL";"TAB3",#N/A,TRUE,"GENERAL";"TAB4",#N/A,TRUE,"GENERAL";"TAB5",#N/A,TRUE,"GENERAL"}</definedName>
    <definedName name="_______b4" localSheetId="5" hidden="1">{"TAB1",#N/A,TRUE,"GENERAL";"TAB2",#N/A,TRUE,"GENERAL";"TAB3",#N/A,TRUE,"GENERAL";"TAB4",#N/A,TRUE,"GENERAL";"TAB5",#N/A,TRUE,"GENERAL"}</definedName>
    <definedName name="_______b4" hidden="1">{"TAB1",#N/A,TRUE,"GENERAL";"TAB2",#N/A,TRUE,"GENERAL";"TAB3",#N/A,TRUE,"GENERAL";"TAB4",#N/A,TRUE,"GENERAL";"TAB5",#N/A,TRUE,"GENERAL"}</definedName>
    <definedName name="_______b5" localSheetId="5" hidden="1">{"TAB1",#N/A,TRUE,"GENERAL";"TAB2",#N/A,TRUE,"GENERAL";"TAB3",#N/A,TRUE,"GENERAL";"TAB4",#N/A,TRUE,"GENERAL";"TAB5",#N/A,TRUE,"GENERAL"}</definedName>
    <definedName name="_______b5" hidden="1">{"TAB1",#N/A,TRUE,"GENERAL";"TAB2",#N/A,TRUE,"GENERAL";"TAB3",#N/A,TRUE,"GENERAL";"TAB4",#N/A,TRUE,"GENERAL";"TAB5",#N/A,TRUE,"GENERAL"}</definedName>
    <definedName name="_______b6" localSheetId="5" hidden="1">{"TAB1",#N/A,TRUE,"GENERAL";"TAB2",#N/A,TRUE,"GENERAL";"TAB3",#N/A,TRUE,"GENERAL";"TAB4",#N/A,TRUE,"GENERAL";"TAB5",#N/A,TRUE,"GENERAL"}</definedName>
    <definedName name="_______b6" hidden="1">{"TAB1",#N/A,TRUE,"GENERAL";"TAB2",#N/A,TRUE,"GENERAL";"TAB3",#N/A,TRUE,"GENERAL";"TAB4",#N/A,TRUE,"GENERAL";"TAB5",#N/A,TRUE,"GENERAL"}</definedName>
    <definedName name="_______b7" localSheetId="5" hidden="1">{"via1",#N/A,TRUE,"general";"via2",#N/A,TRUE,"general";"via3",#N/A,TRUE,"general"}</definedName>
    <definedName name="_______b7" hidden="1">{"via1",#N/A,TRUE,"general";"via2",#N/A,TRUE,"general";"via3",#N/A,TRUE,"general"}</definedName>
    <definedName name="_______b8" localSheetId="5" hidden="1">{"via1",#N/A,TRUE,"general";"via2",#N/A,TRUE,"general";"via3",#N/A,TRUE,"general"}</definedName>
    <definedName name="_______b8" hidden="1">{"via1",#N/A,TRUE,"general";"via2",#N/A,TRUE,"general";"via3",#N/A,TRUE,"general"}</definedName>
    <definedName name="_______bb9" localSheetId="5" hidden="1">{"TAB1",#N/A,TRUE,"GENERAL";"TAB2",#N/A,TRUE,"GENERAL";"TAB3",#N/A,TRUE,"GENERAL";"TAB4",#N/A,TRUE,"GENERAL";"TAB5",#N/A,TRUE,"GENERAL"}</definedName>
    <definedName name="_______bb9" hidden="1">{"TAB1",#N/A,TRUE,"GENERAL";"TAB2",#N/A,TRUE,"GENERAL";"TAB3",#N/A,TRUE,"GENERAL";"TAB4",#N/A,TRUE,"GENERAL";"TAB5",#N/A,TRUE,"GENERAL"}</definedName>
    <definedName name="_______bgb5" localSheetId="5"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 localSheetId="5">#REF!</definedName>
    <definedName name="_______EST1">#REF!</definedName>
    <definedName name="_______EST10" localSheetId="5">#REF!</definedName>
    <definedName name="_______EST10">#REF!</definedName>
    <definedName name="_______EST11" localSheetId="5">#REF!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5" hidden="1">{"TAB1",#N/A,TRUE,"GENERAL";"TAB2",#N/A,TRUE,"GENERAL";"TAB3",#N/A,TRUE,"GENERAL";"TAB4",#N/A,TRUE,"GENERAL";"TAB5",#N/A,TRUE,"GENERAL"}</definedName>
    <definedName name="_______g2" hidden="1">{"TAB1",#N/A,TRUE,"GENERAL";"TAB2",#N/A,TRUE,"GENERAL";"TAB3",#N/A,TRUE,"GENERAL";"TAB4",#N/A,TRUE,"GENERAL";"TAB5",#N/A,TRUE,"GENERAL"}</definedName>
    <definedName name="_______g3" localSheetId="5" hidden="1">{"via1",#N/A,TRUE,"general";"via2",#N/A,TRUE,"general";"via3",#N/A,TRUE,"general"}</definedName>
    <definedName name="_______g3" hidden="1">{"via1",#N/A,TRUE,"general";"via2",#N/A,TRUE,"general";"via3",#N/A,TRUE,"general"}</definedName>
    <definedName name="_______g4" localSheetId="5" hidden="1">{"via1",#N/A,TRUE,"general";"via2",#N/A,TRUE,"general";"via3",#N/A,TRUE,"general"}</definedName>
    <definedName name="_______g4" hidden="1">{"via1",#N/A,TRUE,"general";"via2",#N/A,TRUE,"general";"via3",#N/A,TRUE,"general"}</definedName>
    <definedName name="_______g5" localSheetId="5" hidden="1">{"via1",#N/A,TRUE,"general";"via2",#N/A,TRUE,"general";"via3",#N/A,TRUE,"general"}</definedName>
    <definedName name="_______g5" hidden="1">{"via1",#N/A,TRUE,"general";"via2",#N/A,TRUE,"general";"via3",#N/A,TRUE,"general"}</definedName>
    <definedName name="_______g6" localSheetId="5" hidden="1">{"via1",#N/A,TRUE,"general";"via2",#N/A,TRUE,"general";"via3",#N/A,TRUE,"general"}</definedName>
    <definedName name="_______g6" hidden="1">{"via1",#N/A,TRUE,"general";"via2",#N/A,TRUE,"general";"via3",#N/A,TRUE,"general"}</definedName>
    <definedName name="_______g7" localSheetId="5" hidden="1">{"TAB1",#N/A,TRUE,"GENERAL";"TAB2",#N/A,TRUE,"GENERAL";"TAB3",#N/A,TRUE,"GENERAL";"TAB4",#N/A,TRUE,"GENERAL";"TAB5",#N/A,TRUE,"GENERAL"}</definedName>
    <definedName name="_______g7" hidden="1">{"TAB1",#N/A,TRUE,"GENERAL";"TAB2",#N/A,TRUE,"GENERAL";"TAB3",#N/A,TRUE,"GENERAL";"TAB4",#N/A,TRUE,"GENERAL";"TAB5",#N/A,TRUE,"GENERAL"}</definedName>
    <definedName name="_______GR1" localSheetId="5" hidden="1">{"TAB1",#N/A,TRUE,"GENERAL";"TAB2",#N/A,TRUE,"GENERAL";"TAB3",#N/A,TRUE,"GENERAL";"TAB4",#N/A,TRUE,"GENERAL";"TAB5",#N/A,TRUE,"GENERAL"}</definedName>
    <definedName name="_______GR1" hidden="1">{"TAB1",#N/A,TRUE,"GENERAL";"TAB2",#N/A,TRUE,"GENERAL";"TAB3",#N/A,TRUE,"GENERAL";"TAB4",#N/A,TRUE,"GENERAL";"TAB5",#N/A,TRUE,"GENERAL"}</definedName>
    <definedName name="_______gtr4" localSheetId="5" hidden="1">{"via1",#N/A,TRUE,"general";"via2",#N/A,TRUE,"general";"via3",#N/A,TRUE,"general"}</definedName>
    <definedName name="_______gtr4" hidden="1">{"via1",#N/A,TRUE,"general";"via2",#N/A,TRUE,"general";"via3",#N/A,TRUE,"general"}</definedName>
    <definedName name="_______h2" localSheetId="5" hidden="1">{"via1",#N/A,TRUE,"general";"via2",#N/A,TRUE,"general";"via3",#N/A,TRUE,"general"}</definedName>
    <definedName name="_______h2" hidden="1">{"via1",#N/A,TRUE,"general";"via2",#N/A,TRUE,"general";"via3",#N/A,TRUE,"general"}</definedName>
    <definedName name="_______h3" localSheetId="5" hidden="1">{"via1",#N/A,TRUE,"general";"via2",#N/A,TRUE,"general";"via3",#N/A,TRUE,"general"}</definedName>
    <definedName name="_______h3" hidden="1">{"via1",#N/A,TRUE,"general";"via2",#N/A,TRUE,"general";"via3",#N/A,TRUE,"general"}</definedName>
    <definedName name="_______h4" localSheetId="5" hidden="1">{"TAB1",#N/A,TRUE,"GENERAL";"TAB2",#N/A,TRUE,"GENERAL";"TAB3",#N/A,TRUE,"GENERAL";"TAB4",#N/A,TRUE,"GENERAL";"TAB5",#N/A,TRUE,"GENERAL"}</definedName>
    <definedName name="_______h4" hidden="1">{"TAB1",#N/A,TRUE,"GENERAL";"TAB2",#N/A,TRUE,"GENERAL";"TAB3",#N/A,TRUE,"GENERAL";"TAB4",#N/A,TRUE,"GENERAL";"TAB5",#N/A,TRUE,"GENERAL"}</definedName>
    <definedName name="_______h5" localSheetId="5" hidden="1">{"TAB1",#N/A,TRUE,"GENERAL";"TAB2",#N/A,TRUE,"GENERAL";"TAB3",#N/A,TRUE,"GENERAL";"TAB4",#N/A,TRUE,"GENERAL";"TAB5",#N/A,TRUE,"GENERAL"}</definedName>
    <definedName name="_______h5" hidden="1">{"TAB1",#N/A,TRUE,"GENERAL";"TAB2",#N/A,TRUE,"GENERAL";"TAB3",#N/A,TRUE,"GENERAL";"TAB4",#N/A,TRUE,"GENERAL";"TAB5",#N/A,TRUE,"GENERAL"}</definedName>
    <definedName name="_______h6" localSheetId="5" hidden="1">{"via1",#N/A,TRUE,"general";"via2",#N/A,TRUE,"general";"via3",#N/A,TRUE,"general"}</definedName>
    <definedName name="_______h6" hidden="1">{"via1",#N/A,TRUE,"general";"via2",#N/A,TRUE,"general";"via3",#N/A,TRUE,"general"}</definedName>
    <definedName name="_______h7" localSheetId="5" hidden="1">{"TAB1",#N/A,TRUE,"GENERAL";"TAB2",#N/A,TRUE,"GENERAL";"TAB3",#N/A,TRUE,"GENERAL";"TAB4",#N/A,TRUE,"GENERAL";"TAB5",#N/A,TRUE,"GENERAL"}</definedName>
    <definedName name="_______h7" hidden="1">{"TAB1",#N/A,TRUE,"GENERAL";"TAB2",#N/A,TRUE,"GENERAL";"TAB3",#N/A,TRUE,"GENERAL";"TAB4",#N/A,TRUE,"GENERAL";"TAB5",#N/A,TRUE,"GENERAL"}</definedName>
    <definedName name="_______h8" localSheetId="5" hidden="1">{"via1",#N/A,TRUE,"general";"via2",#N/A,TRUE,"general";"via3",#N/A,TRUE,"general"}</definedName>
    <definedName name="_______h8" hidden="1">{"via1",#N/A,TRUE,"general";"via2",#N/A,TRUE,"general";"via3",#N/A,TRUE,"general"}</definedName>
    <definedName name="_______hfh7" localSheetId="5" hidden="1">{"via1",#N/A,TRUE,"general";"via2",#N/A,TRUE,"general";"via3",#N/A,TRUE,"general"}</definedName>
    <definedName name="_______hfh7" hidden="1">{"via1",#N/A,TRUE,"general";"via2",#N/A,TRUE,"general";"via3",#N/A,TRUE,"general"}</definedName>
    <definedName name="_______i1">#REF!</definedName>
    <definedName name="_______i4" localSheetId="5" hidden="1">{"via1",#N/A,TRUE,"general";"via2",#N/A,TRUE,"general";"via3",#N/A,TRUE,"general"}</definedName>
    <definedName name="_______i4" hidden="1">{"via1",#N/A,TRUE,"general";"via2",#N/A,TRUE,"general";"via3",#N/A,TRUE,"general"}</definedName>
    <definedName name="_______i5" localSheetId="5" hidden="1">{"TAB1",#N/A,TRUE,"GENERAL";"TAB2",#N/A,TRUE,"GENERAL";"TAB3",#N/A,TRUE,"GENERAL";"TAB4",#N/A,TRUE,"GENERAL";"TAB5",#N/A,TRUE,"GENERAL"}</definedName>
    <definedName name="_______i5" hidden="1">{"TAB1",#N/A,TRUE,"GENERAL";"TAB2",#N/A,TRUE,"GENERAL";"TAB3",#N/A,TRUE,"GENERAL";"TAB4",#N/A,TRUE,"GENERAL";"TAB5",#N/A,TRUE,"GENERAL"}</definedName>
    <definedName name="_______i6" localSheetId="5" hidden="1">{"TAB1",#N/A,TRUE,"GENERAL";"TAB2",#N/A,TRUE,"GENERAL";"TAB3",#N/A,TRUE,"GENERAL";"TAB4",#N/A,TRUE,"GENERAL";"TAB5",#N/A,TRUE,"GENERAL"}</definedName>
    <definedName name="_______i6" hidden="1">{"TAB1",#N/A,TRUE,"GENERAL";"TAB2",#N/A,TRUE,"GENERAL";"TAB3",#N/A,TRUE,"GENERAL";"TAB4",#N/A,TRUE,"GENERAL";"TAB5",#N/A,TRUE,"GENERAL"}</definedName>
    <definedName name="_______i7" localSheetId="5" hidden="1">{"via1",#N/A,TRUE,"general";"via2",#N/A,TRUE,"general";"via3",#N/A,TRUE,"general"}</definedName>
    <definedName name="_______i7" hidden="1">{"via1",#N/A,TRUE,"general";"via2",#N/A,TRUE,"general";"via3",#N/A,TRUE,"general"}</definedName>
    <definedName name="_______i77" localSheetId="5" hidden="1">{"TAB1",#N/A,TRUE,"GENERAL";"TAB2",#N/A,TRUE,"GENERAL";"TAB3",#N/A,TRUE,"GENERAL";"TAB4",#N/A,TRUE,"GENERAL";"TAB5",#N/A,TRUE,"GENERAL"}</definedName>
    <definedName name="_______i77" hidden="1">{"TAB1",#N/A,TRUE,"GENERAL";"TAB2",#N/A,TRUE,"GENERAL";"TAB3",#N/A,TRUE,"GENERAL";"TAB4",#N/A,TRUE,"GENERAL";"TAB5",#N/A,TRUE,"GENERAL"}</definedName>
    <definedName name="_______i8" localSheetId="5" hidden="1">{"via1",#N/A,TRUE,"general";"via2",#N/A,TRUE,"general";"via3",#N/A,TRUE,"general"}</definedName>
    <definedName name="_______i8" hidden="1">{"via1",#N/A,TRUE,"general";"via2",#N/A,TRUE,"general";"via3",#N/A,TRUE,"general"}</definedName>
    <definedName name="_______i9" localSheetId="5" hidden="1">{"TAB1",#N/A,TRUE,"GENERAL";"TAB2",#N/A,TRUE,"GENERAL";"TAB3",#N/A,TRUE,"GENERAL";"TAB4",#N/A,TRUE,"GENERAL";"TAB5",#N/A,TRUE,"GENERAL"}</definedName>
    <definedName name="_______i9" hidden="1">{"TAB1",#N/A,TRUE,"GENERAL";"TAB2",#N/A,TRUE,"GENERAL";"TAB3",#N/A,TRUE,"GENERAL";"TAB4",#N/A,TRUE,"GENERAL";"TAB5",#N/A,TRUE,"GENERAL"}</definedName>
    <definedName name="_______k3" localSheetId="5" hidden="1">{"TAB1",#N/A,TRUE,"GENERAL";"TAB2",#N/A,TRUE,"GENERAL";"TAB3",#N/A,TRUE,"GENERAL";"TAB4",#N/A,TRUE,"GENERAL";"TAB5",#N/A,TRUE,"GENERAL"}</definedName>
    <definedName name="_______k3" hidden="1">{"TAB1",#N/A,TRUE,"GENERAL";"TAB2",#N/A,TRUE,"GENERAL";"TAB3",#N/A,TRUE,"GENERAL";"TAB4",#N/A,TRUE,"GENERAL";"TAB5",#N/A,TRUE,"GENERAL"}</definedName>
    <definedName name="_______k4" localSheetId="5" hidden="1">{"via1",#N/A,TRUE,"general";"via2",#N/A,TRUE,"general";"via3",#N/A,TRUE,"general"}</definedName>
    <definedName name="_______k4" hidden="1">{"via1",#N/A,TRUE,"general";"via2",#N/A,TRUE,"general";"via3",#N/A,TRUE,"general"}</definedName>
    <definedName name="_______k5" localSheetId="5" hidden="1">{"via1",#N/A,TRUE,"general";"via2",#N/A,TRUE,"general";"via3",#N/A,TRUE,"general"}</definedName>
    <definedName name="_______k5" hidden="1">{"via1",#N/A,TRUE,"general";"via2",#N/A,TRUE,"general";"via3",#N/A,TRUE,"general"}</definedName>
    <definedName name="_______k6" localSheetId="5" hidden="1">{"TAB1",#N/A,TRUE,"GENERAL";"TAB2",#N/A,TRUE,"GENERAL";"TAB3",#N/A,TRUE,"GENERAL";"TAB4",#N/A,TRUE,"GENERAL";"TAB5",#N/A,TRUE,"GENERAL"}</definedName>
    <definedName name="_______k6" hidden="1">{"TAB1",#N/A,TRUE,"GENERAL";"TAB2",#N/A,TRUE,"GENERAL";"TAB3",#N/A,TRUE,"GENERAL";"TAB4",#N/A,TRUE,"GENERAL";"TAB5",#N/A,TRUE,"GENERAL"}</definedName>
    <definedName name="_______k7" localSheetId="5" hidden="1">{"via1",#N/A,TRUE,"general";"via2",#N/A,TRUE,"general";"via3",#N/A,TRUE,"general"}</definedName>
    <definedName name="_______k7" hidden="1">{"via1",#N/A,TRUE,"general";"via2",#N/A,TRUE,"general";"via3",#N/A,TRUE,"general"}</definedName>
    <definedName name="_______k8" localSheetId="5" hidden="1">{"via1",#N/A,TRUE,"general";"via2",#N/A,TRUE,"general";"via3",#N/A,TRUE,"general"}</definedName>
    <definedName name="_______k8" hidden="1">{"via1",#N/A,TRUE,"general";"via2",#N/A,TRUE,"general";"via3",#N/A,TRUE,"general"}</definedName>
    <definedName name="_______k9" localSheetId="5" hidden="1">{"TAB1",#N/A,TRUE,"GENERAL";"TAB2",#N/A,TRUE,"GENERAL";"TAB3",#N/A,TRUE,"GENERAL";"TAB4",#N/A,TRUE,"GENERAL";"TAB5",#N/A,TRUE,"GENERAL"}</definedName>
    <definedName name="_______k9" hidden="1">{"TAB1",#N/A,TRUE,"GENERAL";"TAB2",#N/A,TRUE,"GENERAL";"TAB3",#N/A,TRUE,"GENERAL";"TAB4",#N/A,TRUE,"GENERAL";"TAB5",#N/A,TRUE,"GENERAL"}</definedName>
    <definedName name="_______kjk6" localSheetId="5" hidden="1">{"TAB1",#N/A,TRUE,"GENERAL";"TAB2",#N/A,TRUE,"GENERAL";"TAB3",#N/A,TRUE,"GENERAL";"TAB4",#N/A,TRUE,"GENERAL";"TAB5",#N/A,TRUE,"GENERAL"}</definedName>
    <definedName name="_______kjk6" hidden="1">{"TAB1",#N/A,TRUE,"GENERAL";"TAB2",#N/A,TRUE,"GENERAL";"TAB3",#N/A,TRUE,"GENERAL";"TAB4",#N/A,TRUE,"GENERAL";"TAB5",#N/A,TRUE,"GENERAL"}</definedName>
    <definedName name="_______m3" localSheetId="5" hidden="1">{"via1",#N/A,TRUE,"general";"via2",#N/A,TRUE,"general";"via3",#N/A,TRUE,"general"}</definedName>
    <definedName name="_______m3" hidden="1">{"via1",#N/A,TRUE,"general";"via2",#N/A,TRUE,"general";"via3",#N/A,TRUE,"general"}</definedName>
    <definedName name="_______m4" localSheetId="5" hidden="1">{"TAB1",#N/A,TRUE,"GENERAL";"TAB2",#N/A,TRUE,"GENERAL";"TAB3",#N/A,TRUE,"GENERAL";"TAB4",#N/A,TRUE,"GENERAL";"TAB5",#N/A,TRUE,"GENERAL"}</definedName>
    <definedName name="_______m4" hidden="1">{"TAB1",#N/A,TRUE,"GENERAL";"TAB2",#N/A,TRUE,"GENERAL";"TAB3",#N/A,TRUE,"GENERAL";"TAB4",#N/A,TRUE,"GENERAL";"TAB5",#N/A,TRUE,"GENERAL"}</definedName>
    <definedName name="_______m5" localSheetId="5" hidden="1">{"via1",#N/A,TRUE,"general";"via2",#N/A,TRUE,"general";"via3",#N/A,TRUE,"general"}</definedName>
    <definedName name="_______m5" hidden="1">{"via1",#N/A,TRUE,"general";"via2",#N/A,TRUE,"general";"via3",#N/A,TRUE,"general"}</definedName>
    <definedName name="_______m6" localSheetId="5" hidden="1">{"TAB1",#N/A,TRUE,"GENERAL";"TAB2",#N/A,TRUE,"GENERAL";"TAB3",#N/A,TRUE,"GENERAL";"TAB4",#N/A,TRUE,"GENERAL";"TAB5",#N/A,TRUE,"GENERAL"}</definedName>
    <definedName name="_______m6" hidden="1">{"TAB1",#N/A,TRUE,"GENERAL";"TAB2",#N/A,TRUE,"GENERAL";"TAB3",#N/A,TRUE,"GENERAL";"TAB4",#N/A,TRUE,"GENERAL";"TAB5",#N/A,TRUE,"GENERAL"}</definedName>
    <definedName name="_______m7" localSheetId="5" hidden="1">{"TAB1",#N/A,TRUE,"GENERAL";"TAB2",#N/A,TRUE,"GENERAL";"TAB3",#N/A,TRUE,"GENERAL";"TAB4",#N/A,TRUE,"GENERAL";"TAB5",#N/A,TRUE,"GENERAL"}</definedName>
    <definedName name="_______m7" hidden="1">{"TAB1",#N/A,TRUE,"GENERAL";"TAB2",#N/A,TRUE,"GENERAL";"TAB3",#N/A,TRUE,"GENERAL";"TAB4",#N/A,TRUE,"GENERAL";"TAB5",#N/A,TRUE,"GENERAL"}</definedName>
    <definedName name="_______m8" localSheetId="5" hidden="1">{"via1",#N/A,TRUE,"general";"via2",#N/A,TRUE,"general";"via3",#N/A,TRUE,"general"}</definedName>
    <definedName name="_______m8" hidden="1">{"via1",#N/A,TRUE,"general";"via2",#N/A,TRUE,"general";"via3",#N/A,TRUE,"general"}</definedName>
    <definedName name="_______m9" localSheetId="5" hidden="1">{"via1",#N/A,TRUE,"general";"via2",#N/A,TRUE,"general";"via3",#N/A,TRUE,"general"}</definedName>
    <definedName name="_______m9" hidden="1">{"via1",#N/A,TRUE,"general";"via2",#N/A,TRUE,"general";"via3",#N/A,TRUE,"general"}</definedName>
    <definedName name="_______MA2">#REF!</definedName>
    <definedName name="_______n3" localSheetId="5" hidden="1">{"TAB1",#N/A,TRUE,"GENERAL";"TAB2",#N/A,TRUE,"GENERAL";"TAB3",#N/A,TRUE,"GENERAL";"TAB4",#N/A,TRUE,"GENERAL";"TAB5",#N/A,TRUE,"GENERAL"}</definedName>
    <definedName name="_______n3" hidden="1">{"TAB1",#N/A,TRUE,"GENERAL";"TAB2",#N/A,TRUE,"GENERAL";"TAB3",#N/A,TRUE,"GENERAL";"TAB4",#N/A,TRUE,"GENERAL";"TAB5",#N/A,TRUE,"GENERAL"}</definedName>
    <definedName name="_______n4" localSheetId="5" hidden="1">{"via1",#N/A,TRUE,"general";"via2",#N/A,TRUE,"general";"via3",#N/A,TRUE,"general"}</definedName>
    <definedName name="_______n4" hidden="1">{"via1",#N/A,TRUE,"general";"via2",#N/A,TRUE,"general";"via3",#N/A,TRUE,"general"}</definedName>
    <definedName name="_______n5" localSheetId="5" hidden="1">{"TAB1",#N/A,TRUE,"GENERAL";"TAB2",#N/A,TRUE,"GENERAL";"TAB3",#N/A,TRUE,"GENERAL";"TAB4",#N/A,TRUE,"GENERAL";"TAB5",#N/A,TRUE,"GENERAL"}</definedName>
    <definedName name="_______n5" hidden="1">{"TAB1",#N/A,TRUE,"GENERAL";"TAB2",#N/A,TRUE,"GENERAL";"TAB3",#N/A,TRUE,"GENERAL";"TAB4",#N/A,TRUE,"GENERAL";"TAB5",#N/A,TRUE,"GENERAL"}</definedName>
    <definedName name="_______nyn7" localSheetId="5" hidden="1">{"via1",#N/A,TRUE,"general";"via2",#N/A,TRUE,"general";"via3",#N/A,TRUE,"general"}</definedName>
    <definedName name="_______nyn7" hidden="1">{"via1",#N/A,TRUE,"general";"via2",#N/A,TRUE,"general";"via3",#N/A,TRUE,"general"}</definedName>
    <definedName name="_______o4" localSheetId="5" hidden="1">{"via1",#N/A,TRUE,"general";"via2",#N/A,TRUE,"general";"via3",#N/A,TRUE,"general"}</definedName>
    <definedName name="_______o4" hidden="1">{"via1",#N/A,TRUE,"general";"via2",#N/A,TRUE,"general";"via3",#N/A,TRUE,"general"}</definedName>
    <definedName name="_______o5" localSheetId="5" hidden="1">{"TAB1",#N/A,TRUE,"GENERAL";"TAB2",#N/A,TRUE,"GENERAL";"TAB3",#N/A,TRUE,"GENERAL";"TAB4",#N/A,TRUE,"GENERAL";"TAB5",#N/A,TRUE,"GENERAL"}</definedName>
    <definedName name="_______o5" hidden="1">{"TAB1",#N/A,TRUE,"GENERAL";"TAB2",#N/A,TRUE,"GENERAL";"TAB3",#N/A,TRUE,"GENERAL";"TAB4",#N/A,TRUE,"GENERAL";"TAB5",#N/A,TRUE,"GENERAL"}</definedName>
    <definedName name="_______o6" localSheetId="5" hidden="1">{"TAB1",#N/A,TRUE,"GENERAL";"TAB2",#N/A,TRUE,"GENERAL";"TAB3",#N/A,TRUE,"GENERAL";"TAB4",#N/A,TRUE,"GENERAL";"TAB5",#N/A,TRUE,"GENERAL"}</definedName>
    <definedName name="_______o6" hidden="1">{"TAB1",#N/A,TRUE,"GENERAL";"TAB2",#N/A,TRUE,"GENERAL";"TAB3",#N/A,TRUE,"GENERAL";"TAB4",#N/A,TRUE,"GENERAL";"TAB5",#N/A,TRUE,"GENERAL"}</definedName>
    <definedName name="_______o7" localSheetId="5" hidden="1">{"TAB1",#N/A,TRUE,"GENERAL";"TAB2",#N/A,TRUE,"GENERAL";"TAB3",#N/A,TRUE,"GENERAL";"TAB4",#N/A,TRUE,"GENERAL";"TAB5",#N/A,TRUE,"GENERAL"}</definedName>
    <definedName name="_______o7" hidden="1">{"TAB1",#N/A,TRUE,"GENERAL";"TAB2",#N/A,TRUE,"GENERAL";"TAB3",#N/A,TRUE,"GENERAL";"TAB4",#N/A,TRUE,"GENERAL";"TAB5",#N/A,TRUE,"GENERAL"}</definedName>
    <definedName name="_______o8" localSheetId="5" hidden="1">{"via1",#N/A,TRUE,"general";"via2",#N/A,TRUE,"general";"via3",#N/A,TRUE,"general"}</definedName>
    <definedName name="_______o8" hidden="1">{"via1",#N/A,TRUE,"general";"via2",#N/A,TRUE,"general";"via3",#N/A,TRUE,"general"}</definedName>
    <definedName name="_______o9" localSheetId="5"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5" hidden="1">{"via1",#N/A,TRUE,"general";"via2",#N/A,TRUE,"general";"via3",#N/A,TRUE,"general"}</definedName>
    <definedName name="_______p6" hidden="1">{"via1",#N/A,TRUE,"general";"via2",#N/A,TRUE,"general";"via3",#N/A,TRUE,"general"}</definedName>
    <definedName name="_______p7" localSheetId="5" hidden="1">{"via1",#N/A,TRUE,"general";"via2",#N/A,TRUE,"general";"via3",#N/A,TRUE,"general"}</definedName>
    <definedName name="_______p7" hidden="1">{"via1",#N/A,TRUE,"general";"via2",#N/A,TRUE,"general";"via3",#N/A,TRUE,"general"}</definedName>
    <definedName name="_______p8" localSheetId="5"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5" hidden="1">{"TAB1",#N/A,TRUE,"GENERAL";"TAB2",#N/A,TRUE,"GENERAL";"TAB3",#N/A,TRUE,"GENERAL";"TAB4",#N/A,TRUE,"GENERAL";"TAB5",#N/A,TRUE,"GENERAL"}</definedName>
    <definedName name="_______r" hidden="1">{"TAB1",#N/A,TRUE,"GENERAL";"TAB2",#N/A,TRUE,"GENERAL";"TAB3",#N/A,TRUE,"GENERAL";"TAB4",#N/A,TRUE,"GENERAL";"TAB5",#N/A,TRUE,"GENERAL"}</definedName>
    <definedName name="_______r4r" localSheetId="5" hidden="1">{"via1",#N/A,TRUE,"general";"via2",#N/A,TRUE,"general";"via3",#N/A,TRUE,"general"}</definedName>
    <definedName name="_______r4r" hidden="1">{"via1",#N/A,TRUE,"general";"via2",#N/A,TRUE,"general";"via3",#N/A,TRUE,"general"}</definedName>
    <definedName name="_______rc">#REF!</definedName>
    <definedName name="_______rtu6" localSheetId="5" hidden="1">{"via1",#N/A,TRUE,"general";"via2",#N/A,TRUE,"general";"via3",#N/A,TRUE,"general"}</definedName>
    <definedName name="_______rtu6" hidden="1">{"via1",#N/A,TRUE,"general";"via2",#N/A,TRUE,"general";"via3",#N/A,TRUE,"general"}</definedName>
    <definedName name="_______s1" localSheetId="5" hidden="1">{"via1",#N/A,TRUE,"general";"via2",#N/A,TRUE,"general";"via3",#N/A,TRUE,"general"}</definedName>
    <definedName name="_______s1" hidden="1">{"via1",#N/A,TRUE,"general";"via2",#N/A,TRUE,"general";"via3",#N/A,TRUE,"general"}</definedName>
    <definedName name="_______s2" localSheetId="5" hidden="1">{"TAB1",#N/A,TRUE,"GENERAL";"TAB2",#N/A,TRUE,"GENERAL";"TAB3",#N/A,TRUE,"GENERAL";"TAB4",#N/A,TRUE,"GENERAL";"TAB5",#N/A,TRUE,"GENERAL"}</definedName>
    <definedName name="_______s2" hidden="1">{"TAB1",#N/A,TRUE,"GENERAL";"TAB2",#N/A,TRUE,"GENERAL";"TAB3",#N/A,TRUE,"GENERAL";"TAB4",#N/A,TRUE,"GENERAL";"TAB5",#N/A,TRUE,"GENERAL"}</definedName>
    <definedName name="_______s3" localSheetId="5" hidden="1">{"TAB1",#N/A,TRUE,"GENERAL";"TAB2",#N/A,TRUE,"GENERAL";"TAB3",#N/A,TRUE,"GENERAL";"TAB4",#N/A,TRUE,"GENERAL";"TAB5",#N/A,TRUE,"GENERAL"}</definedName>
    <definedName name="_______s3" hidden="1">{"TAB1",#N/A,TRUE,"GENERAL";"TAB2",#N/A,TRUE,"GENERAL";"TAB3",#N/A,TRUE,"GENERAL";"TAB4",#N/A,TRUE,"GENERAL";"TAB5",#N/A,TRUE,"GENERAL"}</definedName>
    <definedName name="_______s4" localSheetId="5" hidden="1">{"via1",#N/A,TRUE,"general";"via2",#N/A,TRUE,"general";"via3",#N/A,TRUE,"general"}</definedName>
    <definedName name="_______s4" hidden="1">{"via1",#N/A,TRUE,"general";"via2",#N/A,TRUE,"general";"via3",#N/A,TRUE,"general"}</definedName>
    <definedName name="_______s5" localSheetId="5" hidden="1">{"via1",#N/A,TRUE,"general";"via2",#N/A,TRUE,"general";"via3",#N/A,TRUE,"general"}</definedName>
    <definedName name="_______s5" hidden="1">{"via1",#N/A,TRUE,"general";"via2",#N/A,TRUE,"general";"via3",#N/A,TRUE,"general"}</definedName>
    <definedName name="_______s6" localSheetId="5" hidden="1">{"TAB1",#N/A,TRUE,"GENERAL";"TAB2",#N/A,TRUE,"GENERAL";"TAB3",#N/A,TRUE,"GENERAL";"TAB4",#N/A,TRUE,"GENERAL";"TAB5",#N/A,TRUE,"GENERAL"}</definedName>
    <definedName name="_______s6" hidden="1">{"TAB1",#N/A,TRUE,"GENERAL";"TAB2",#N/A,TRUE,"GENERAL";"TAB3",#N/A,TRUE,"GENERAL";"TAB4",#N/A,TRUE,"GENERAL";"TAB5",#N/A,TRUE,"GENERAL"}</definedName>
    <definedName name="_______s7" localSheetId="5"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5" hidden="1">{"TAB1",#N/A,TRUE,"GENERAL";"TAB2",#N/A,TRUE,"GENERAL";"TAB3",#N/A,TRUE,"GENERAL";"TAB4",#N/A,TRUE,"GENERAL";"TAB5",#N/A,TRUE,"GENERAL"}</definedName>
    <definedName name="_______t3" hidden="1">{"TAB1",#N/A,TRUE,"GENERAL";"TAB2",#N/A,TRUE,"GENERAL";"TAB3",#N/A,TRUE,"GENERAL";"TAB4",#N/A,TRUE,"GENERAL";"TAB5",#N/A,TRUE,"GENERAL"}</definedName>
    <definedName name="_______t4" localSheetId="5" hidden="1">{"via1",#N/A,TRUE,"general";"via2",#N/A,TRUE,"general";"via3",#N/A,TRUE,"general"}</definedName>
    <definedName name="_______t4" hidden="1">{"via1",#N/A,TRUE,"general";"via2",#N/A,TRUE,"general";"via3",#N/A,TRUE,"general"}</definedName>
    <definedName name="_______t5" localSheetId="5" hidden="1">{"TAB1",#N/A,TRUE,"GENERAL";"TAB2",#N/A,TRUE,"GENERAL";"TAB3",#N/A,TRUE,"GENERAL";"TAB4",#N/A,TRUE,"GENERAL";"TAB5",#N/A,TRUE,"GENERAL"}</definedName>
    <definedName name="_______t5" hidden="1">{"TAB1",#N/A,TRUE,"GENERAL";"TAB2",#N/A,TRUE,"GENERAL";"TAB3",#N/A,TRUE,"GENERAL";"TAB4",#N/A,TRUE,"GENERAL";"TAB5",#N/A,TRUE,"GENERAL"}</definedName>
    <definedName name="_______t6" localSheetId="5" hidden="1">{"via1",#N/A,TRUE,"general";"via2",#N/A,TRUE,"general";"via3",#N/A,TRUE,"general"}</definedName>
    <definedName name="_______t6" hidden="1">{"via1",#N/A,TRUE,"general";"via2",#N/A,TRUE,"general";"via3",#N/A,TRUE,"general"}</definedName>
    <definedName name="_______t66" localSheetId="5" hidden="1">{"TAB1",#N/A,TRUE,"GENERAL";"TAB2",#N/A,TRUE,"GENERAL";"TAB3",#N/A,TRUE,"GENERAL";"TAB4",#N/A,TRUE,"GENERAL";"TAB5",#N/A,TRUE,"GENERAL"}</definedName>
    <definedName name="_______t66" hidden="1">{"TAB1",#N/A,TRUE,"GENERAL";"TAB2",#N/A,TRUE,"GENERAL";"TAB3",#N/A,TRUE,"GENERAL";"TAB4",#N/A,TRUE,"GENERAL";"TAB5",#N/A,TRUE,"GENERAL"}</definedName>
    <definedName name="_______t7" localSheetId="5" hidden="1">{"via1",#N/A,TRUE,"general";"via2",#N/A,TRUE,"general";"via3",#N/A,TRUE,"general"}</definedName>
    <definedName name="_______t7" hidden="1">{"via1",#N/A,TRUE,"general";"via2",#N/A,TRUE,"general";"via3",#N/A,TRUE,"general"}</definedName>
    <definedName name="_______t77" localSheetId="5" hidden="1">{"TAB1",#N/A,TRUE,"GENERAL";"TAB2",#N/A,TRUE,"GENERAL";"TAB3",#N/A,TRUE,"GENERAL";"TAB4",#N/A,TRUE,"GENERAL";"TAB5",#N/A,TRUE,"GENERAL"}</definedName>
    <definedName name="_______t77" hidden="1">{"TAB1",#N/A,TRUE,"GENERAL";"TAB2",#N/A,TRUE,"GENERAL";"TAB3",#N/A,TRUE,"GENERAL";"TAB4",#N/A,TRUE,"GENERAL";"TAB5",#N/A,TRUE,"GENERAL"}</definedName>
    <definedName name="_______t8" localSheetId="5" hidden="1">{"TAB1",#N/A,TRUE,"GENERAL";"TAB2",#N/A,TRUE,"GENERAL";"TAB3",#N/A,TRUE,"GENERAL";"TAB4",#N/A,TRUE,"GENERAL";"TAB5",#N/A,TRUE,"GENERAL"}</definedName>
    <definedName name="_______t8" hidden="1">{"TAB1",#N/A,TRUE,"GENERAL";"TAB2",#N/A,TRUE,"GENERAL";"TAB3",#N/A,TRUE,"GENERAL";"TAB4",#N/A,TRUE,"GENERAL";"TAB5",#N/A,TRUE,"GENERAL"}</definedName>
    <definedName name="_______t88" localSheetId="5" hidden="1">{"via1",#N/A,TRUE,"general";"via2",#N/A,TRUE,"general";"via3",#N/A,TRUE,"general"}</definedName>
    <definedName name="_______t88" hidden="1">{"via1",#N/A,TRUE,"general";"via2",#N/A,TRUE,"general";"via3",#N/A,TRUE,"general"}</definedName>
    <definedName name="_______t9" localSheetId="5" hidden="1">{"TAB1",#N/A,TRUE,"GENERAL";"TAB2",#N/A,TRUE,"GENERAL";"TAB3",#N/A,TRUE,"GENERAL";"TAB4",#N/A,TRUE,"GENERAL";"TAB5",#N/A,TRUE,"GENERAL"}</definedName>
    <definedName name="_______t9" hidden="1">{"TAB1",#N/A,TRUE,"GENERAL";"TAB2",#N/A,TRUE,"GENERAL";"TAB3",#N/A,TRUE,"GENERAL";"TAB4",#N/A,TRUE,"GENERAL";"TAB5",#N/A,TRUE,"GENERAL"}</definedName>
    <definedName name="_______t99" localSheetId="5" hidden="1">{"via1",#N/A,TRUE,"general";"via2",#N/A,TRUE,"general";"via3",#N/A,TRUE,"general"}</definedName>
    <definedName name="_______t99" hidden="1">{"via1",#N/A,TRUE,"general";"via2",#N/A,TRUE,"general";"via3",#N/A,TRUE,"general"}</definedName>
    <definedName name="_______u4" localSheetId="5" hidden="1">{"TAB1",#N/A,TRUE,"GENERAL";"TAB2",#N/A,TRUE,"GENERAL";"TAB3",#N/A,TRUE,"GENERAL";"TAB4",#N/A,TRUE,"GENERAL";"TAB5",#N/A,TRUE,"GENERAL"}</definedName>
    <definedName name="_______u4" hidden="1">{"TAB1",#N/A,TRUE,"GENERAL";"TAB2",#N/A,TRUE,"GENERAL";"TAB3",#N/A,TRUE,"GENERAL";"TAB4",#N/A,TRUE,"GENERAL";"TAB5",#N/A,TRUE,"GENERAL"}</definedName>
    <definedName name="_______u5" localSheetId="5" hidden="1">{"TAB1",#N/A,TRUE,"GENERAL";"TAB2",#N/A,TRUE,"GENERAL";"TAB3",#N/A,TRUE,"GENERAL";"TAB4",#N/A,TRUE,"GENERAL";"TAB5",#N/A,TRUE,"GENERAL"}</definedName>
    <definedName name="_______u5" hidden="1">{"TAB1",#N/A,TRUE,"GENERAL";"TAB2",#N/A,TRUE,"GENERAL";"TAB3",#N/A,TRUE,"GENERAL";"TAB4",#N/A,TRUE,"GENERAL";"TAB5",#N/A,TRUE,"GENERAL"}</definedName>
    <definedName name="_______u6" localSheetId="5" hidden="1">{"TAB1",#N/A,TRUE,"GENERAL";"TAB2",#N/A,TRUE,"GENERAL";"TAB3",#N/A,TRUE,"GENERAL";"TAB4",#N/A,TRUE,"GENERAL";"TAB5",#N/A,TRUE,"GENERAL"}</definedName>
    <definedName name="_______u6" hidden="1">{"TAB1",#N/A,TRUE,"GENERAL";"TAB2",#N/A,TRUE,"GENERAL";"TAB3",#N/A,TRUE,"GENERAL";"TAB4",#N/A,TRUE,"GENERAL";"TAB5",#N/A,TRUE,"GENERAL"}</definedName>
    <definedName name="_______u7" localSheetId="5" hidden="1">{"via1",#N/A,TRUE,"general";"via2",#N/A,TRUE,"general";"via3",#N/A,TRUE,"general"}</definedName>
    <definedName name="_______u7" hidden="1">{"via1",#N/A,TRUE,"general";"via2",#N/A,TRUE,"general";"via3",#N/A,TRUE,"general"}</definedName>
    <definedName name="_______u8" localSheetId="5" hidden="1">{"TAB1",#N/A,TRUE,"GENERAL";"TAB2",#N/A,TRUE,"GENERAL";"TAB3",#N/A,TRUE,"GENERAL";"TAB4",#N/A,TRUE,"GENERAL";"TAB5",#N/A,TRUE,"GENERAL"}</definedName>
    <definedName name="_______u8" hidden="1">{"TAB1",#N/A,TRUE,"GENERAL";"TAB2",#N/A,TRUE,"GENERAL";"TAB3",#N/A,TRUE,"GENERAL";"TAB4",#N/A,TRUE,"GENERAL";"TAB5",#N/A,TRUE,"GENERAL"}</definedName>
    <definedName name="_______u9" localSheetId="5" hidden="1">{"TAB1",#N/A,TRUE,"GENERAL";"TAB2",#N/A,TRUE,"GENERAL";"TAB3",#N/A,TRUE,"GENERAL";"TAB4",#N/A,TRUE,"GENERAL";"TAB5",#N/A,TRUE,"GENERAL"}</definedName>
    <definedName name="_______u9" hidden="1">{"TAB1",#N/A,TRUE,"GENERAL";"TAB2",#N/A,TRUE,"GENERAL";"TAB3",#N/A,TRUE,"GENERAL";"TAB4",#N/A,TRUE,"GENERAL";"TAB5",#N/A,TRUE,"GENERAL"}</definedName>
    <definedName name="_______ur7" localSheetId="5" hidden="1">{"TAB1",#N/A,TRUE,"GENERAL";"TAB2",#N/A,TRUE,"GENERAL";"TAB3",#N/A,TRUE,"GENERAL";"TAB4",#N/A,TRUE,"GENERAL";"TAB5",#N/A,TRUE,"GENERAL"}</definedName>
    <definedName name="_______ur7" hidden="1">{"TAB1",#N/A,TRUE,"GENERAL";"TAB2",#N/A,TRUE,"GENERAL";"TAB3",#N/A,TRUE,"GENERAL";"TAB4",#N/A,TRUE,"GENERAL";"TAB5",#N/A,TRUE,"GENERAL"}</definedName>
    <definedName name="_______v2" localSheetId="5" hidden="1">{"via1",#N/A,TRUE,"general";"via2",#N/A,TRUE,"general";"via3",#N/A,TRUE,"general"}</definedName>
    <definedName name="_______v2" hidden="1">{"via1",#N/A,TRUE,"general";"via2",#N/A,TRUE,"general";"via3",#N/A,TRUE,"general"}</definedName>
    <definedName name="_______v3" localSheetId="5" hidden="1">{"TAB1",#N/A,TRUE,"GENERAL";"TAB2",#N/A,TRUE,"GENERAL";"TAB3",#N/A,TRUE,"GENERAL";"TAB4",#N/A,TRUE,"GENERAL";"TAB5",#N/A,TRUE,"GENERAL"}</definedName>
    <definedName name="_______v3" hidden="1">{"TAB1",#N/A,TRUE,"GENERAL";"TAB2",#N/A,TRUE,"GENERAL";"TAB3",#N/A,TRUE,"GENERAL";"TAB4",#N/A,TRUE,"GENERAL";"TAB5",#N/A,TRUE,"GENERAL"}</definedName>
    <definedName name="_______v4" localSheetId="5" hidden="1">{"TAB1",#N/A,TRUE,"GENERAL";"TAB2",#N/A,TRUE,"GENERAL";"TAB3",#N/A,TRUE,"GENERAL";"TAB4",#N/A,TRUE,"GENERAL";"TAB5",#N/A,TRUE,"GENERAL"}</definedName>
    <definedName name="_______v4" hidden="1">{"TAB1",#N/A,TRUE,"GENERAL";"TAB2",#N/A,TRUE,"GENERAL";"TAB3",#N/A,TRUE,"GENERAL";"TAB4",#N/A,TRUE,"GENERAL";"TAB5",#N/A,TRUE,"GENERAL"}</definedName>
    <definedName name="_______v5" localSheetId="5" hidden="1">{"TAB1",#N/A,TRUE,"GENERAL";"TAB2",#N/A,TRUE,"GENERAL";"TAB3",#N/A,TRUE,"GENERAL";"TAB4",#N/A,TRUE,"GENERAL";"TAB5",#N/A,TRUE,"GENERAL"}</definedName>
    <definedName name="_______v5" hidden="1">{"TAB1",#N/A,TRUE,"GENERAL";"TAB2",#N/A,TRUE,"GENERAL";"TAB3",#N/A,TRUE,"GENERAL";"TAB4",#N/A,TRUE,"GENERAL";"TAB5",#N/A,TRUE,"GENERAL"}</definedName>
    <definedName name="_______v6" localSheetId="5" hidden="1">{"TAB1",#N/A,TRUE,"GENERAL";"TAB2",#N/A,TRUE,"GENERAL";"TAB3",#N/A,TRUE,"GENERAL";"TAB4",#N/A,TRUE,"GENERAL";"TAB5",#N/A,TRUE,"GENERAL"}</definedName>
    <definedName name="_______v6" hidden="1">{"TAB1",#N/A,TRUE,"GENERAL";"TAB2",#N/A,TRUE,"GENERAL";"TAB3",#N/A,TRUE,"GENERAL";"TAB4",#N/A,TRUE,"GENERAL";"TAB5",#N/A,TRUE,"GENERAL"}</definedName>
    <definedName name="_______v7" localSheetId="5" hidden="1">{"via1",#N/A,TRUE,"general";"via2",#N/A,TRUE,"general";"via3",#N/A,TRUE,"general"}</definedName>
    <definedName name="_______v7" hidden="1">{"via1",#N/A,TRUE,"general";"via2",#N/A,TRUE,"general";"via3",#N/A,TRUE,"general"}</definedName>
    <definedName name="_______v8" localSheetId="5" hidden="1">{"TAB1",#N/A,TRUE,"GENERAL";"TAB2",#N/A,TRUE,"GENERAL";"TAB3",#N/A,TRUE,"GENERAL";"TAB4",#N/A,TRUE,"GENERAL";"TAB5",#N/A,TRUE,"GENERAL"}</definedName>
    <definedName name="_______v8" hidden="1">{"TAB1",#N/A,TRUE,"GENERAL";"TAB2",#N/A,TRUE,"GENERAL";"TAB3",#N/A,TRUE,"GENERAL";"TAB4",#N/A,TRUE,"GENERAL";"TAB5",#N/A,TRUE,"GENERAL"}</definedName>
    <definedName name="_______v9" localSheetId="5" hidden="1">{"TAB1",#N/A,TRUE,"GENERAL";"TAB2",#N/A,TRUE,"GENERAL";"TAB3",#N/A,TRUE,"GENERAL";"TAB4",#N/A,TRUE,"GENERAL";"TAB5",#N/A,TRUE,"GENERAL"}</definedName>
    <definedName name="_______v9" hidden="1">{"TAB1",#N/A,TRUE,"GENERAL";"TAB2",#N/A,TRUE,"GENERAL";"TAB3",#N/A,TRUE,"GENERAL";"TAB4",#N/A,TRUE,"GENERAL";"TAB5",#N/A,TRUE,"GENERAL"}</definedName>
    <definedName name="_______vfv4" localSheetId="5" hidden="1">{"via1",#N/A,TRUE,"general";"via2",#N/A,TRUE,"general";"via3",#N/A,TRUE,"general"}</definedName>
    <definedName name="_______vfv4" hidden="1">{"via1",#N/A,TRUE,"general";"via2",#N/A,TRUE,"general";"via3",#N/A,TRUE,"general"}</definedName>
    <definedName name="_______x1" localSheetId="5" hidden="1">{"TAB1",#N/A,TRUE,"GENERAL";"TAB2",#N/A,TRUE,"GENERAL";"TAB3",#N/A,TRUE,"GENERAL";"TAB4",#N/A,TRUE,"GENERAL";"TAB5",#N/A,TRUE,"GENERAL"}</definedName>
    <definedName name="_______x1" hidden="1">{"TAB1",#N/A,TRUE,"GENERAL";"TAB2",#N/A,TRUE,"GENERAL";"TAB3",#N/A,TRUE,"GENERAL";"TAB4",#N/A,TRUE,"GENERAL";"TAB5",#N/A,TRUE,"GENERAL"}</definedName>
    <definedName name="_______x2" localSheetId="5" hidden="1">{"via1",#N/A,TRUE,"general";"via2",#N/A,TRUE,"general";"via3",#N/A,TRUE,"general"}</definedName>
    <definedName name="_______x2" hidden="1">{"via1",#N/A,TRUE,"general";"via2",#N/A,TRUE,"general";"via3",#N/A,TRUE,"general"}</definedName>
    <definedName name="_______x3" localSheetId="5" hidden="1">{"via1",#N/A,TRUE,"general";"via2",#N/A,TRUE,"general";"via3",#N/A,TRUE,"general"}</definedName>
    <definedName name="_______x3" hidden="1">{"via1",#N/A,TRUE,"general";"via2",#N/A,TRUE,"general";"via3",#N/A,TRUE,"general"}</definedName>
    <definedName name="_______x4" localSheetId="5" hidden="1">{"via1",#N/A,TRUE,"general";"via2",#N/A,TRUE,"general";"via3",#N/A,TRUE,"general"}</definedName>
    <definedName name="_______x4" hidden="1">{"via1",#N/A,TRUE,"general";"via2",#N/A,TRUE,"general";"via3",#N/A,TRUE,"general"}</definedName>
    <definedName name="_______x5" localSheetId="5" hidden="1">{"TAB1",#N/A,TRUE,"GENERAL";"TAB2",#N/A,TRUE,"GENERAL";"TAB3",#N/A,TRUE,"GENERAL";"TAB4",#N/A,TRUE,"GENERAL";"TAB5",#N/A,TRUE,"GENERAL"}</definedName>
    <definedName name="_______x5" hidden="1">{"TAB1",#N/A,TRUE,"GENERAL";"TAB2",#N/A,TRUE,"GENERAL";"TAB3",#N/A,TRUE,"GENERAL";"TAB4",#N/A,TRUE,"GENERAL";"TAB5",#N/A,TRUE,"GENERAL"}</definedName>
    <definedName name="_______x6" localSheetId="5" hidden="1">{"TAB1",#N/A,TRUE,"GENERAL";"TAB2",#N/A,TRUE,"GENERAL";"TAB3",#N/A,TRUE,"GENERAL";"TAB4",#N/A,TRUE,"GENERAL";"TAB5",#N/A,TRUE,"GENERAL"}</definedName>
    <definedName name="_______x6" hidden="1">{"TAB1",#N/A,TRUE,"GENERAL";"TAB2",#N/A,TRUE,"GENERAL";"TAB3",#N/A,TRUE,"GENERAL";"TAB4",#N/A,TRUE,"GENERAL";"TAB5",#N/A,TRUE,"GENERAL"}</definedName>
    <definedName name="_______x7" localSheetId="5" hidden="1">{"TAB1",#N/A,TRUE,"GENERAL";"TAB2",#N/A,TRUE,"GENERAL";"TAB3",#N/A,TRUE,"GENERAL";"TAB4",#N/A,TRUE,"GENERAL";"TAB5",#N/A,TRUE,"GENERAL"}</definedName>
    <definedName name="_______x7" hidden="1">{"TAB1",#N/A,TRUE,"GENERAL";"TAB2",#N/A,TRUE,"GENERAL";"TAB3",#N/A,TRUE,"GENERAL";"TAB4",#N/A,TRUE,"GENERAL";"TAB5",#N/A,TRUE,"GENERAL"}</definedName>
    <definedName name="_______x8" localSheetId="5" hidden="1">{"via1",#N/A,TRUE,"general";"via2",#N/A,TRUE,"general";"via3",#N/A,TRUE,"general"}</definedName>
    <definedName name="_______x8" hidden="1">{"via1",#N/A,TRUE,"general";"via2",#N/A,TRUE,"general";"via3",#N/A,TRUE,"general"}</definedName>
    <definedName name="_______x9" localSheetId="5" hidden="1">{"TAB1",#N/A,TRUE,"GENERAL";"TAB2",#N/A,TRUE,"GENERAL";"TAB3",#N/A,TRUE,"GENERAL";"TAB4",#N/A,TRUE,"GENERAL";"TAB5",#N/A,TRUE,"GENERAL"}</definedName>
    <definedName name="_______x9" hidden="1">{"TAB1",#N/A,TRUE,"GENERAL";"TAB2",#N/A,TRUE,"GENERAL";"TAB3",#N/A,TRUE,"GENERAL";"TAB4",#N/A,TRUE,"GENERAL";"TAB5",#N/A,TRUE,"GENERAL"}</definedName>
    <definedName name="_______y2" localSheetId="5" hidden="1">{"TAB1",#N/A,TRUE,"GENERAL";"TAB2",#N/A,TRUE,"GENERAL";"TAB3",#N/A,TRUE,"GENERAL";"TAB4",#N/A,TRUE,"GENERAL";"TAB5",#N/A,TRUE,"GENERAL"}</definedName>
    <definedName name="_______y2" hidden="1">{"TAB1",#N/A,TRUE,"GENERAL";"TAB2",#N/A,TRUE,"GENERAL";"TAB3",#N/A,TRUE,"GENERAL";"TAB4",#N/A,TRUE,"GENERAL";"TAB5",#N/A,TRUE,"GENERAL"}</definedName>
    <definedName name="_______y3" localSheetId="5" hidden="1">{"via1",#N/A,TRUE,"general";"via2",#N/A,TRUE,"general";"via3",#N/A,TRUE,"general"}</definedName>
    <definedName name="_______y3" hidden="1">{"via1",#N/A,TRUE,"general";"via2",#N/A,TRUE,"general";"via3",#N/A,TRUE,"general"}</definedName>
    <definedName name="_______y4" localSheetId="5" hidden="1">{"via1",#N/A,TRUE,"general";"via2",#N/A,TRUE,"general";"via3",#N/A,TRUE,"general"}</definedName>
    <definedName name="_______y4" hidden="1">{"via1",#N/A,TRUE,"general";"via2",#N/A,TRUE,"general";"via3",#N/A,TRUE,"general"}</definedName>
    <definedName name="_______y5" localSheetId="5" hidden="1">{"TAB1",#N/A,TRUE,"GENERAL";"TAB2",#N/A,TRUE,"GENERAL";"TAB3",#N/A,TRUE,"GENERAL";"TAB4",#N/A,TRUE,"GENERAL";"TAB5",#N/A,TRUE,"GENERAL"}</definedName>
    <definedName name="_______y5" hidden="1">{"TAB1",#N/A,TRUE,"GENERAL";"TAB2",#N/A,TRUE,"GENERAL";"TAB3",#N/A,TRUE,"GENERAL";"TAB4",#N/A,TRUE,"GENERAL";"TAB5",#N/A,TRUE,"GENERAL"}</definedName>
    <definedName name="_______y6" localSheetId="5" hidden="1">{"via1",#N/A,TRUE,"general";"via2",#N/A,TRUE,"general";"via3",#N/A,TRUE,"general"}</definedName>
    <definedName name="_______y6" hidden="1">{"via1",#N/A,TRUE,"general";"via2",#N/A,TRUE,"general";"via3",#N/A,TRUE,"general"}</definedName>
    <definedName name="_______y7" localSheetId="5" hidden="1">{"via1",#N/A,TRUE,"general";"via2",#N/A,TRUE,"general";"via3",#N/A,TRUE,"general"}</definedName>
    <definedName name="_______y7" hidden="1">{"via1",#N/A,TRUE,"general";"via2",#N/A,TRUE,"general";"via3",#N/A,TRUE,"general"}</definedName>
    <definedName name="_______y8" localSheetId="5" hidden="1">{"via1",#N/A,TRUE,"general";"via2",#N/A,TRUE,"general";"via3",#N/A,TRUE,"general"}</definedName>
    <definedName name="_______y8" hidden="1">{"via1",#N/A,TRUE,"general";"via2",#N/A,TRUE,"general";"via3",#N/A,TRUE,"general"}</definedName>
    <definedName name="_______y9" localSheetId="5" hidden="1">{"TAB1",#N/A,TRUE,"GENERAL";"TAB2",#N/A,TRUE,"GENERAL";"TAB3",#N/A,TRUE,"GENERAL";"TAB4",#N/A,TRUE,"GENERAL";"TAB5",#N/A,TRUE,"GENERAL"}</definedName>
    <definedName name="_______y9" hidden="1">{"TAB1",#N/A,TRUE,"GENERAL";"TAB2",#N/A,TRUE,"GENERAL";"TAB3",#N/A,TRUE,"GENERAL";"TAB4",#N/A,TRUE,"GENERAL";"TAB5",#N/A,TRUE,"GENERAL"}</definedName>
    <definedName name="_______z1" localSheetId="5" hidden="1">{"TAB1",#N/A,TRUE,"GENERAL";"TAB2",#N/A,TRUE,"GENERAL";"TAB3",#N/A,TRUE,"GENERAL";"TAB4",#N/A,TRUE,"GENERAL";"TAB5",#N/A,TRUE,"GENERAL"}</definedName>
    <definedName name="_______z1" hidden="1">{"TAB1",#N/A,TRUE,"GENERAL";"TAB2",#N/A,TRUE,"GENERAL";"TAB3",#N/A,TRUE,"GENERAL";"TAB4",#N/A,TRUE,"GENERAL";"TAB5",#N/A,TRUE,"GENERAL"}</definedName>
    <definedName name="_______z2" localSheetId="5" hidden="1">{"via1",#N/A,TRUE,"general";"via2",#N/A,TRUE,"general";"via3",#N/A,TRUE,"general"}</definedName>
    <definedName name="_______z2" hidden="1">{"via1",#N/A,TRUE,"general";"via2",#N/A,TRUE,"general";"via3",#N/A,TRUE,"general"}</definedName>
    <definedName name="_______z3" localSheetId="5" hidden="1">{"via1",#N/A,TRUE,"general";"via2",#N/A,TRUE,"general";"via3",#N/A,TRUE,"general"}</definedName>
    <definedName name="_______z3" hidden="1">{"via1",#N/A,TRUE,"general";"via2",#N/A,TRUE,"general";"via3",#N/A,TRUE,"general"}</definedName>
    <definedName name="_______z4" localSheetId="5" hidden="1">{"TAB1",#N/A,TRUE,"GENERAL";"TAB2",#N/A,TRUE,"GENERAL";"TAB3",#N/A,TRUE,"GENERAL";"TAB4",#N/A,TRUE,"GENERAL";"TAB5",#N/A,TRUE,"GENERAL"}</definedName>
    <definedName name="_______z4" hidden="1">{"TAB1",#N/A,TRUE,"GENERAL";"TAB2",#N/A,TRUE,"GENERAL";"TAB3",#N/A,TRUE,"GENERAL";"TAB4",#N/A,TRUE,"GENERAL";"TAB5",#N/A,TRUE,"GENERAL"}</definedName>
    <definedName name="_______z5" localSheetId="5" hidden="1">{"via1",#N/A,TRUE,"general";"via2",#N/A,TRUE,"general";"via3",#N/A,TRUE,"general"}</definedName>
    <definedName name="_______z5" hidden="1">{"via1",#N/A,TRUE,"general";"via2",#N/A,TRUE,"general";"via3",#N/A,TRUE,"general"}</definedName>
    <definedName name="_______z6" localSheetId="5" hidden="1">{"TAB1",#N/A,TRUE,"GENERAL";"TAB2",#N/A,TRUE,"GENERAL";"TAB3",#N/A,TRUE,"GENERAL";"TAB4",#N/A,TRUE,"GENERAL";"TAB5",#N/A,TRUE,"GENERAL"}</definedName>
    <definedName name="_______z6" hidden="1">{"TAB1",#N/A,TRUE,"GENERAL";"TAB2",#N/A,TRUE,"GENERAL";"TAB3",#N/A,TRUE,"GENERAL";"TAB4",#N/A,TRUE,"GENERAL";"TAB5",#N/A,TRUE,"GENERAL"}</definedName>
    <definedName name="______a1" localSheetId="5" hidden="1">{"TAB1",#N/A,TRUE,"GENERAL";"TAB2",#N/A,TRUE,"GENERAL";"TAB3",#N/A,TRUE,"GENERAL";"TAB4",#N/A,TRUE,"GENERAL";"TAB5",#N/A,TRUE,"GENERAL"}</definedName>
    <definedName name="______a1" hidden="1">{"TAB1",#N/A,TRUE,"GENERAL";"TAB2",#N/A,TRUE,"GENERAL";"TAB3",#N/A,TRUE,"GENERAL";"TAB4",#N/A,TRUE,"GENERAL";"TAB5",#N/A,TRUE,"GENERAL"}</definedName>
    <definedName name="______a3" localSheetId="5" hidden="1">{"TAB1",#N/A,TRUE,"GENERAL";"TAB2",#N/A,TRUE,"GENERAL";"TAB3",#N/A,TRUE,"GENERAL";"TAB4",#N/A,TRUE,"GENERAL";"TAB5",#N/A,TRUE,"GENERAL"}</definedName>
    <definedName name="______a3" hidden="1">{"TAB1",#N/A,TRUE,"GENERAL";"TAB2",#N/A,TRUE,"GENERAL";"TAB3",#N/A,TRUE,"GENERAL";"TAB4",#N/A,TRUE,"GENERAL";"TAB5",#N/A,TRUE,"GENERAL"}</definedName>
    <definedName name="______a4" localSheetId="5" hidden="1">{"via1",#N/A,TRUE,"general";"via2",#N/A,TRUE,"general";"via3",#N/A,TRUE,"general"}</definedName>
    <definedName name="______a4" hidden="1">{"via1",#N/A,TRUE,"general";"via2",#N/A,TRUE,"general";"via3",#N/A,TRUE,"general"}</definedName>
    <definedName name="______a5" localSheetId="5" hidden="1">{"TAB1",#N/A,TRUE,"GENERAL";"TAB2",#N/A,TRUE,"GENERAL";"TAB3",#N/A,TRUE,"GENERAL";"TAB4",#N/A,TRUE,"GENERAL";"TAB5",#N/A,TRUE,"GENERAL"}</definedName>
    <definedName name="______a5" hidden="1">{"TAB1",#N/A,TRUE,"GENERAL";"TAB2",#N/A,TRUE,"GENERAL";"TAB3",#N/A,TRUE,"GENERAL";"TAB4",#N/A,TRUE,"GENERAL";"TAB5",#N/A,TRUE,"GENERAL"}</definedName>
    <definedName name="______a6" localSheetId="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 localSheetId="5">#REF!</definedName>
    <definedName name="______APU221">#REF!</definedName>
    <definedName name="______APU465">[2]!absc</definedName>
    <definedName name="______b2" localSheetId="5" hidden="1">{"TAB1",#N/A,TRUE,"GENERAL";"TAB2",#N/A,TRUE,"GENERAL";"TAB3",#N/A,TRUE,"GENERAL";"TAB4",#N/A,TRUE,"GENERAL";"TAB5",#N/A,TRUE,"GENERAL"}</definedName>
    <definedName name="______b2" hidden="1">{"TAB1",#N/A,TRUE,"GENERAL";"TAB2",#N/A,TRUE,"GENERAL";"TAB3",#N/A,TRUE,"GENERAL";"TAB4",#N/A,TRUE,"GENERAL";"TAB5",#N/A,TRUE,"GENERAL"}</definedName>
    <definedName name="______b3" localSheetId="5" hidden="1">{"TAB1",#N/A,TRUE,"GENERAL";"TAB2",#N/A,TRUE,"GENERAL";"TAB3",#N/A,TRUE,"GENERAL";"TAB4",#N/A,TRUE,"GENERAL";"TAB5",#N/A,TRUE,"GENERAL"}</definedName>
    <definedName name="______b3" hidden="1">{"TAB1",#N/A,TRUE,"GENERAL";"TAB2",#N/A,TRUE,"GENERAL";"TAB3",#N/A,TRUE,"GENERAL";"TAB4",#N/A,TRUE,"GENERAL";"TAB5",#N/A,TRUE,"GENERAL"}</definedName>
    <definedName name="______b4" localSheetId="5" hidden="1">{"TAB1",#N/A,TRUE,"GENERAL";"TAB2",#N/A,TRUE,"GENERAL";"TAB3",#N/A,TRUE,"GENERAL";"TAB4",#N/A,TRUE,"GENERAL";"TAB5",#N/A,TRUE,"GENERAL"}</definedName>
    <definedName name="______b4" hidden="1">{"TAB1",#N/A,TRUE,"GENERAL";"TAB2",#N/A,TRUE,"GENERAL";"TAB3",#N/A,TRUE,"GENERAL";"TAB4",#N/A,TRUE,"GENERAL";"TAB5",#N/A,TRUE,"GENERAL"}</definedName>
    <definedName name="______b5" localSheetId="5" hidden="1">{"TAB1",#N/A,TRUE,"GENERAL";"TAB2",#N/A,TRUE,"GENERAL";"TAB3",#N/A,TRUE,"GENERAL";"TAB4",#N/A,TRUE,"GENERAL";"TAB5",#N/A,TRUE,"GENERAL"}</definedName>
    <definedName name="______b5" hidden="1">{"TAB1",#N/A,TRUE,"GENERAL";"TAB2",#N/A,TRUE,"GENERAL";"TAB3",#N/A,TRUE,"GENERAL";"TAB4",#N/A,TRUE,"GENERAL";"TAB5",#N/A,TRUE,"GENERAL"}</definedName>
    <definedName name="______b6" localSheetId="5" hidden="1">{"TAB1",#N/A,TRUE,"GENERAL";"TAB2",#N/A,TRUE,"GENERAL";"TAB3",#N/A,TRUE,"GENERAL";"TAB4",#N/A,TRUE,"GENERAL";"TAB5",#N/A,TRUE,"GENERAL"}</definedName>
    <definedName name="______b6" hidden="1">{"TAB1",#N/A,TRUE,"GENERAL";"TAB2",#N/A,TRUE,"GENERAL";"TAB3",#N/A,TRUE,"GENERAL";"TAB4",#N/A,TRUE,"GENERAL";"TAB5",#N/A,TRUE,"GENERAL"}</definedName>
    <definedName name="______b7" localSheetId="5" hidden="1">{"via1",#N/A,TRUE,"general";"via2",#N/A,TRUE,"general";"via3",#N/A,TRUE,"general"}</definedName>
    <definedName name="______b7" hidden="1">{"via1",#N/A,TRUE,"general";"via2",#N/A,TRUE,"general";"via3",#N/A,TRUE,"general"}</definedName>
    <definedName name="______b8" localSheetId="5" hidden="1">{"via1",#N/A,TRUE,"general";"via2",#N/A,TRUE,"general";"via3",#N/A,TRUE,"general"}</definedName>
    <definedName name="______b8" hidden="1">{"via1",#N/A,TRUE,"general";"via2",#N/A,TRUE,"general";"via3",#N/A,TRUE,"general"}</definedName>
    <definedName name="______bb9" localSheetId="5" hidden="1">{"TAB1",#N/A,TRUE,"GENERAL";"TAB2",#N/A,TRUE,"GENERAL";"TAB3",#N/A,TRUE,"GENERAL";"TAB4",#N/A,TRUE,"GENERAL";"TAB5",#N/A,TRUE,"GENERAL"}</definedName>
    <definedName name="______bb9" hidden="1">{"TAB1",#N/A,TRUE,"GENERAL";"TAB2",#N/A,TRUE,"GENERAL";"TAB3",#N/A,TRUE,"GENERAL";"TAB4",#N/A,TRUE,"GENERAL";"TAB5",#N/A,TRUE,"GENERAL"}</definedName>
    <definedName name="______bgb5" localSheetId="5"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 localSheetId="5">#REF!</definedName>
    <definedName name="______EST1">#REF!</definedName>
    <definedName name="______EST10" localSheetId="5">#REF!</definedName>
    <definedName name="______EST10">#REF!</definedName>
    <definedName name="______EST11" localSheetId="5">#REF!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5" hidden="1">{"TAB1",#N/A,TRUE,"GENERAL";"TAB2",#N/A,TRUE,"GENERAL";"TAB3",#N/A,TRUE,"GENERAL";"TAB4",#N/A,TRUE,"GENERAL";"TAB5",#N/A,TRUE,"GENERAL"}</definedName>
    <definedName name="______g2" hidden="1">{"TAB1",#N/A,TRUE,"GENERAL";"TAB2",#N/A,TRUE,"GENERAL";"TAB3",#N/A,TRUE,"GENERAL";"TAB4",#N/A,TRUE,"GENERAL";"TAB5",#N/A,TRUE,"GENERAL"}</definedName>
    <definedName name="______g3" localSheetId="5" hidden="1">{"via1",#N/A,TRUE,"general";"via2",#N/A,TRUE,"general";"via3",#N/A,TRUE,"general"}</definedName>
    <definedName name="______g3" hidden="1">{"via1",#N/A,TRUE,"general";"via2",#N/A,TRUE,"general";"via3",#N/A,TRUE,"general"}</definedName>
    <definedName name="______g4" localSheetId="5" hidden="1">{"via1",#N/A,TRUE,"general";"via2",#N/A,TRUE,"general";"via3",#N/A,TRUE,"general"}</definedName>
    <definedName name="______g4" hidden="1">{"via1",#N/A,TRUE,"general";"via2",#N/A,TRUE,"general";"via3",#N/A,TRUE,"general"}</definedName>
    <definedName name="______g5" localSheetId="5" hidden="1">{"via1",#N/A,TRUE,"general";"via2",#N/A,TRUE,"general";"via3",#N/A,TRUE,"general"}</definedName>
    <definedName name="______g5" hidden="1">{"via1",#N/A,TRUE,"general";"via2",#N/A,TRUE,"general";"via3",#N/A,TRUE,"general"}</definedName>
    <definedName name="______g6" localSheetId="5" hidden="1">{"via1",#N/A,TRUE,"general";"via2",#N/A,TRUE,"general";"via3",#N/A,TRUE,"general"}</definedName>
    <definedName name="______g6" hidden="1">{"via1",#N/A,TRUE,"general";"via2",#N/A,TRUE,"general";"via3",#N/A,TRUE,"general"}</definedName>
    <definedName name="______g7" localSheetId="5" hidden="1">{"TAB1",#N/A,TRUE,"GENERAL";"TAB2",#N/A,TRUE,"GENERAL";"TAB3",#N/A,TRUE,"GENERAL";"TAB4",#N/A,TRUE,"GENERAL";"TAB5",#N/A,TRUE,"GENERAL"}</definedName>
    <definedName name="______g7" hidden="1">{"TAB1",#N/A,TRUE,"GENERAL";"TAB2",#N/A,TRUE,"GENERAL";"TAB3",#N/A,TRUE,"GENERAL";"TAB4",#N/A,TRUE,"GENERAL";"TAB5",#N/A,TRUE,"GENERAL"}</definedName>
    <definedName name="______GR1" localSheetId="5" hidden="1">{"TAB1",#N/A,TRUE,"GENERAL";"TAB2",#N/A,TRUE,"GENERAL";"TAB3",#N/A,TRUE,"GENERAL";"TAB4",#N/A,TRUE,"GENERAL";"TAB5",#N/A,TRUE,"GENERAL"}</definedName>
    <definedName name="______GR1" hidden="1">{"TAB1",#N/A,TRUE,"GENERAL";"TAB2",#N/A,TRUE,"GENERAL";"TAB3",#N/A,TRUE,"GENERAL";"TAB4",#N/A,TRUE,"GENERAL";"TAB5",#N/A,TRUE,"GENERAL"}</definedName>
    <definedName name="______gtr4" localSheetId="5" hidden="1">{"via1",#N/A,TRUE,"general";"via2",#N/A,TRUE,"general";"via3",#N/A,TRUE,"general"}</definedName>
    <definedName name="______gtr4" hidden="1">{"via1",#N/A,TRUE,"general";"via2",#N/A,TRUE,"general";"via3",#N/A,TRUE,"general"}</definedName>
    <definedName name="______h2" localSheetId="5" hidden="1">{"via1",#N/A,TRUE,"general";"via2",#N/A,TRUE,"general";"via3",#N/A,TRUE,"general"}</definedName>
    <definedName name="______h2" hidden="1">{"via1",#N/A,TRUE,"general";"via2",#N/A,TRUE,"general";"via3",#N/A,TRUE,"general"}</definedName>
    <definedName name="______h3" localSheetId="5" hidden="1">{"via1",#N/A,TRUE,"general";"via2",#N/A,TRUE,"general";"via3",#N/A,TRUE,"general"}</definedName>
    <definedName name="______h3" hidden="1">{"via1",#N/A,TRUE,"general";"via2",#N/A,TRUE,"general";"via3",#N/A,TRUE,"general"}</definedName>
    <definedName name="______h4" localSheetId="5" hidden="1">{"TAB1",#N/A,TRUE,"GENERAL";"TAB2",#N/A,TRUE,"GENERAL";"TAB3",#N/A,TRUE,"GENERAL";"TAB4",#N/A,TRUE,"GENERAL";"TAB5",#N/A,TRUE,"GENERAL"}</definedName>
    <definedName name="______h4" hidden="1">{"TAB1",#N/A,TRUE,"GENERAL";"TAB2",#N/A,TRUE,"GENERAL";"TAB3",#N/A,TRUE,"GENERAL";"TAB4",#N/A,TRUE,"GENERAL";"TAB5",#N/A,TRUE,"GENERAL"}</definedName>
    <definedName name="______h5" localSheetId="5" hidden="1">{"TAB1",#N/A,TRUE,"GENERAL";"TAB2",#N/A,TRUE,"GENERAL";"TAB3",#N/A,TRUE,"GENERAL";"TAB4",#N/A,TRUE,"GENERAL";"TAB5",#N/A,TRUE,"GENERAL"}</definedName>
    <definedName name="______h5" hidden="1">{"TAB1",#N/A,TRUE,"GENERAL";"TAB2",#N/A,TRUE,"GENERAL";"TAB3",#N/A,TRUE,"GENERAL";"TAB4",#N/A,TRUE,"GENERAL";"TAB5",#N/A,TRUE,"GENERAL"}</definedName>
    <definedName name="______h6" localSheetId="5" hidden="1">{"via1",#N/A,TRUE,"general";"via2",#N/A,TRUE,"general";"via3",#N/A,TRUE,"general"}</definedName>
    <definedName name="______h6" hidden="1">{"via1",#N/A,TRUE,"general";"via2",#N/A,TRUE,"general";"via3",#N/A,TRUE,"general"}</definedName>
    <definedName name="______h7" localSheetId="5" hidden="1">{"TAB1",#N/A,TRUE,"GENERAL";"TAB2",#N/A,TRUE,"GENERAL";"TAB3",#N/A,TRUE,"GENERAL";"TAB4",#N/A,TRUE,"GENERAL";"TAB5",#N/A,TRUE,"GENERAL"}</definedName>
    <definedName name="______h7" hidden="1">{"TAB1",#N/A,TRUE,"GENERAL";"TAB2",#N/A,TRUE,"GENERAL";"TAB3",#N/A,TRUE,"GENERAL";"TAB4",#N/A,TRUE,"GENERAL";"TAB5",#N/A,TRUE,"GENERAL"}</definedName>
    <definedName name="______h8" localSheetId="5" hidden="1">{"via1",#N/A,TRUE,"general";"via2",#N/A,TRUE,"general";"via3",#N/A,TRUE,"general"}</definedName>
    <definedName name="______h8" hidden="1">{"via1",#N/A,TRUE,"general";"via2",#N/A,TRUE,"general";"via3",#N/A,TRUE,"general"}</definedName>
    <definedName name="______hfh7" localSheetId="5" hidden="1">{"via1",#N/A,TRUE,"general";"via2",#N/A,TRUE,"general";"via3",#N/A,TRUE,"general"}</definedName>
    <definedName name="______hfh7" hidden="1">{"via1",#N/A,TRUE,"general";"via2",#N/A,TRUE,"general";"via3",#N/A,TRUE,"general"}</definedName>
    <definedName name="______i1">#REF!</definedName>
    <definedName name="______i4" localSheetId="5" hidden="1">{"via1",#N/A,TRUE,"general";"via2",#N/A,TRUE,"general";"via3",#N/A,TRUE,"general"}</definedName>
    <definedName name="______i4" hidden="1">{"via1",#N/A,TRUE,"general";"via2",#N/A,TRUE,"general";"via3",#N/A,TRUE,"general"}</definedName>
    <definedName name="______i5" localSheetId="5" hidden="1">{"TAB1",#N/A,TRUE,"GENERAL";"TAB2",#N/A,TRUE,"GENERAL";"TAB3",#N/A,TRUE,"GENERAL";"TAB4",#N/A,TRUE,"GENERAL";"TAB5",#N/A,TRUE,"GENERAL"}</definedName>
    <definedName name="______i5" hidden="1">{"TAB1",#N/A,TRUE,"GENERAL";"TAB2",#N/A,TRUE,"GENERAL";"TAB3",#N/A,TRUE,"GENERAL";"TAB4",#N/A,TRUE,"GENERAL";"TAB5",#N/A,TRUE,"GENERAL"}</definedName>
    <definedName name="______i6" localSheetId="5" hidden="1">{"TAB1",#N/A,TRUE,"GENERAL";"TAB2",#N/A,TRUE,"GENERAL";"TAB3",#N/A,TRUE,"GENERAL";"TAB4",#N/A,TRUE,"GENERAL";"TAB5",#N/A,TRUE,"GENERAL"}</definedName>
    <definedName name="______i6" hidden="1">{"TAB1",#N/A,TRUE,"GENERAL";"TAB2",#N/A,TRUE,"GENERAL";"TAB3",#N/A,TRUE,"GENERAL";"TAB4",#N/A,TRUE,"GENERAL";"TAB5",#N/A,TRUE,"GENERAL"}</definedName>
    <definedName name="______i7" localSheetId="5" hidden="1">{"via1",#N/A,TRUE,"general";"via2",#N/A,TRUE,"general";"via3",#N/A,TRUE,"general"}</definedName>
    <definedName name="______i7" hidden="1">{"via1",#N/A,TRUE,"general";"via2",#N/A,TRUE,"general";"via3",#N/A,TRUE,"general"}</definedName>
    <definedName name="______i77" localSheetId="5" hidden="1">{"TAB1",#N/A,TRUE,"GENERAL";"TAB2",#N/A,TRUE,"GENERAL";"TAB3",#N/A,TRUE,"GENERAL";"TAB4",#N/A,TRUE,"GENERAL";"TAB5",#N/A,TRUE,"GENERAL"}</definedName>
    <definedName name="______i77" hidden="1">{"TAB1",#N/A,TRUE,"GENERAL";"TAB2",#N/A,TRUE,"GENERAL";"TAB3",#N/A,TRUE,"GENERAL";"TAB4",#N/A,TRUE,"GENERAL";"TAB5",#N/A,TRUE,"GENERAL"}</definedName>
    <definedName name="______i8" localSheetId="5" hidden="1">{"via1",#N/A,TRUE,"general";"via2",#N/A,TRUE,"general";"via3",#N/A,TRUE,"general"}</definedName>
    <definedName name="______i8" hidden="1">{"via1",#N/A,TRUE,"general";"via2",#N/A,TRUE,"general";"via3",#N/A,TRUE,"general"}</definedName>
    <definedName name="______i9" localSheetId="5"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5" hidden="1">{"TAB1",#N/A,TRUE,"GENERAL";"TAB2",#N/A,TRUE,"GENERAL";"TAB3",#N/A,TRUE,"GENERAL";"TAB4",#N/A,TRUE,"GENERAL";"TAB5",#N/A,TRUE,"GENERAL"}</definedName>
    <definedName name="______k3" hidden="1">{"TAB1",#N/A,TRUE,"GENERAL";"TAB2",#N/A,TRUE,"GENERAL";"TAB3",#N/A,TRUE,"GENERAL";"TAB4",#N/A,TRUE,"GENERAL";"TAB5",#N/A,TRUE,"GENERAL"}</definedName>
    <definedName name="______k4" localSheetId="5" hidden="1">{"via1",#N/A,TRUE,"general";"via2",#N/A,TRUE,"general";"via3",#N/A,TRUE,"general"}</definedName>
    <definedName name="______k4" hidden="1">{"via1",#N/A,TRUE,"general";"via2",#N/A,TRUE,"general";"via3",#N/A,TRUE,"general"}</definedName>
    <definedName name="______k5" localSheetId="5" hidden="1">{"via1",#N/A,TRUE,"general";"via2",#N/A,TRUE,"general";"via3",#N/A,TRUE,"general"}</definedName>
    <definedName name="______k5" hidden="1">{"via1",#N/A,TRUE,"general";"via2",#N/A,TRUE,"general";"via3",#N/A,TRUE,"general"}</definedName>
    <definedName name="______k6" localSheetId="5" hidden="1">{"TAB1",#N/A,TRUE,"GENERAL";"TAB2",#N/A,TRUE,"GENERAL";"TAB3",#N/A,TRUE,"GENERAL";"TAB4",#N/A,TRUE,"GENERAL";"TAB5",#N/A,TRUE,"GENERAL"}</definedName>
    <definedName name="______k6" hidden="1">{"TAB1",#N/A,TRUE,"GENERAL";"TAB2",#N/A,TRUE,"GENERAL";"TAB3",#N/A,TRUE,"GENERAL";"TAB4",#N/A,TRUE,"GENERAL";"TAB5",#N/A,TRUE,"GENERAL"}</definedName>
    <definedName name="______k7" localSheetId="5" hidden="1">{"via1",#N/A,TRUE,"general";"via2",#N/A,TRUE,"general";"via3",#N/A,TRUE,"general"}</definedName>
    <definedName name="______k7" hidden="1">{"via1",#N/A,TRUE,"general";"via2",#N/A,TRUE,"general";"via3",#N/A,TRUE,"general"}</definedName>
    <definedName name="______k8" localSheetId="5" hidden="1">{"via1",#N/A,TRUE,"general";"via2",#N/A,TRUE,"general";"via3",#N/A,TRUE,"general"}</definedName>
    <definedName name="______k8" hidden="1">{"via1",#N/A,TRUE,"general";"via2",#N/A,TRUE,"general";"via3",#N/A,TRUE,"general"}</definedName>
    <definedName name="______k9" localSheetId="5" hidden="1">{"TAB1",#N/A,TRUE,"GENERAL";"TAB2",#N/A,TRUE,"GENERAL";"TAB3",#N/A,TRUE,"GENERAL";"TAB4",#N/A,TRUE,"GENERAL";"TAB5",#N/A,TRUE,"GENERAL"}</definedName>
    <definedName name="______k9" hidden="1">{"TAB1",#N/A,TRUE,"GENERAL";"TAB2",#N/A,TRUE,"GENERAL";"TAB3",#N/A,TRUE,"GENERAL";"TAB4",#N/A,TRUE,"GENERAL";"TAB5",#N/A,TRUE,"GENERAL"}</definedName>
    <definedName name="______kjk6" localSheetId="5" hidden="1">{"TAB1",#N/A,TRUE,"GENERAL";"TAB2",#N/A,TRUE,"GENERAL";"TAB3",#N/A,TRUE,"GENERAL";"TAB4",#N/A,TRUE,"GENERAL";"TAB5",#N/A,TRUE,"GENERAL"}</definedName>
    <definedName name="______kjk6" hidden="1">{"TAB1",#N/A,TRUE,"GENERAL";"TAB2",#N/A,TRUE,"GENERAL";"TAB3",#N/A,TRUE,"GENERAL";"TAB4",#N/A,TRUE,"GENERAL";"TAB5",#N/A,TRUE,"GENERAL"}</definedName>
    <definedName name="______m3" localSheetId="5" hidden="1">{"via1",#N/A,TRUE,"general";"via2",#N/A,TRUE,"general";"via3",#N/A,TRUE,"general"}</definedName>
    <definedName name="______m3" hidden="1">{"via1",#N/A,TRUE,"general";"via2",#N/A,TRUE,"general";"via3",#N/A,TRUE,"general"}</definedName>
    <definedName name="______m4" localSheetId="5" hidden="1">{"TAB1",#N/A,TRUE,"GENERAL";"TAB2",#N/A,TRUE,"GENERAL";"TAB3",#N/A,TRUE,"GENERAL";"TAB4",#N/A,TRUE,"GENERAL";"TAB5",#N/A,TRUE,"GENERAL"}</definedName>
    <definedName name="______m4" hidden="1">{"TAB1",#N/A,TRUE,"GENERAL";"TAB2",#N/A,TRUE,"GENERAL";"TAB3",#N/A,TRUE,"GENERAL";"TAB4",#N/A,TRUE,"GENERAL";"TAB5",#N/A,TRUE,"GENERAL"}</definedName>
    <definedName name="______m5" localSheetId="5" hidden="1">{"via1",#N/A,TRUE,"general";"via2",#N/A,TRUE,"general";"via3",#N/A,TRUE,"general"}</definedName>
    <definedName name="______m5" hidden="1">{"via1",#N/A,TRUE,"general";"via2",#N/A,TRUE,"general";"via3",#N/A,TRUE,"general"}</definedName>
    <definedName name="______m6" localSheetId="5" hidden="1">{"TAB1",#N/A,TRUE,"GENERAL";"TAB2",#N/A,TRUE,"GENERAL";"TAB3",#N/A,TRUE,"GENERAL";"TAB4",#N/A,TRUE,"GENERAL";"TAB5",#N/A,TRUE,"GENERAL"}</definedName>
    <definedName name="______m6" hidden="1">{"TAB1",#N/A,TRUE,"GENERAL";"TAB2",#N/A,TRUE,"GENERAL";"TAB3",#N/A,TRUE,"GENERAL";"TAB4",#N/A,TRUE,"GENERAL";"TAB5",#N/A,TRUE,"GENERAL"}</definedName>
    <definedName name="______m7" localSheetId="5" hidden="1">{"TAB1",#N/A,TRUE,"GENERAL";"TAB2",#N/A,TRUE,"GENERAL";"TAB3",#N/A,TRUE,"GENERAL";"TAB4",#N/A,TRUE,"GENERAL";"TAB5",#N/A,TRUE,"GENERAL"}</definedName>
    <definedName name="______m7" hidden="1">{"TAB1",#N/A,TRUE,"GENERAL";"TAB2",#N/A,TRUE,"GENERAL";"TAB3",#N/A,TRUE,"GENERAL";"TAB4",#N/A,TRUE,"GENERAL";"TAB5",#N/A,TRUE,"GENERAL"}</definedName>
    <definedName name="______m8" localSheetId="5" hidden="1">{"via1",#N/A,TRUE,"general";"via2",#N/A,TRUE,"general";"via3",#N/A,TRUE,"general"}</definedName>
    <definedName name="______m8" hidden="1">{"via1",#N/A,TRUE,"general";"via2",#N/A,TRUE,"general";"via3",#N/A,TRUE,"general"}</definedName>
    <definedName name="______m9" localSheetId="5" hidden="1">{"via1",#N/A,TRUE,"general";"via2",#N/A,TRUE,"general";"via3",#N/A,TRUE,"general"}</definedName>
    <definedName name="______m9" hidden="1">{"via1",#N/A,TRUE,"general";"via2",#N/A,TRUE,"general";"via3",#N/A,TRUE,"general"}</definedName>
    <definedName name="______MA2">#REF!</definedName>
    <definedName name="______n3" localSheetId="5" hidden="1">{"TAB1",#N/A,TRUE,"GENERAL";"TAB2",#N/A,TRUE,"GENERAL";"TAB3",#N/A,TRUE,"GENERAL";"TAB4",#N/A,TRUE,"GENERAL";"TAB5",#N/A,TRUE,"GENERAL"}</definedName>
    <definedName name="______n3" hidden="1">{"TAB1",#N/A,TRUE,"GENERAL";"TAB2",#N/A,TRUE,"GENERAL";"TAB3",#N/A,TRUE,"GENERAL";"TAB4",#N/A,TRUE,"GENERAL";"TAB5",#N/A,TRUE,"GENERAL"}</definedName>
    <definedName name="______n4" localSheetId="5" hidden="1">{"via1",#N/A,TRUE,"general";"via2",#N/A,TRUE,"general";"via3",#N/A,TRUE,"general"}</definedName>
    <definedName name="______n4" hidden="1">{"via1",#N/A,TRUE,"general";"via2",#N/A,TRUE,"general";"via3",#N/A,TRUE,"general"}</definedName>
    <definedName name="______n5" localSheetId="5" hidden="1">{"TAB1",#N/A,TRUE,"GENERAL";"TAB2",#N/A,TRUE,"GENERAL";"TAB3",#N/A,TRUE,"GENERAL";"TAB4",#N/A,TRUE,"GENERAL";"TAB5",#N/A,TRUE,"GENERAL"}</definedName>
    <definedName name="______n5" hidden="1">{"TAB1",#N/A,TRUE,"GENERAL";"TAB2",#N/A,TRUE,"GENERAL";"TAB3",#N/A,TRUE,"GENERAL";"TAB4",#N/A,TRUE,"GENERAL";"TAB5",#N/A,TRUE,"GENERAL"}</definedName>
    <definedName name="______nyn7" localSheetId="5" hidden="1">{"via1",#N/A,TRUE,"general";"via2",#N/A,TRUE,"general";"via3",#N/A,TRUE,"general"}</definedName>
    <definedName name="______nyn7" hidden="1">{"via1",#N/A,TRUE,"general";"via2",#N/A,TRUE,"general";"via3",#N/A,TRUE,"general"}</definedName>
    <definedName name="______o4" localSheetId="5" hidden="1">{"via1",#N/A,TRUE,"general";"via2",#N/A,TRUE,"general";"via3",#N/A,TRUE,"general"}</definedName>
    <definedName name="______o4" hidden="1">{"via1",#N/A,TRUE,"general";"via2",#N/A,TRUE,"general";"via3",#N/A,TRUE,"general"}</definedName>
    <definedName name="______o5" localSheetId="5" hidden="1">{"TAB1",#N/A,TRUE,"GENERAL";"TAB2",#N/A,TRUE,"GENERAL";"TAB3",#N/A,TRUE,"GENERAL";"TAB4",#N/A,TRUE,"GENERAL";"TAB5",#N/A,TRUE,"GENERAL"}</definedName>
    <definedName name="______o5" hidden="1">{"TAB1",#N/A,TRUE,"GENERAL";"TAB2",#N/A,TRUE,"GENERAL";"TAB3",#N/A,TRUE,"GENERAL";"TAB4",#N/A,TRUE,"GENERAL";"TAB5",#N/A,TRUE,"GENERAL"}</definedName>
    <definedName name="______o6" localSheetId="5" hidden="1">{"TAB1",#N/A,TRUE,"GENERAL";"TAB2",#N/A,TRUE,"GENERAL";"TAB3",#N/A,TRUE,"GENERAL";"TAB4",#N/A,TRUE,"GENERAL";"TAB5",#N/A,TRUE,"GENERAL"}</definedName>
    <definedName name="______o6" hidden="1">{"TAB1",#N/A,TRUE,"GENERAL";"TAB2",#N/A,TRUE,"GENERAL";"TAB3",#N/A,TRUE,"GENERAL";"TAB4",#N/A,TRUE,"GENERAL";"TAB5",#N/A,TRUE,"GENERAL"}</definedName>
    <definedName name="______o7" localSheetId="5" hidden="1">{"TAB1",#N/A,TRUE,"GENERAL";"TAB2",#N/A,TRUE,"GENERAL";"TAB3",#N/A,TRUE,"GENERAL";"TAB4",#N/A,TRUE,"GENERAL";"TAB5",#N/A,TRUE,"GENERAL"}</definedName>
    <definedName name="______o7" hidden="1">{"TAB1",#N/A,TRUE,"GENERAL";"TAB2",#N/A,TRUE,"GENERAL";"TAB3",#N/A,TRUE,"GENERAL";"TAB4",#N/A,TRUE,"GENERAL";"TAB5",#N/A,TRUE,"GENERAL"}</definedName>
    <definedName name="______o8" localSheetId="5" hidden="1">{"via1",#N/A,TRUE,"general";"via2",#N/A,TRUE,"general";"via3",#N/A,TRUE,"general"}</definedName>
    <definedName name="______o8" hidden="1">{"via1",#N/A,TRUE,"general";"via2",#N/A,TRUE,"general";"via3",#N/A,TRUE,"general"}</definedName>
    <definedName name="______o9" localSheetId="5"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5" hidden="1">{"via1",#N/A,TRUE,"general";"via2",#N/A,TRUE,"general";"via3",#N/A,TRUE,"general"}</definedName>
    <definedName name="______p6" hidden="1">{"via1",#N/A,TRUE,"general";"via2",#N/A,TRUE,"general";"via3",#N/A,TRUE,"general"}</definedName>
    <definedName name="______p7" localSheetId="5" hidden="1">{"via1",#N/A,TRUE,"general";"via2",#N/A,TRUE,"general";"via3",#N/A,TRUE,"general"}</definedName>
    <definedName name="______p7" hidden="1">{"via1",#N/A,TRUE,"general";"via2",#N/A,TRUE,"general";"via3",#N/A,TRUE,"general"}</definedName>
    <definedName name="______p8" localSheetId="5"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5" hidden="1">{"TAB1",#N/A,TRUE,"GENERAL";"TAB2",#N/A,TRUE,"GENERAL";"TAB3",#N/A,TRUE,"GENERAL";"TAB4",#N/A,TRUE,"GENERAL";"TAB5",#N/A,TRUE,"GENERAL"}</definedName>
    <definedName name="______r" hidden="1">{"TAB1",#N/A,TRUE,"GENERAL";"TAB2",#N/A,TRUE,"GENERAL";"TAB3",#N/A,TRUE,"GENERAL";"TAB4",#N/A,TRUE,"GENERAL";"TAB5",#N/A,TRUE,"GENERAL"}</definedName>
    <definedName name="______r4r" localSheetId="5" hidden="1">{"via1",#N/A,TRUE,"general";"via2",#N/A,TRUE,"general";"via3",#N/A,TRUE,"general"}</definedName>
    <definedName name="______r4r" hidden="1">{"via1",#N/A,TRUE,"general";"via2",#N/A,TRUE,"general";"via3",#N/A,TRUE,"general"}</definedName>
    <definedName name="______rc">#REF!</definedName>
    <definedName name="______rtu6" localSheetId="5" hidden="1">{"via1",#N/A,TRUE,"general";"via2",#N/A,TRUE,"general";"via3",#N/A,TRUE,"general"}</definedName>
    <definedName name="______rtu6" hidden="1">{"via1",#N/A,TRUE,"general";"via2",#N/A,TRUE,"general";"via3",#N/A,TRUE,"general"}</definedName>
    <definedName name="______s1" localSheetId="5" hidden="1">{"via1",#N/A,TRUE,"general";"via2",#N/A,TRUE,"general";"via3",#N/A,TRUE,"general"}</definedName>
    <definedName name="______s1" hidden="1">{"via1",#N/A,TRUE,"general";"via2",#N/A,TRUE,"general";"via3",#N/A,TRUE,"general"}</definedName>
    <definedName name="______s2" localSheetId="5" hidden="1">{"TAB1",#N/A,TRUE,"GENERAL";"TAB2",#N/A,TRUE,"GENERAL";"TAB3",#N/A,TRUE,"GENERAL";"TAB4",#N/A,TRUE,"GENERAL";"TAB5",#N/A,TRUE,"GENERAL"}</definedName>
    <definedName name="______s2" hidden="1">{"TAB1",#N/A,TRUE,"GENERAL";"TAB2",#N/A,TRUE,"GENERAL";"TAB3",#N/A,TRUE,"GENERAL";"TAB4",#N/A,TRUE,"GENERAL";"TAB5",#N/A,TRUE,"GENERAL"}</definedName>
    <definedName name="______s3" localSheetId="5" hidden="1">{"TAB1",#N/A,TRUE,"GENERAL";"TAB2",#N/A,TRUE,"GENERAL";"TAB3",#N/A,TRUE,"GENERAL";"TAB4",#N/A,TRUE,"GENERAL";"TAB5",#N/A,TRUE,"GENERAL"}</definedName>
    <definedName name="______s3" hidden="1">{"TAB1",#N/A,TRUE,"GENERAL";"TAB2",#N/A,TRUE,"GENERAL";"TAB3",#N/A,TRUE,"GENERAL";"TAB4",#N/A,TRUE,"GENERAL";"TAB5",#N/A,TRUE,"GENERAL"}</definedName>
    <definedName name="______s4" localSheetId="5" hidden="1">{"via1",#N/A,TRUE,"general";"via2",#N/A,TRUE,"general";"via3",#N/A,TRUE,"general"}</definedName>
    <definedName name="______s4" hidden="1">{"via1",#N/A,TRUE,"general";"via2",#N/A,TRUE,"general";"via3",#N/A,TRUE,"general"}</definedName>
    <definedName name="______s5" localSheetId="5" hidden="1">{"via1",#N/A,TRUE,"general";"via2",#N/A,TRUE,"general";"via3",#N/A,TRUE,"general"}</definedName>
    <definedName name="______s5" hidden="1">{"via1",#N/A,TRUE,"general";"via2",#N/A,TRUE,"general";"via3",#N/A,TRUE,"general"}</definedName>
    <definedName name="______s6" localSheetId="5" hidden="1">{"TAB1",#N/A,TRUE,"GENERAL";"TAB2",#N/A,TRUE,"GENERAL";"TAB3",#N/A,TRUE,"GENERAL";"TAB4",#N/A,TRUE,"GENERAL";"TAB5",#N/A,TRUE,"GENERAL"}</definedName>
    <definedName name="______s6" hidden="1">{"TAB1",#N/A,TRUE,"GENERAL";"TAB2",#N/A,TRUE,"GENERAL";"TAB3",#N/A,TRUE,"GENERAL";"TAB4",#N/A,TRUE,"GENERAL";"TAB5",#N/A,TRUE,"GENERAL"}</definedName>
    <definedName name="______s7" localSheetId="5"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localSheetId="5" hidden="1">{"TAB1",#N/A,TRUE,"GENERAL";"TAB2",#N/A,TRUE,"GENERAL";"TAB3",#N/A,TRUE,"GENERAL";"TAB4",#N/A,TRUE,"GENERAL";"TAB5",#N/A,TRUE,"GENERAL"}</definedName>
    <definedName name="______t3" hidden="1">{"TAB1",#N/A,TRUE,"GENERAL";"TAB2",#N/A,TRUE,"GENERAL";"TAB3",#N/A,TRUE,"GENERAL";"TAB4",#N/A,TRUE,"GENERAL";"TAB5",#N/A,TRUE,"GENERAL"}</definedName>
    <definedName name="______t4" localSheetId="5" hidden="1">{"via1",#N/A,TRUE,"general";"via2",#N/A,TRUE,"general";"via3",#N/A,TRUE,"general"}</definedName>
    <definedName name="______t4" hidden="1">{"via1",#N/A,TRUE,"general";"via2",#N/A,TRUE,"general";"via3",#N/A,TRUE,"general"}</definedName>
    <definedName name="______t5" localSheetId="5" hidden="1">{"TAB1",#N/A,TRUE,"GENERAL";"TAB2",#N/A,TRUE,"GENERAL";"TAB3",#N/A,TRUE,"GENERAL";"TAB4",#N/A,TRUE,"GENERAL";"TAB5",#N/A,TRUE,"GENERAL"}</definedName>
    <definedName name="______t5" hidden="1">{"TAB1",#N/A,TRUE,"GENERAL";"TAB2",#N/A,TRUE,"GENERAL";"TAB3",#N/A,TRUE,"GENERAL";"TAB4",#N/A,TRUE,"GENERAL";"TAB5",#N/A,TRUE,"GENERAL"}</definedName>
    <definedName name="______t6" localSheetId="5" hidden="1">{"via1",#N/A,TRUE,"general";"via2",#N/A,TRUE,"general";"via3",#N/A,TRUE,"general"}</definedName>
    <definedName name="______t6" hidden="1">{"via1",#N/A,TRUE,"general";"via2",#N/A,TRUE,"general";"via3",#N/A,TRUE,"general"}</definedName>
    <definedName name="______t66" localSheetId="5" hidden="1">{"TAB1",#N/A,TRUE,"GENERAL";"TAB2",#N/A,TRUE,"GENERAL";"TAB3",#N/A,TRUE,"GENERAL";"TAB4",#N/A,TRUE,"GENERAL";"TAB5",#N/A,TRUE,"GENERAL"}</definedName>
    <definedName name="______t66" hidden="1">{"TAB1",#N/A,TRUE,"GENERAL";"TAB2",#N/A,TRUE,"GENERAL";"TAB3",#N/A,TRUE,"GENERAL";"TAB4",#N/A,TRUE,"GENERAL";"TAB5",#N/A,TRUE,"GENERAL"}</definedName>
    <definedName name="______t7" localSheetId="5" hidden="1">{"via1",#N/A,TRUE,"general";"via2",#N/A,TRUE,"general";"via3",#N/A,TRUE,"general"}</definedName>
    <definedName name="______t7" hidden="1">{"via1",#N/A,TRUE,"general";"via2",#N/A,TRUE,"general";"via3",#N/A,TRUE,"general"}</definedName>
    <definedName name="______t77" localSheetId="5" hidden="1">{"TAB1",#N/A,TRUE,"GENERAL";"TAB2",#N/A,TRUE,"GENERAL";"TAB3",#N/A,TRUE,"GENERAL";"TAB4",#N/A,TRUE,"GENERAL";"TAB5",#N/A,TRUE,"GENERAL"}</definedName>
    <definedName name="______t77" hidden="1">{"TAB1",#N/A,TRUE,"GENERAL";"TAB2",#N/A,TRUE,"GENERAL";"TAB3",#N/A,TRUE,"GENERAL";"TAB4",#N/A,TRUE,"GENERAL";"TAB5",#N/A,TRUE,"GENERAL"}</definedName>
    <definedName name="______t8" localSheetId="5" hidden="1">{"TAB1",#N/A,TRUE,"GENERAL";"TAB2",#N/A,TRUE,"GENERAL";"TAB3",#N/A,TRUE,"GENERAL";"TAB4",#N/A,TRUE,"GENERAL";"TAB5",#N/A,TRUE,"GENERAL"}</definedName>
    <definedName name="______t8" hidden="1">{"TAB1",#N/A,TRUE,"GENERAL";"TAB2",#N/A,TRUE,"GENERAL";"TAB3",#N/A,TRUE,"GENERAL";"TAB4",#N/A,TRUE,"GENERAL";"TAB5",#N/A,TRUE,"GENERAL"}</definedName>
    <definedName name="______t88" localSheetId="5" hidden="1">{"via1",#N/A,TRUE,"general";"via2",#N/A,TRUE,"general";"via3",#N/A,TRUE,"general"}</definedName>
    <definedName name="______t88" hidden="1">{"via1",#N/A,TRUE,"general";"via2",#N/A,TRUE,"general";"via3",#N/A,TRUE,"general"}</definedName>
    <definedName name="______t9" localSheetId="5" hidden="1">{"TAB1",#N/A,TRUE,"GENERAL";"TAB2",#N/A,TRUE,"GENERAL";"TAB3",#N/A,TRUE,"GENERAL";"TAB4",#N/A,TRUE,"GENERAL";"TAB5",#N/A,TRUE,"GENERAL"}</definedName>
    <definedName name="______t9" hidden="1">{"TAB1",#N/A,TRUE,"GENERAL";"TAB2",#N/A,TRUE,"GENERAL";"TAB3",#N/A,TRUE,"GENERAL";"TAB4",#N/A,TRUE,"GENERAL";"TAB5",#N/A,TRUE,"GENERAL"}</definedName>
    <definedName name="______t99" localSheetId="5" hidden="1">{"via1",#N/A,TRUE,"general";"via2",#N/A,TRUE,"general";"via3",#N/A,TRUE,"general"}</definedName>
    <definedName name="______t99" hidden="1">{"via1",#N/A,TRUE,"general";"via2",#N/A,TRUE,"general";"via3",#N/A,TRUE,"general"}</definedName>
    <definedName name="______u4" localSheetId="5" hidden="1">{"TAB1",#N/A,TRUE,"GENERAL";"TAB2",#N/A,TRUE,"GENERAL";"TAB3",#N/A,TRUE,"GENERAL";"TAB4",#N/A,TRUE,"GENERAL";"TAB5",#N/A,TRUE,"GENERAL"}</definedName>
    <definedName name="______u4" hidden="1">{"TAB1",#N/A,TRUE,"GENERAL";"TAB2",#N/A,TRUE,"GENERAL";"TAB3",#N/A,TRUE,"GENERAL";"TAB4",#N/A,TRUE,"GENERAL";"TAB5",#N/A,TRUE,"GENERAL"}</definedName>
    <definedName name="______u5" localSheetId="5" hidden="1">{"TAB1",#N/A,TRUE,"GENERAL";"TAB2",#N/A,TRUE,"GENERAL";"TAB3",#N/A,TRUE,"GENERAL";"TAB4",#N/A,TRUE,"GENERAL";"TAB5",#N/A,TRUE,"GENERAL"}</definedName>
    <definedName name="______u5" hidden="1">{"TAB1",#N/A,TRUE,"GENERAL";"TAB2",#N/A,TRUE,"GENERAL";"TAB3",#N/A,TRUE,"GENERAL";"TAB4",#N/A,TRUE,"GENERAL";"TAB5",#N/A,TRUE,"GENERAL"}</definedName>
    <definedName name="______u6" localSheetId="5" hidden="1">{"TAB1",#N/A,TRUE,"GENERAL";"TAB2",#N/A,TRUE,"GENERAL";"TAB3",#N/A,TRUE,"GENERAL";"TAB4",#N/A,TRUE,"GENERAL";"TAB5",#N/A,TRUE,"GENERAL"}</definedName>
    <definedName name="______u6" hidden="1">{"TAB1",#N/A,TRUE,"GENERAL";"TAB2",#N/A,TRUE,"GENERAL";"TAB3",#N/A,TRUE,"GENERAL";"TAB4",#N/A,TRUE,"GENERAL";"TAB5",#N/A,TRUE,"GENERAL"}</definedName>
    <definedName name="______u7" localSheetId="5" hidden="1">{"via1",#N/A,TRUE,"general";"via2",#N/A,TRUE,"general";"via3",#N/A,TRUE,"general"}</definedName>
    <definedName name="______u7" hidden="1">{"via1",#N/A,TRUE,"general";"via2",#N/A,TRUE,"general";"via3",#N/A,TRUE,"general"}</definedName>
    <definedName name="______u8" localSheetId="5" hidden="1">{"TAB1",#N/A,TRUE,"GENERAL";"TAB2",#N/A,TRUE,"GENERAL";"TAB3",#N/A,TRUE,"GENERAL";"TAB4",#N/A,TRUE,"GENERAL";"TAB5",#N/A,TRUE,"GENERAL"}</definedName>
    <definedName name="______u8" hidden="1">{"TAB1",#N/A,TRUE,"GENERAL";"TAB2",#N/A,TRUE,"GENERAL";"TAB3",#N/A,TRUE,"GENERAL";"TAB4",#N/A,TRUE,"GENERAL";"TAB5",#N/A,TRUE,"GENERAL"}</definedName>
    <definedName name="______u9" localSheetId="5" hidden="1">{"TAB1",#N/A,TRUE,"GENERAL";"TAB2",#N/A,TRUE,"GENERAL";"TAB3",#N/A,TRUE,"GENERAL";"TAB4",#N/A,TRUE,"GENERAL";"TAB5",#N/A,TRUE,"GENERAL"}</definedName>
    <definedName name="______u9" hidden="1">{"TAB1",#N/A,TRUE,"GENERAL";"TAB2",#N/A,TRUE,"GENERAL";"TAB3",#N/A,TRUE,"GENERAL";"TAB4",#N/A,TRUE,"GENERAL";"TAB5",#N/A,TRUE,"GENERAL"}</definedName>
    <definedName name="______ur7" localSheetId="5" hidden="1">{"TAB1",#N/A,TRUE,"GENERAL";"TAB2",#N/A,TRUE,"GENERAL";"TAB3",#N/A,TRUE,"GENERAL";"TAB4",#N/A,TRUE,"GENERAL";"TAB5",#N/A,TRUE,"GENERAL"}</definedName>
    <definedName name="______ur7" hidden="1">{"TAB1",#N/A,TRUE,"GENERAL";"TAB2",#N/A,TRUE,"GENERAL";"TAB3",#N/A,TRUE,"GENERAL";"TAB4",#N/A,TRUE,"GENERAL";"TAB5",#N/A,TRUE,"GENERAL"}</definedName>
    <definedName name="______v2" localSheetId="5" hidden="1">{"via1",#N/A,TRUE,"general";"via2",#N/A,TRUE,"general";"via3",#N/A,TRUE,"general"}</definedName>
    <definedName name="______v2" hidden="1">{"via1",#N/A,TRUE,"general";"via2",#N/A,TRUE,"general";"via3",#N/A,TRUE,"general"}</definedName>
    <definedName name="______v3" localSheetId="5" hidden="1">{"TAB1",#N/A,TRUE,"GENERAL";"TAB2",#N/A,TRUE,"GENERAL";"TAB3",#N/A,TRUE,"GENERAL";"TAB4",#N/A,TRUE,"GENERAL";"TAB5",#N/A,TRUE,"GENERAL"}</definedName>
    <definedName name="______v3" hidden="1">{"TAB1",#N/A,TRUE,"GENERAL";"TAB2",#N/A,TRUE,"GENERAL";"TAB3",#N/A,TRUE,"GENERAL";"TAB4",#N/A,TRUE,"GENERAL";"TAB5",#N/A,TRUE,"GENERAL"}</definedName>
    <definedName name="______v4" localSheetId="5" hidden="1">{"TAB1",#N/A,TRUE,"GENERAL";"TAB2",#N/A,TRUE,"GENERAL";"TAB3",#N/A,TRUE,"GENERAL";"TAB4",#N/A,TRUE,"GENERAL";"TAB5",#N/A,TRUE,"GENERAL"}</definedName>
    <definedName name="______v4" hidden="1">{"TAB1",#N/A,TRUE,"GENERAL";"TAB2",#N/A,TRUE,"GENERAL";"TAB3",#N/A,TRUE,"GENERAL";"TAB4",#N/A,TRUE,"GENERAL";"TAB5",#N/A,TRUE,"GENERAL"}</definedName>
    <definedName name="______v5" localSheetId="5" hidden="1">{"TAB1",#N/A,TRUE,"GENERAL";"TAB2",#N/A,TRUE,"GENERAL";"TAB3",#N/A,TRUE,"GENERAL";"TAB4",#N/A,TRUE,"GENERAL";"TAB5",#N/A,TRUE,"GENERAL"}</definedName>
    <definedName name="______v5" hidden="1">{"TAB1",#N/A,TRUE,"GENERAL";"TAB2",#N/A,TRUE,"GENERAL";"TAB3",#N/A,TRUE,"GENERAL";"TAB4",#N/A,TRUE,"GENERAL";"TAB5",#N/A,TRUE,"GENERAL"}</definedName>
    <definedName name="______v6" localSheetId="5" hidden="1">{"TAB1",#N/A,TRUE,"GENERAL";"TAB2",#N/A,TRUE,"GENERAL";"TAB3",#N/A,TRUE,"GENERAL";"TAB4",#N/A,TRUE,"GENERAL";"TAB5",#N/A,TRUE,"GENERAL"}</definedName>
    <definedName name="______v6" hidden="1">{"TAB1",#N/A,TRUE,"GENERAL";"TAB2",#N/A,TRUE,"GENERAL";"TAB3",#N/A,TRUE,"GENERAL";"TAB4",#N/A,TRUE,"GENERAL";"TAB5",#N/A,TRUE,"GENERAL"}</definedName>
    <definedName name="______v7" localSheetId="5" hidden="1">{"via1",#N/A,TRUE,"general";"via2",#N/A,TRUE,"general";"via3",#N/A,TRUE,"general"}</definedName>
    <definedName name="______v7" hidden="1">{"via1",#N/A,TRUE,"general";"via2",#N/A,TRUE,"general";"via3",#N/A,TRUE,"general"}</definedName>
    <definedName name="______v8" localSheetId="5" hidden="1">{"TAB1",#N/A,TRUE,"GENERAL";"TAB2",#N/A,TRUE,"GENERAL";"TAB3",#N/A,TRUE,"GENERAL";"TAB4",#N/A,TRUE,"GENERAL";"TAB5",#N/A,TRUE,"GENERAL"}</definedName>
    <definedName name="______v8" hidden="1">{"TAB1",#N/A,TRUE,"GENERAL";"TAB2",#N/A,TRUE,"GENERAL";"TAB3",#N/A,TRUE,"GENERAL";"TAB4",#N/A,TRUE,"GENERAL";"TAB5",#N/A,TRUE,"GENERAL"}</definedName>
    <definedName name="______v9" localSheetId="5" hidden="1">{"TAB1",#N/A,TRUE,"GENERAL";"TAB2",#N/A,TRUE,"GENERAL";"TAB3",#N/A,TRUE,"GENERAL";"TAB4",#N/A,TRUE,"GENERAL";"TAB5",#N/A,TRUE,"GENERAL"}</definedName>
    <definedName name="______v9" hidden="1">{"TAB1",#N/A,TRUE,"GENERAL";"TAB2",#N/A,TRUE,"GENERAL";"TAB3",#N/A,TRUE,"GENERAL";"TAB4",#N/A,TRUE,"GENERAL";"TAB5",#N/A,TRUE,"GENERAL"}</definedName>
    <definedName name="______vfv4" localSheetId="5" hidden="1">{"via1",#N/A,TRUE,"general";"via2",#N/A,TRUE,"general";"via3",#N/A,TRUE,"general"}</definedName>
    <definedName name="______vfv4" hidden="1">{"via1",#N/A,TRUE,"general";"via2",#N/A,TRUE,"general";"via3",#N/A,TRUE,"general"}</definedName>
    <definedName name="______x1" localSheetId="5" hidden="1">{"TAB1",#N/A,TRUE,"GENERAL";"TAB2",#N/A,TRUE,"GENERAL";"TAB3",#N/A,TRUE,"GENERAL";"TAB4",#N/A,TRUE,"GENERAL";"TAB5",#N/A,TRUE,"GENERAL"}</definedName>
    <definedName name="______x1" hidden="1">{"TAB1",#N/A,TRUE,"GENERAL";"TAB2",#N/A,TRUE,"GENERAL";"TAB3",#N/A,TRUE,"GENERAL";"TAB4",#N/A,TRUE,"GENERAL";"TAB5",#N/A,TRUE,"GENERAL"}</definedName>
    <definedName name="______x2" localSheetId="5" hidden="1">{"via1",#N/A,TRUE,"general";"via2",#N/A,TRUE,"general";"via3",#N/A,TRUE,"general"}</definedName>
    <definedName name="______x2" hidden="1">{"via1",#N/A,TRUE,"general";"via2",#N/A,TRUE,"general";"via3",#N/A,TRUE,"general"}</definedName>
    <definedName name="______x3" localSheetId="5" hidden="1">{"via1",#N/A,TRUE,"general";"via2",#N/A,TRUE,"general";"via3",#N/A,TRUE,"general"}</definedName>
    <definedName name="______x3" hidden="1">{"via1",#N/A,TRUE,"general";"via2",#N/A,TRUE,"general";"via3",#N/A,TRUE,"general"}</definedName>
    <definedName name="______x4" localSheetId="5" hidden="1">{"via1",#N/A,TRUE,"general";"via2",#N/A,TRUE,"general";"via3",#N/A,TRUE,"general"}</definedName>
    <definedName name="______x4" hidden="1">{"via1",#N/A,TRUE,"general";"via2",#N/A,TRUE,"general";"via3",#N/A,TRUE,"general"}</definedName>
    <definedName name="______x5" localSheetId="5" hidden="1">{"TAB1",#N/A,TRUE,"GENERAL";"TAB2",#N/A,TRUE,"GENERAL";"TAB3",#N/A,TRUE,"GENERAL";"TAB4",#N/A,TRUE,"GENERAL";"TAB5",#N/A,TRUE,"GENERAL"}</definedName>
    <definedName name="______x5" hidden="1">{"TAB1",#N/A,TRUE,"GENERAL";"TAB2",#N/A,TRUE,"GENERAL";"TAB3",#N/A,TRUE,"GENERAL";"TAB4",#N/A,TRUE,"GENERAL";"TAB5",#N/A,TRUE,"GENERAL"}</definedName>
    <definedName name="______x6" localSheetId="5" hidden="1">{"TAB1",#N/A,TRUE,"GENERAL";"TAB2",#N/A,TRUE,"GENERAL";"TAB3",#N/A,TRUE,"GENERAL";"TAB4",#N/A,TRUE,"GENERAL";"TAB5",#N/A,TRUE,"GENERAL"}</definedName>
    <definedName name="______x6" hidden="1">{"TAB1",#N/A,TRUE,"GENERAL";"TAB2",#N/A,TRUE,"GENERAL";"TAB3",#N/A,TRUE,"GENERAL";"TAB4",#N/A,TRUE,"GENERAL";"TAB5",#N/A,TRUE,"GENERAL"}</definedName>
    <definedName name="______x7" localSheetId="5" hidden="1">{"TAB1",#N/A,TRUE,"GENERAL";"TAB2",#N/A,TRUE,"GENERAL";"TAB3",#N/A,TRUE,"GENERAL";"TAB4",#N/A,TRUE,"GENERAL";"TAB5",#N/A,TRUE,"GENERAL"}</definedName>
    <definedName name="______x7" hidden="1">{"TAB1",#N/A,TRUE,"GENERAL";"TAB2",#N/A,TRUE,"GENERAL";"TAB3",#N/A,TRUE,"GENERAL";"TAB4",#N/A,TRUE,"GENERAL";"TAB5",#N/A,TRUE,"GENERAL"}</definedName>
    <definedName name="______x8" localSheetId="5" hidden="1">{"via1",#N/A,TRUE,"general";"via2",#N/A,TRUE,"general";"via3",#N/A,TRUE,"general"}</definedName>
    <definedName name="______x8" hidden="1">{"via1",#N/A,TRUE,"general";"via2",#N/A,TRUE,"general";"via3",#N/A,TRUE,"general"}</definedName>
    <definedName name="______x9" localSheetId="5" hidden="1">{"TAB1",#N/A,TRUE,"GENERAL";"TAB2",#N/A,TRUE,"GENERAL";"TAB3",#N/A,TRUE,"GENERAL";"TAB4",#N/A,TRUE,"GENERAL";"TAB5",#N/A,TRUE,"GENERAL"}</definedName>
    <definedName name="______x9" hidden="1">{"TAB1",#N/A,TRUE,"GENERAL";"TAB2",#N/A,TRUE,"GENERAL";"TAB3",#N/A,TRUE,"GENERAL";"TAB4",#N/A,TRUE,"GENERAL";"TAB5",#N/A,TRUE,"GENERAL"}</definedName>
    <definedName name="______y2" localSheetId="5" hidden="1">{"TAB1",#N/A,TRUE,"GENERAL";"TAB2",#N/A,TRUE,"GENERAL";"TAB3",#N/A,TRUE,"GENERAL";"TAB4",#N/A,TRUE,"GENERAL";"TAB5",#N/A,TRUE,"GENERAL"}</definedName>
    <definedName name="______y2" hidden="1">{"TAB1",#N/A,TRUE,"GENERAL";"TAB2",#N/A,TRUE,"GENERAL";"TAB3",#N/A,TRUE,"GENERAL";"TAB4",#N/A,TRUE,"GENERAL";"TAB5",#N/A,TRUE,"GENERAL"}</definedName>
    <definedName name="______y3" localSheetId="5" hidden="1">{"via1",#N/A,TRUE,"general";"via2",#N/A,TRUE,"general";"via3",#N/A,TRUE,"general"}</definedName>
    <definedName name="______y3" hidden="1">{"via1",#N/A,TRUE,"general";"via2",#N/A,TRUE,"general";"via3",#N/A,TRUE,"general"}</definedName>
    <definedName name="______y4" localSheetId="5" hidden="1">{"via1",#N/A,TRUE,"general";"via2",#N/A,TRUE,"general";"via3",#N/A,TRUE,"general"}</definedName>
    <definedName name="______y4" hidden="1">{"via1",#N/A,TRUE,"general";"via2",#N/A,TRUE,"general";"via3",#N/A,TRUE,"general"}</definedName>
    <definedName name="______y5" localSheetId="5" hidden="1">{"TAB1",#N/A,TRUE,"GENERAL";"TAB2",#N/A,TRUE,"GENERAL";"TAB3",#N/A,TRUE,"GENERAL";"TAB4",#N/A,TRUE,"GENERAL";"TAB5",#N/A,TRUE,"GENERAL"}</definedName>
    <definedName name="______y5" hidden="1">{"TAB1",#N/A,TRUE,"GENERAL";"TAB2",#N/A,TRUE,"GENERAL";"TAB3",#N/A,TRUE,"GENERAL";"TAB4",#N/A,TRUE,"GENERAL";"TAB5",#N/A,TRUE,"GENERAL"}</definedName>
    <definedName name="______y6" localSheetId="5" hidden="1">{"via1",#N/A,TRUE,"general";"via2",#N/A,TRUE,"general";"via3",#N/A,TRUE,"general"}</definedName>
    <definedName name="______y6" hidden="1">{"via1",#N/A,TRUE,"general";"via2",#N/A,TRUE,"general";"via3",#N/A,TRUE,"general"}</definedName>
    <definedName name="______y7" localSheetId="5" hidden="1">{"via1",#N/A,TRUE,"general";"via2",#N/A,TRUE,"general";"via3",#N/A,TRUE,"general"}</definedName>
    <definedName name="______y7" hidden="1">{"via1",#N/A,TRUE,"general";"via2",#N/A,TRUE,"general";"via3",#N/A,TRUE,"general"}</definedName>
    <definedName name="______y8" localSheetId="5" hidden="1">{"via1",#N/A,TRUE,"general";"via2",#N/A,TRUE,"general";"via3",#N/A,TRUE,"general"}</definedName>
    <definedName name="______y8" hidden="1">{"via1",#N/A,TRUE,"general";"via2",#N/A,TRUE,"general";"via3",#N/A,TRUE,"general"}</definedName>
    <definedName name="______y9" localSheetId="5" hidden="1">{"TAB1",#N/A,TRUE,"GENERAL";"TAB2",#N/A,TRUE,"GENERAL";"TAB3",#N/A,TRUE,"GENERAL";"TAB4",#N/A,TRUE,"GENERAL";"TAB5",#N/A,TRUE,"GENERAL"}</definedName>
    <definedName name="______y9" hidden="1">{"TAB1",#N/A,TRUE,"GENERAL";"TAB2",#N/A,TRUE,"GENERAL";"TAB3",#N/A,TRUE,"GENERAL";"TAB4",#N/A,TRUE,"GENERAL";"TAB5",#N/A,TRUE,"GENERAL"}</definedName>
    <definedName name="______z1" localSheetId="5" hidden="1">{"TAB1",#N/A,TRUE,"GENERAL";"TAB2",#N/A,TRUE,"GENERAL";"TAB3",#N/A,TRUE,"GENERAL";"TAB4",#N/A,TRUE,"GENERAL";"TAB5",#N/A,TRUE,"GENERAL"}</definedName>
    <definedName name="______z1" hidden="1">{"TAB1",#N/A,TRUE,"GENERAL";"TAB2",#N/A,TRUE,"GENERAL";"TAB3",#N/A,TRUE,"GENERAL";"TAB4",#N/A,TRUE,"GENERAL";"TAB5",#N/A,TRUE,"GENERAL"}</definedName>
    <definedName name="______z2" localSheetId="5" hidden="1">{"via1",#N/A,TRUE,"general";"via2",#N/A,TRUE,"general";"via3",#N/A,TRUE,"general"}</definedName>
    <definedName name="______z2" hidden="1">{"via1",#N/A,TRUE,"general";"via2",#N/A,TRUE,"general";"via3",#N/A,TRUE,"general"}</definedName>
    <definedName name="______z3" localSheetId="5" hidden="1">{"via1",#N/A,TRUE,"general";"via2",#N/A,TRUE,"general";"via3",#N/A,TRUE,"general"}</definedName>
    <definedName name="______z3" hidden="1">{"via1",#N/A,TRUE,"general";"via2",#N/A,TRUE,"general";"via3",#N/A,TRUE,"general"}</definedName>
    <definedName name="______z4" localSheetId="5" hidden="1">{"TAB1",#N/A,TRUE,"GENERAL";"TAB2",#N/A,TRUE,"GENERAL";"TAB3",#N/A,TRUE,"GENERAL";"TAB4",#N/A,TRUE,"GENERAL";"TAB5",#N/A,TRUE,"GENERAL"}</definedName>
    <definedName name="______z4" hidden="1">{"TAB1",#N/A,TRUE,"GENERAL";"TAB2",#N/A,TRUE,"GENERAL";"TAB3",#N/A,TRUE,"GENERAL";"TAB4",#N/A,TRUE,"GENERAL";"TAB5",#N/A,TRUE,"GENERAL"}</definedName>
    <definedName name="______z5" localSheetId="5" hidden="1">{"via1",#N/A,TRUE,"general";"via2",#N/A,TRUE,"general";"via3",#N/A,TRUE,"general"}</definedName>
    <definedName name="______z5" hidden="1">{"via1",#N/A,TRUE,"general";"via2",#N/A,TRUE,"general";"via3",#N/A,TRUE,"general"}</definedName>
    <definedName name="______z6" localSheetId="5" hidden="1">{"TAB1",#N/A,TRUE,"GENERAL";"TAB2",#N/A,TRUE,"GENERAL";"TAB3",#N/A,TRUE,"GENERAL";"TAB4",#N/A,TRUE,"GENERAL";"TAB5",#N/A,TRUE,"GENERAL"}</definedName>
    <definedName name="______z6" hidden="1">{"TAB1",#N/A,TRUE,"GENERAL";"TAB2",#N/A,TRUE,"GENERAL";"TAB3",#N/A,TRUE,"GENERAL";"TAB4",#N/A,TRUE,"GENERAL";"TAB5",#N/A,TRUE,"GENERAL"}</definedName>
    <definedName name="_____a1" localSheetId="5" hidden="1">{"TAB1",#N/A,TRUE,"GENERAL";"TAB2",#N/A,TRUE,"GENERAL";"TAB3",#N/A,TRUE,"GENERAL";"TAB4",#N/A,TRUE,"GENERAL";"TAB5",#N/A,TRUE,"GENERAL"}</definedName>
    <definedName name="_____a1" hidden="1">{"TAB1",#N/A,TRUE,"GENERAL";"TAB2",#N/A,TRUE,"GENERAL";"TAB3",#N/A,TRUE,"GENERAL";"TAB4",#N/A,TRUE,"GENERAL";"TAB5",#N/A,TRUE,"GENERAL"}</definedName>
    <definedName name="_____a3" localSheetId="5" hidden="1">{"TAB1",#N/A,TRUE,"GENERAL";"TAB2",#N/A,TRUE,"GENERAL";"TAB3",#N/A,TRUE,"GENERAL";"TAB4",#N/A,TRUE,"GENERAL";"TAB5",#N/A,TRUE,"GENERAL"}</definedName>
    <definedName name="_____a3" hidden="1">{"TAB1",#N/A,TRUE,"GENERAL";"TAB2",#N/A,TRUE,"GENERAL";"TAB3",#N/A,TRUE,"GENERAL";"TAB4",#N/A,TRUE,"GENERAL";"TAB5",#N/A,TRUE,"GENERAL"}</definedName>
    <definedName name="_____a4" localSheetId="5" hidden="1">{"via1",#N/A,TRUE,"general";"via2",#N/A,TRUE,"general";"via3",#N/A,TRUE,"general"}</definedName>
    <definedName name="_____a4" hidden="1">{"via1",#N/A,TRUE,"general";"via2",#N/A,TRUE,"general";"via3",#N/A,TRUE,"general"}</definedName>
    <definedName name="_____a5" localSheetId="5" hidden="1">{"TAB1",#N/A,TRUE,"GENERAL";"TAB2",#N/A,TRUE,"GENERAL";"TAB3",#N/A,TRUE,"GENERAL";"TAB4",#N/A,TRUE,"GENERAL";"TAB5",#N/A,TRUE,"GENERAL"}</definedName>
    <definedName name="_____a5" hidden="1">{"TAB1",#N/A,TRUE,"GENERAL";"TAB2",#N/A,TRUE,"GENERAL";"TAB3",#N/A,TRUE,"GENERAL";"TAB4",#N/A,TRUE,"GENERAL";"TAB5",#N/A,TRUE,"GENERAL"}</definedName>
    <definedName name="_____a6" localSheetId="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APU221" localSheetId="5">#REF!</definedName>
    <definedName name="_____APU221">#REF!</definedName>
    <definedName name="_____APU465">[2]!absc</definedName>
    <definedName name="_____b2" localSheetId="5" hidden="1">{"TAB1",#N/A,TRUE,"GENERAL";"TAB2",#N/A,TRUE,"GENERAL";"TAB3",#N/A,TRUE,"GENERAL";"TAB4",#N/A,TRUE,"GENERAL";"TAB5",#N/A,TRUE,"GENERAL"}</definedName>
    <definedName name="_____b2" hidden="1">{"TAB1",#N/A,TRUE,"GENERAL";"TAB2",#N/A,TRUE,"GENERAL";"TAB3",#N/A,TRUE,"GENERAL";"TAB4",#N/A,TRUE,"GENERAL";"TAB5",#N/A,TRUE,"GENERAL"}</definedName>
    <definedName name="_____b3" localSheetId="5" hidden="1">{"TAB1",#N/A,TRUE,"GENERAL";"TAB2",#N/A,TRUE,"GENERAL";"TAB3",#N/A,TRUE,"GENERAL";"TAB4",#N/A,TRUE,"GENERAL";"TAB5",#N/A,TRUE,"GENERAL"}</definedName>
    <definedName name="_____b3" hidden="1">{"TAB1",#N/A,TRUE,"GENERAL";"TAB2",#N/A,TRUE,"GENERAL";"TAB3",#N/A,TRUE,"GENERAL";"TAB4",#N/A,TRUE,"GENERAL";"TAB5",#N/A,TRUE,"GENERAL"}</definedName>
    <definedName name="_____b4" localSheetId="5" hidden="1">{"TAB1",#N/A,TRUE,"GENERAL";"TAB2",#N/A,TRUE,"GENERAL";"TAB3",#N/A,TRUE,"GENERAL";"TAB4",#N/A,TRUE,"GENERAL";"TAB5",#N/A,TRUE,"GENERAL"}</definedName>
    <definedName name="_____b4" hidden="1">{"TAB1",#N/A,TRUE,"GENERAL";"TAB2",#N/A,TRUE,"GENERAL";"TAB3",#N/A,TRUE,"GENERAL";"TAB4",#N/A,TRUE,"GENERAL";"TAB5",#N/A,TRUE,"GENERAL"}</definedName>
    <definedName name="_____b5" localSheetId="5" hidden="1">{"TAB1",#N/A,TRUE,"GENERAL";"TAB2",#N/A,TRUE,"GENERAL";"TAB3",#N/A,TRUE,"GENERAL";"TAB4",#N/A,TRUE,"GENERAL";"TAB5",#N/A,TRUE,"GENERAL"}</definedName>
    <definedName name="_____b5" hidden="1">{"TAB1",#N/A,TRUE,"GENERAL";"TAB2",#N/A,TRUE,"GENERAL";"TAB3",#N/A,TRUE,"GENERAL";"TAB4",#N/A,TRUE,"GENERAL";"TAB5",#N/A,TRUE,"GENERAL"}</definedName>
    <definedName name="_____b6" localSheetId="5" hidden="1">{"TAB1",#N/A,TRUE,"GENERAL";"TAB2",#N/A,TRUE,"GENERAL";"TAB3",#N/A,TRUE,"GENERAL";"TAB4",#N/A,TRUE,"GENERAL";"TAB5",#N/A,TRUE,"GENERAL"}</definedName>
    <definedName name="_____b6" hidden="1">{"TAB1",#N/A,TRUE,"GENERAL";"TAB2",#N/A,TRUE,"GENERAL";"TAB3",#N/A,TRUE,"GENERAL";"TAB4",#N/A,TRUE,"GENERAL";"TAB5",#N/A,TRUE,"GENERAL"}</definedName>
    <definedName name="_____b7" localSheetId="5" hidden="1">{"via1",#N/A,TRUE,"general";"via2",#N/A,TRUE,"general";"via3",#N/A,TRUE,"general"}</definedName>
    <definedName name="_____b7" hidden="1">{"via1",#N/A,TRUE,"general";"via2",#N/A,TRUE,"general";"via3",#N/A,TRUE,"general"}</definedName>
    <definedName name="_____b8" localSheetId="5" hidden="1">{"via1",#N/A,TRUE,"general";"via2",#N/A,TRUE,"general";"via3",#N/A,TRUE,"general"}</definedName>
    <definedName name="_____b8" hidden="1">{"via1",#N/A,TRUE,"general";"via2",#N/A,TRUE,"general";"via3",#N/A,TRUE,"general"}</definedName>
    <definedName name="_____bb9" localSheetId="5" hidden="1">{"TAB1",#N/A,TRUE,"GENERAL";"TAB2",#N/A,TRUE,"GENERAL";"TAB3",#N/A,TRUE,"GENERAL";"TAB4",#N/A,TRUE,"GENERAL";"TAB5",#N/A,TRUE,"GENERAL"}</definedName>
    <definedName name="_____bb9" hidden="1">{"TAB1",#N/A,TRUE,"GENERAL";"TAB2",#N/A,TRUE,"GENERAL";"TAB3",#N/A,TRUE,"GENERAL";"TAB4",#N/A,TRUE,"GENERAL";"TAB5",#N/A,TRUE,"GENERAL"}</definedName>
    <definedName name="_____bgb5" localSheetId="5"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 localSheetId="5">#REF!</definedName>
    <definedName name="_____EST1">#REF!</definedName>
    <definedName name="_____EST10" localSheetId="5">#REF!</definedName>
    <definedName name="_____EST10">#REF!</definedName>
    <definedName name="_____EST11" localSheetId="5">#REF!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5" hidden="1">{"TAB1",#N/A,TRUE,"GENERAL";"TAB2",#N/A,TRUE,"GENERAL";"TAB3",#N/A,TRUE,"GENERAL";"TAB4",#N/A,TRUE,"GENERAL";"TAB5",#N/A,TRUE,"GENERAL"}</definedName>
    <definedName name="_____g2" hidden="1">{"TAB1",#N/A,TRUE,"GENERAL";"TAB2",#N/A,TRUE,"GENERAL";"TAB3",#N/A,TRUE,"GENERAL";"TAB4",#N/A,TRUE,"GENERAL";"TAB5",#N/A,TRUE,"GENERAL"}</definedName>
    <definedName name="_____g3" localSheetId="5" hidden="1">{"via1",#N/A,TRUE,"general";"via2",#N/A,TRUE,"general";"via3",#N/A,TRUE,"general"}</definedName>
    <definedName name="_____g3" hidden="1">{"via1",#N/A,TRUE,"general";"via2",#N/A,TRUE,"general";"via3",#N/A,TRUE,"general"}</definedName>
    <definedName name="_____g4" localSheetId="5" hidden="1">{"via1",#N/A,TRUE,"general";"via2",#N/A,TRUE,"general";"via3",#N/A,TRUE,"general"}</definedName>
    <definedName name="_____g4" hidden="1">{"via1",#N/A,TRUE,"general";"via2",#N/A,TRUE,"general";"via3",#N/A,TRUE,"general"}</definedName>
    <definedName name="_____g5" localSheetId="5" hidden="1">{"via1",#N/A,TRUE,"general";"via2",#N/A,TRUE,"general";"via3",#N/A,TRUE,"general"}</definedName>
    <definedName name="_____g5" hidden="1">{"via1",#N/A,TRUE,"general";"via2",#N/A,TRUE,"general";"via3",#N/A,TRUE,"general"}</definedName>
    <definedName name="_____g6" localSheetId="5" hidden="1">{"via1",#N/A,TRUE,"general";"via2",#N/A,TRUE,"general";"via3",#N/A,TRUE,"general"}</definedName>
    <definedName name="_____g6" hidden="1">{"via1",#N/A,TRUE,"general";"via2",#N/A,TRUE,"general";"via3",#N/A,TRUE,"general"}</definedName>
    <definedName name="_____g7" localSheetId="5" hidden="1">{"TAB1",#N/A,TRUE,"GENERAL";"TAB2",#N/A,TRUE,"GENERAL";"TAB3",#N/A,TRUE,"GENERAL";"TAB4",#N/A,TRUE,"GENERAL";"TAB5",#N/A,TRUE,"GENERAL"}</definedName>
    <definedName name="_____g7" hidden="1">{"TAB1",#N/A,TRUE,"GENERAL";"TAB2",#N/A,TRUE,"GENERAL";"TAB3",#N/A,TRUE,"GENERAL";"TAB4",#N/A,TRUE,"GENERAL";"TAB5",#N/A,TRUE,"GENERAL"}</definedName>
    <definedName name="_____GR1" localSheetId="5" hidden="1">{"TAB1",#N/A,TRUE,"GENERAL";"TAB2",#N/A,TRUE,"GENERAL";"TAB3",#N/A,TRUE,"GENERAL";"TAB4",#N/A,TRUE,"GENERAL";"TAB5",#N/A,TRUE,"GENERAL"}</definedName>
    <definedName name="_____GR1" hidden="1">{"TAB1",#N/A,TRUE,"GENERAL";"TAB2",#N/A,TRUE,"GENERAL";"TAB3",#N/A,TRUE,"GENERAL";"TAB4",#N/A,TRUE,"GENERAL";"TAB5",#N/A,TRUE,"GENERAL"}</definedName>
    <definedName name="_____gtr4" localSheetId="5" hidden="1">{"via1",#N/A,TRUE,"general";"via2",#N/A,TRUE,"general";"via3",#N/A,TRUE,"general"}</definedName>
    <definedName name="_____gtr4" hidden="1">{"via1",#N/A,TRUE,"general";"via2",#N/A,TRUE,"general";"via3",#N/A,TRUE,"general"}</definedName>
    <definedName name="_____h2" localSheetId="5" hidden="1">{"via1",#N/A,TRUE,"general";"via2",#N/A,TRUE,"general";"via3",#N/A,TRUE,"general"}</definedName>
    <definedName name="_____h2" hidden="1">{"via1",#N/A,TRUE,"general";"via2",#N/A,TRUE,"general";"via3",#N/A,TRUE,"general"}</definedName>
    <definedName name="_____h3" localSheetId="5" hidden="1">{"via1",#N/A,TRUE,"general";"via2",#N/A,TRUE,"general";"via3",#N/A,TRUE,"general"}</definedName>
    <definedName name="_____h3" hidden="1">{"via1",#N/A,TRUE,"general";"via2",#N/A,TRUE,"general";"via3",#N/A,TRUE,"general"}</definedName>
    <definedName name="_____h4" localSheetId="5" hidden="1">{"TAB1",#N/A,TRUE,"GENERAL";"TAB2",#N/A,TRUE,"GENERAL";"TAB3",#N/A,TRUE,"GENERAL";"TAB4",#N/A,TRUE,"GENERAL";"TAB5",#N/A,TRUE,"GENERAL"}</definedName>
    <definedName name="_____h4" hidden="1">{"TAB1",#N/A,TRUE,"GENERAL";"TAB2",#N/A,TRUE,"GENERAL";"TAB3",#N/A,TRUE,"GENERAL";"TAB4",#N/A,TRUE,"GENERAL";"TAB5",#N/A,TRUE,"GENERAL"}</definedName>
    <definedName name="_____h5" localSheetId="5" hidden="1">{"TAB1",#N/A,TRUE,"GENERAL";"TAB2",#N/A,TRUE,"GENERAL";"TAB3",#N/A,TRUE,"GENERAL";"TAB4",#N/A,TRUE,"GENERAL";"TAB5",#N/A,TRUE,"GENERAL"}</definedName>
    <definedName name="_____h5" hidden="1">{"TAB1",#N/A,TRUE,"GENERAL";"TAB2",#N/A,TRUE,"GENERAL";"TAB3",#N/A,TRUE,"GENERAL";"TAB4",#N/A,TRUE,"GENERAL";"TAB5",#N/A,TRUE,"GENERAL"}</definedName>
    <definedName name="_____h6" localSheetId="5" hidden="1">{"via1",#N/A,TRUE,"general";"via2",#N/A,TRUE,"general";"via3",#N/A,TRUE,"general"}</definedName>
    <definedName name="_____h6" hidden="1">{"via1",#N/A,TRUE,"general";"via2",#N/A,TRUE,"general";"via3",#N/A,TRUE,"general"}</definedName>
    <definedName name="_____h7" localSheetId="5" hidden="1">{"TAB1",#N/A,TRUE,"GENERAL";"TAB2",#N/A,TRUE,"GENERAL";"TAB3",#N/A,TRUE,"GENERAL";"TAB4",#N/A,TRUE,"GENERAL";"TAB5",#N/A,TRUE,"GENERAL"}</definedName>
    <definedName name="_____h7" hidden="1">{"TAB1",#N/A,TRUE,"GENERAL";"TAB2",#N/A,TRUE,"GENERAL";"TAB3",#N/A,TRUE,"GENERAL";"TAB4",#N/A,TRUE,"GENERAL";"TAB5",#N/A,TRUE,"GENERAL"}</definedName>
    <definedName name="_____h8" localSheetId="5" hidden="1">{"via1",#N/A,TRUE,"general";"via2",#N/A,TRUE,"general";"via3",#N/A,TRUE,"general"}</definedName>
    <definedName name="_____h8" hidden="1">{"via1",#N/A,TRUE,"general";"via2",#N/A,TRUE,"general";"via3",#N/A,TRUE,"general"}</definedName>
    <definedName name="_____hfh7" localSheetId="5" hidden="1">{"via1",#N/A,TRUE,"general";"via2",#N/A,TRUE,"general";"via3",#N/A,TRUE,"general"}</definedName>
    <definedName name="_____hfh7" hidden="1">{"via1",#N/A,TRUE,"general";"via2",#N/A,TRUE,"general";"via3",#N/A,TRUE,"general"}</definedName>
    <definedName name="_____i1">#REF!</definedName>
    <definedName name="_____i4" localSheetId="5" hidden="1">{"via1",#N/A,TRUE,"general";"via2",#N/A,TRUE,"general";"via3",#N/A,TRUE,"general"}</definedName>
    <definedName name="_____i4" hidden="1">{"via1",#N/A,TRUE,"general";"via2",#N/A,TRUE,"general";"via3",#N/A,TRUE,"general"}</definedName>
    <definedName name="_____i5" localSheetId="5" hidden="1">{"TAB1",#N/A,TRUE,"GENERAL";"TAB2",#N/A,TRUE,"GENERAL";"TAB3",#N/A,TRUE,"GENERAL";"TAB4",#N/A,TRUE,"GENERAL";"TAB5",#N/A,TRUE,"GENERAL"}</definedName>
    <definedName name="_____i5" hidden="1">{"TAB1",#N/A,TRUE,"GENERAL";"TAB2",#N/A,TRUE,"GENERAL";"TAB3",#N/A,TRUE,"GENERAL";"TAB4",#N/A,TRUE,"GENERAL";"TAB5",#N/A,TRUE,"GENERAL"}</definedName>
    <definedName name="_____i6" localSheetId="5" hidden="1">{"TAB1",#N/A,TRUE,"GENERAL";"TAB2",#N/A,TRUE,"GENERAL";"TAB3",#N/A,TRUE,"GENERAL";"TAB4",#N/A,TRUE,"GENERAL";"TAB5",#N/A,TRUE,"GENERAL"}</definedName>
    <definedName name="_____i6" hidden="1">{"TAB1",#N/A,TRUE,"GENERAL";"TAB2",#N/A,TRUE,"GENERAL";"TAB3",#N/A,TRUE,"GENERAL";"TAB4",#N/A,TRUE,"GENERAL";"TAB5",#N/A,TRUE,"GENERAL"}</definedName>
    <definedName name="_____i7" localSheetId="5" hidden="1">{"via1",#N/A,TRUE,"general";"via2",#N/A,TRUE,"general";"via3",#N/A,TRUE,"general"}</definedName>
    <definedName name="_____i7" hidden="1">{"via1",#N/A,TRUE,"general";"via2",#N/A,TRUE,"general";"via3",#N/A,TRUE,"general"}</definedName>
    <definedName name="_____i77" localSheetId="5" hidden="1">{"TAB1",#N/A,TRUE,"GENERAL";"TAB2",#N/A,TRUE,"GENERAL";"TAB3",#N/A,TRUE,"GENERAL";"TAB4",#N/A,TRUE,"GENERAL";"TAB5",#N/A,TRUE,"GENERAL"}</definedName>
    <definedName name="_____i77" hidden="1">{"TAB1",#N/A,TRUE,"GENERAL";"TAB2",#N/A,TRUE,"GENERAL";"TAB3",#N/A,TRUE,"GENERAL";"TAB4",#N/A,TRUE,"GENERAL";"TAB5",#N/A,TRUE,"GENERAL"}</definedName>
    <definedName name="_____i8" localSheetId="5" hidden="1">{"via1",#N/A,TRUE,"general";"via2",#N/A,TRUE,"general";"via3",#N/A,TRUE,"general"}</definedName>
    <definedName name="_____i8" hidden="1">{"via1",#N/A,TRUE,"general";"via2",#N/A,TRUE,"general";"via3",#N/A,TRUE,"general"}</definedName>
    <definedName name="_____i9" localSheetId="5" hidden="1">{"TAB1",#N/A,TRUE,"GENERAL";"TAB2",#N/A,TRUE,"GENERAL";"TAB3",#N/A,TRUE,"GENERAL";"TAB4",#N/A,TRUE,"GENERAL";"TAB5",#N/A,TRUE,"GENERAL"}</definedName>
    <definedName name="_____i9" hidden="1">{"TAB1",#N/A,TRUE,"GENERAL";"TAB2",#N/A,TRUE,"GENERAL";"TAB3",#N/A,TRUE,"GENERAL";"TAB4",#N/A,TRUE,"GENERAL";"TAB5",#N/A,TRUE,"GENERAL"}</definedName>
    <definedName name="_____k3" localSheetId="5" hidden="1">{"TAB1",#N/A,TRUE,"GENERAL";"TAB2",#N/A,TRUE,"GENERAL";"TAB3",#N/A,TRUE,"GENERAL";"TAB4",#N/A,TRUE,"GENERAL";"TAB5",#N/A,TRUE,"GENERAL"}</definedName>
    <definedName name="_____k3" hidden="1">{"TAB1",#N/A,TRUE,"GENERAL";"TAB2",#N/A,TRUE,"GENERAL";"TAB3",#N/A,TRUE,"GENERAL";"TAB4",#N/A,TRUE,"GENERAL";"TAB5",#N/A,TRUE,"GENERAL"}</definedName>
    <definedName name="_____k4" localSheetId="5" hidden="1">{"via1",#N/A,TRUE,"general";"via2",#N/A,TRUE,"general";"via3",#N/A,TRUE,"general"}</definedName>
    <definedName name="_____k4" hidden="1">{"via1",#N/A,TRUE,"general";"via2",#N/A,TRUE,"general";"via3",#N/A,TRUE,"general"}</definedName>
    <definedName name="_____k5" localSheetId="5" hidden="1">{"via1",#N/A,TRUE,"general";"via2",#N/A,TRUE,"general";"via3",#N/A,TRUE,"general"}</definedName>
    <definedName name="_____k5" hidden="1">{"via1",#N/A,TRUE,"general";"via2",#N/A,TRUE,"general";"via3",#N/A,TRUE,"general"}</definedName>
    <definedName name="_____k6" localSheetId="5" hidden="1">{"TAB1",#N/A,TRUE,"GENERAL";"TAB2",#N/A,TRUE,"GENERAL";"TAB3",#N/A,TRUE,"GENERAL";"TAB4",#N/A,TRUE,"GENERAL";"TAB5",#N/A,TRUE,"GENERAL"}</definedName>
    <definedName name="_____k6" hidden="1">{"TAB1",#N/A,TRUE,"GENERAL";"TAB2",#N/A,TRUE,"GENERAL";"TAB3",#N/A,TRUE,"GENERAL";"TAB4",#N/A,TRUE,"GENERAL";"TAB5",#N/A,TRUE,"GENERAL"}</definedName>
    <definedName name="_____k7" localSheetId="5" hidden="1">{"via1",#N/A,TRUE,"general";"via2",#N/A,TRUE,"general";"via3",#N/A,TRUE,"general"}</definedName>
    <definedName name="_____k7" hidden="1">{"via1",#N/A,TRUE,"general";"via2",#N/A,TRUE,"general";"via3",#N/A,TRUE,"general"}</definedName>
    <definedName name="_____k8" localSheetId="5" hidden="1">{"via1",#N/A,TRUE,"general";"via2",#N/A,TRUE,"general";"via3",#N/A,TRUE,"general"}</definedName>
    <definedName name="_____k8" hidden="1">{"via1",#N/A,TRUE,"general";"via2",#N/A,TRUE,"general";"via3",#N/A,TRUE,"general"}</definedName>
    <definedName name="_____k9" localSheetId="5" hidden="1">{"TAB1",#N/A,TRUE,"GENERAL";"TAB2",#N/A,TRUE,"GENERAL";"TAB3",#N/A,TRUE,"GENERAL";"TAB4",#N/A,TRUE,"GENERAL";"TAB5",#N/A,TRUE,"GENERAL"}</definedName>
    <definedName name="_____k9" hidden="1">{"TAB1",#N/A,TRUE,"GENERAL";"TAB2",#N/A,TRUE,"GENERAL";"TAB3",#N/A,TRUE,"GENERAL";"TAB4",#N/A,TRUE,"GENERAL";"TAB5",#N/A,TRUE,"GENERAL"}</definedName>
    <definedName name="_____kjk6" localSheetId="5" hidden="1">{"TAB1",#N/A,TRUE,"GENERAL";"TAB2",#N/A,TRUE,"GENERAL";"TAB3",#N/A,TRUE,"GENERAL";"TAB4",#N/A,TRUE,"GENERAL";"TAB5",#N/A,TRUE,"GENERAL"}</definedName>
    <definedName name="_____kjk6" hidden="1">{"TAB1",#N/A,TRUE,"GENERAL";"TAB2",#N/A,TRUE,"GENERAL";"TAB3",#N/A,TRUE,"GENERAL";"TAB4",#N/A,TRUE,"GENERAL";"TAB5",#N/A,TRUE,"GENERAL"}</definedName>
    <definedName name="_____m3" localSheetId="5" hidden="1">{"via1",#N/A,TRUE,"general";"via2",#N/A,TRUE,"general";"via3",#N/A,TRUE,"general"}</definedName>
    <definedName name="_____m3" hidden="1">{"via1",#N/A,TRUE,"general";"via2",#N/A,TRUE,"general";"via3",#N/A,TRUE,"general"}</definedName>
    <definedName name="_____m4" localSheetId="5" hidden="1">{"TAB1",#N/A,TRUE,"GENERAL";"TAB2",#N/A,TRUE,"GENERAL";"TAB3",#N/A,TRUE,"GENERAL";"TAB4",#N/A,TRUE,"GENERAL";"TAB5",#N/A,TRUE,"GENERAL"}</definedName>
    <definedName name="_____m4" hidden="1">{"TAB1",#N/A,TRUE,"GENERAL";"TAB2",#N/A,TRUE,"GENERAL";"TAB3",#N/A,TRUE,"GENERAL";"TAB4",#N/A,TRUE,"GENERAL";"TAB5",#N/A,TRUE,"GENERAL"}</definedName>
    <definedName name="_____m5" localSheetId="5" hidden="1">{"via1",#N/A,TRUE,"general";"via2",#N/A,TRUE,"general";"via3",#N/A,TRUE,"general"}</definedName>
    <definedName name="_____m5" hidden="1">{"via1",#N/A,TRUE,"general";"via2",#N/A,TRUE,"general";"via3",#N/A,TRUE,"general"}</definedName>
    <definedName name="_____m6" localSheetId="5" hidden="1">{"TAB1",#N/A,TRUE,"GENERAL";"TAB2",#N/A,TRUE,"GENERAL";"TAB3",#N/A,TRUE,"GENERAL";"TAB4",#N/A,TRUE,"GENERAL";"TAB5",#N/A,TRUE,"GENERAL"}</definedName>
    <definedName name="_____m6" hidden="1">{"TAB1",#N/A,TRUE,"GENERAL";"TAB2",#N/A,TRUE,"GENERAL";"TAB3",#N/A,TRUE,"GENERAL";"TAB4",#N/A,TRUE,"GENERAL";"TAB5",#N/A,TRUE,"GENERAL"}</definedName>
    <definedName name="_____m7" localSheetId="5" hidden="1">{"TAB1",#N/A,TRUE,"GENERAL";"TAB2",#N/A,TRUE,"GENERAL";"TAB3",#N/A,TRUE,"GENERAL";"TAB4",#N/A,TRUE,"GENERAL";"TAB5",#N/A,TRUE,"GENERAL"}</definedName>
    <definedName name="_____m7" hidden="1">{"TAB1",#N/A,TRUE,"GENERAL";"TAB2",#N/A,TRUE,"GENERAL";"TAB3",#N/A,TRUE,"GENERAL";"TAB4",#N/A,TRUE,"GENERAL";"TAB5",#N/A,TRUE,"GENERAL"}</definedName>
    <definedName name="_____m8" localSheetId="5" hidden="1">{"via1",#N/A,TRUE,"general";"via2",#N/A,TRUE,"general";"via3",#N/A,TRUE,"general"}</definedName>
    <definedName name="_____m8" hidden="1">{"via1",#N/A,TRUE,"general";"via2",#N/A,TRUE,"general";"via3",#N/A,TRUE,"general"}</definedName>
    <definedName name="_____m9" localSheetId="5" hidden="1">{"via1",#N/A,TRUE,"general";"via2",#N/A,TRUE,"general";"via3",#N/A,TRUE,"general"}</definedName>
    <definedName name="_____m9" hidden="1">{"via1",#N/A,TRUE,"general";"via2",#N/A,TRUE,"general";"via3",#N/A,TRUE,"general"}</definedName>
    <definedName name="_____MA2">#REF!</definedName>
    <definedName name="_____n3" localSheetId="5" hidden="1">{"TAB1",#N/A,TRUE,"GENERAL";"TAB2",#N/A,TRUE,"GENERAL";"TAB3",#N/A,TRUE,"GENERAL";"TAB4",#N/A,TRUE,"GENERAL";"TAB5",#N/A,TRUE,"GENERAL"}</definedName>
    <definedName name="_____n3" hidden="1">{"TAB1",#N/A,TRUE,"GENERAL";"TAB2",#N/A,TRUE,"GENERAL";"TAB3",#N/A,TRUE,"GENERAL";"TAB4",#N/A,TRUE,"GENERAL";"TAB5",#N/A,TRUE,"GENERAL"}</definedName>
    <definedName name="_____n4" localSheetId="5" hidden="1">{"via1",#N/A,TRUE,"general";"via2",#N/A,TRUE,"general";"via3",#N/A,TRUE,"general"}</definedName>
    <definedName name="_____n4" hidden="1">{"via1",#N/A,TRUE,"general";"via2",#N/A,TRUE,"general";"via3",#N/A,TRUE,"general"}</definedName>
    <definedName name="_____n5" localSheetId="5" hidden="1">{"TAB1",#N/A,TRUE,"GENERAL";"TAB2",#N/A,TRUE,"GENERAL";"TAB3",#N/A,TRUE,"GENERAL";"TAB4",#N/A,TRUE,"GENERAL";"TAB5",#N/A,TRUE,"GENERAL"}</definedName>
    <definedName name="_____n5" hidden="1">{"TAB1",#N/A,TRUE,"GENERAL";"TAB2",#N/A,TRUE,"GENERAL";"TAB3",#N/A,TRUE,"GENERAL";"TAB4",#N/A,TRUE,"GENERAL";"TAB5",#N/A,TRUE,"GENERAL"}</definedName>
    <definedName name="_____nyn7" localSheetId="5" hidden="1">{"via1",#N/A,TRUE,"general";"via2",#N/A,TRUE,"general";"via3",#N/A,TRUE,"general"}</definedName>
    <definedName name="_____nyn7" hidden="1">{"via1",#N/A,TRUE,"general";"via2",#N/A,TRUE,"general";"via3",#N/A,TRUE,"general"}</definedName>
    <definedName name="_____o4" localSheetId="5" hidden="1">{"via1",#N/A,TRUE,"general";"via2",#N/A,TRUE,"general";"via3",#N/A,TRUE,"general"}</definedName>
    <definedName name="_____o4" hidden="1">{"via1",#N/A,TRUE,"general";"via2",#N/A,TRUE,"general";"via3",#N/A,TRUE,"general"}</definedName>
    <definedName name="_____o5" localSheetId="5" hidden="1">{"TAB1",#N/A,TRUE,"GENERAL";"TAB2",#N/A,TRUE,"GENERAL";"TAB3",#N/A,TRUE,"GENERAL";"TAB4",#N/A,TRUE,"GENERAL";"TAB5",#N/A,TRUE,"GENERAL"}</definedName>
    <definedName name="_____o5" hidden="1">{"TAB1",#N/A,TRUE,"GENERAL";"TAB2",#N/A,TRUE,"GENERAL";"TAB3",#N/A,TRUE,"GENERAL";"TAB4",#N/A,TRUE,"GENERAL";"TAB5",#N/A,TRUE,"GENERAL"}</definedName>
    <definedName name="_____o6" localSheetId="5" hidden="1">{"TAB1",#N/A,TRUE,"GENERAL";"TAB2",#N/A,TRUE,"GENERAL";"TAB3",#N/A,TRUE,"GENERAL";"TAB4",#N/A,TRUE,"GENERAL";"TAB5",#N/A,TRUE,"GENERAL"}</definedName>
    <definedName name="_____o6" hidden="1">{"TAB1",#N/A,TRUE,"GENERAL";"TAB2",#N/A,TRUE,"GENERAL";"TAB3",#N/A,TRUE,"GENERAL";"TAB4",#N/A,TRUE,"GENERAL";"TAB5",#N/A,TRUE,"GENERAL"}</definedName>
    <definedName name="_____o7" localSheetId="5" hidden="1">{"TAB1",#N/A,TRUE,"GENERAL";"TAB2",#N/A,TRUE,"GENERAL";"TAB3",#N/A,TRUE,"GENERAL";"TAB4",#N/A,TRUE,"GENERAL";"TAB5",#N/A,TRUE,"GENERAL"}</definedName>
    <definedName name="_____o7" hidden="1">{"TAB1",#N/A,TRUE,"GENERAL";"TAB2",#N/A,TRUE,"GENERAL";"TAB3",#N/A,TRUE,"GENERAL";"TAB4",#N/A,TRUE,"GENERAL";"TAB5",#N/A,TRUE,"GENERAL"}</definedName>
    <definedName name="_____o8" localSheetId="5" hidden="1">{"via1",#N/A,TRUE,"general";"via2",#N/A,TRUE,"general";"via3",#N/A,TRUE,"general"}</definedName>
    <definedName name="_____o8" hidden="1">{"via1",#N/A,TRUE,"general";"via2",#N/A,TRUE,"general";"via3",#N/A,TRUE,"general"}</definedName>
    <definedName name="_____o9" localSheetId="5"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5" hidden="1">{"via1",#N/A,TRUE,"general";"via2",#N/A,TRUE,"general";"via3",#N/A,TRUE,"general"}</definedName>
    <definedName name="_____p6" hidden="1">{"via1",#N/A,TRUE,"general";"via2",#N/A,TRUE,"general";"via3",#N/A,TRUE,"general"}</definedName>
    <definedName name="_____p7" localSheetId="5" hidden="1">{"via1",#N/A,TRUE,"general";"via2",#N/A,TRUE,"general";"via3",#N/A,TRUE,"general"}</definedName>
    <definedName name="_____p7" hidden="1">{"via1",#N/A,TRUE,"general";"via2",#N/A,TRUE,"general";"via3",#N/A,TRUE,"general"}</definedName>
    <definedName name="_____p8" localSheetId="5"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5" hidden="1">{"TAB1",#N/A,TRUE,"GENERAL";"TAB2",#N/A,TRUE,"GENERAL";"TAB3",#N/A,TRUE,"GENERAL";"TAB4",#N/A,TRUE,"GENERAL";"TAB5",#N/A,TRUE,"GENERAL"}</definedName>
    <definedName name="_____r" hidden="1">{"TAB1",#N/A,TRUE,"GENERAL";"TAB2",#N/A,TRUE,"GENERAL";"TAB3",#N/A,TRUE,"GENERAL";"TAB4",#N/A,TRUE,"GENERAL";"TAB5",#N/A,TRUE,"GENERAL"}</definedName>
    <definedName name="_____r4r" localSheetId="5" hidden="1">{"via1",#N/A,TRUE,"general";"via2",#N/A,TRUE,"general";"via3",#N/A,TRUE,"general"}</definedName>
    <definedName name="_____r4r" hidden="1">{"via1",#N/A,TRUE,"general";"via2",#N/A,TRUE,"general";"via3",#N/A,TRUE,"general"}</definedName>
    <definedName name="_____rc">#REF!</definedName>
    <definedName name="_____rtu6" localSheetId="5" hidden="1">{"via1",#N/A,TRUE,"general";"via2",#N/A,TRUE,"general";"via3",#N/A,TRUE,"general"}</definedName>
    <definedName name="_____rtu6" hidden="1">{"via1",#N/A,TRUE,"general";"via2",#N/A,TRUE,"general";"via3",#N/A,TRUE,"general"}</definedName>
    <definedName name="_____s1" localSheetId="5" hidden="1">{"via1",#N/A,TRUE,"general";"via2",#N/A,TRUE,"general";"via3",#N/A,TRUE,"general"}</definedName>
    <definedName name="_____s1" hidden="1">{"via1",#N/A,TRUE,"general";"via2",#N/A,TRUE,"general";"via3",#N/A,TRUE,"general"}</definedName>
    <definedName name="_____s2" localSheetId="5" hidden="1">{"TAB1",#N/A,TRUE,"GENERAL";"TAB2",#N/A,TRUE,"GENERAL";"TAB3",#N/A,TRUE,"GENERAL";"TAB4",#N/A,TRUE,"GENERAL";"TAB5",#N/A,TRUE,"GENERAL"}</definedName>
    <definedName name="_____s2" hidden="1">{"TAB1",#N/A,TRUE,"GENERAL";"TAB2",#N/A,TRUE,"GENERAL";"TAB3",#N/A,TRUE,"GENERAL";"TAB4",#N/A,TRUE,"GENERAL";"TAB5",#N/A,TRUE,"GENERAL"}</definedName>
    <definedName name="_____s3" localSheetId="5" hidden="1">{"TAB1",#N/A,TRUE,"GENERAL";"TAB2",#N/A,TRUE,"GENERAL";"TAB3",#N/A,TRUE,"GENERAL";"TAB4",#N/A,TRUE,"GENERAL";"TAB5",#N/A,TRUE,"GENERAL"}</definedName>
    <definedName name="_____s3" hidden="1">{"TAB1",#N/A,TRUE,"GENERAL";"TAB2",#N/A,TRUE,"GENERAL";"TAB3",#N/A,TRUE,"GENERAL";"TAB4",#N/A,TRUE,"GENERAL";"TAB5",#N/A,TRUE,"GENERAL"}</definedName>
    <definedName name="_____s4" localSheetId="5" hidden="1">{"via1",#N/A,TRUE,"general";"via2",#N/A,TRUE,"general";"via3",#N/A,TRUE,"general"}</definedName>
    <definedName name="_____s4" hidden="1">{"via1",#N/A,TRUE,"general";"via2",#N/A,TRUE,"general";"via3",#N/A,TRUE,"general"}</definedName>
    <definedName name="_____s5" localSheetId="5" hidden="1">{"via1",#N/A,TRUE,"general";"via2",#N/A,TRUE,"general";"via3",#N/A,TRUE,"general"}</definedName>
    <definedName name="_____s5" hidden="1">{"via1",#N/A,TRUE,"general";"via2",#N/A,TRUE,"general";"via3",#N/A,TRUE,"general"}</definedName>
    <definedName name="_____s6" localSheetId="5" hidden="1">{"TAB1",#N/A,TRUE,"GENERAL";"TAB2",#N/A,TRUE,"GENERAL";"TAB3",#N/A,TRUE,"GENERAL";"TAB4",#N/A,TRUE,"GENERAL";"TAB5",#N/A,TRUE,"GENERAL"}</definedName>
    <definedName name="_____s6" hidden="1">{"TAB1",#N/A,TRUE,"GENERAL";"TAB2",#N/A,TRUE,"GENERAL";"TAB3",#N/A,TRUE,"GENERAL";"TAB4",#N/A,TRUE,"GENERAL";"TAB5",#N/A,TRUE,"GENERAL"}</definedName>
    <definedName name="_____s7" localSheetId="5"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5" hidden="1">{"TAB1",#N/A,TRUE,"GENERAL";"TAB2",#N/A,TRUE,"GENERAL";"TAB3",#N/A,TRUE,"GENERAL";"TAB4",#N/A,TRUE,"GENERAL";"TAB5",#N/A,TRUE,"GENERAL"}</definedName>
    <definedName name="_____t3" hidden="1">{"TAB1",#N/A,TRUE,"GENERAL";"TAB2",#N/A,TRUE,"GENERAL";"TAB3",#N/A,TRUE,"GENERAL";"TAB4",#N/A,TRUE,"GENERAL";"TAB5",#N/A,TRUE,"GENERAL"}</definedName>
    <definedName name="_____t4" localSheetId="5" hidden="1">{"via1",#N/A,TRUE,"general";"via2",#N/A,TRUE,"general";"via3",#N/A,TRUE,"general"}</definedName>
    <definedName name="_____t4" hidden="1">{"via1",#N/A,TRUE,"general";"via2",#N/A,TRUE,"general";"via3",#N/A,TRUE,"general"}</definedName>
    <definedName name="_____t5" localSheetId="5" hidden="1">{"TAB1",#N/A,TRUE,"GENERAL";"TAB2",#N/A,TRUE,"GENERAL";"TAB3",#N/A,TRUE,"GENERAL";"TAB4",#N/A,TRUE,"GENERAL";"TAB5",#N/A,TRUE,"GENERAL"}</definedName>
    <definedName name="_____t5" hidden="1">{"TAB1",#N/A,TRUE,"GENERAL";"TAB2",#N/A,TRUE,"GENERAL";"TAB3",#N/A,TRUE,"GENERAL";"TAB4",#N/A,TRUE,"GENERAL";"TAB5",#N/A,TRUE,"GENERAL"}</definedName>
    <definedName name="_____t6" localSheetId="5" hidden="1">{"via1",#N/A,TRUE,"general";"via2",#N/A,TRUE,"general";"via3",#N/A,TRUE,"general"}</definedName>
    <definedName name="_____t6" hidden="1">{"via1",#N/A,TRUE,"general";"via2",#N/A,TRUE,"general";"via3",#N/A,TRUE,"general"}</definedName>
    <definedName name="_____t66" localSheetId="5" hidden="1">{"TAB1",#N/A,TRUE,"GENERAL";"TAB2",#N/A,TRUE,"GENERAL";"TAB3",#N/A,TRUE,"GENERAL";"TAB4",#N/A,TRUE,"GENERAL";"TAB5",#N/A,TRUE,"GENERAL"}</definedName>
    <definedName name="_____t66" hidden="1">{"TAB1",#N/A,TRUE,"GENERAL";"TAB2",#N/A,TRUE,"GENERAL";"TAB3",#N/A,TRUE,"GENERAL";"TAB4",#N/A,TRUE,"GENERAL";"TAB5",#N/A,TRUE,"GENERAL"}</definedName>
    <definedName name="_____t7" localSheetId="5" hidden="1">{"via1",#N/A,TRUE,"general";"via2",#N/A,TRUE,"general";"via3",#N/A,TRUE,"general"}</definedName>
    <definedName name="_____t7" hidden="1">{"via1",#N/A,TRUE,"general";"via2",#N/A,TRUE,"general";"via3",#N/A,TRUE,"general"}</definedName>
    <definedName name="_____t77" localSheetId="5" hidden="1">{"TAB1",#N/A,TRUE,"GENERAL";"TAB2",#N/A,TRUE,"GENERAL";"TAB3",#N/A,TRUE,"GENERAL";"TAB4",#N/A,TRUE,"GENERAL";"TAB5",#N/A,TRUE,"GENERAL"}</definedName>
    <definedName name="_____t77" hidden="1">{"TAB1",#N/A,TRUE,"GENERAL";"TAB2",#N/A,TRUE,"GENERAL";"TAB3",#N/A,TRUE,"GENERAL";"TAB4",#N/A,TRUE,"GENERAL";"TAB5",#N/A,TRUE,"GENERAL"}</definedName>
    <definedName name="_____t8" localSheetId="5" hidden="1">{"TAB1",#N/A,TRUE,"GENERAL";"TAB2",#N/A,TRUE,"GENERAL";"TAB3",#N/A,TRUE,"GENERAL";"TAB4",#N/A,TRUE,"GENERAL";"TAB5",#N/A,TRUE,"GENERAL"}</definedName>
    <definedName name="_____t8" hidden="1">{"TAB1",#N/A,TRUE,"GENERAL";"TAB2",#N/A,TRUE,"GENERAL";"TAB3",#N/A,TRUE,"GENERAL";"TAB4",#N/A,TRUE,"GENERAL";"TAB5",#N/A,TRUE,"GENERAL"}</definedName>
    <definedName name="_____t88" localSheetId="5" hidden="1">{"via1",#N/A,TRUE,"general";"via2",#N/A,TRUE,"general";"via3",#N/A,TRUE,"general"}</definedName>
    <definedName name="_____t88" hidden="1">{"via1",#N/A,TRUE,"general";"via2",#N/A,TRUE,"general";"via3",#N/A,TRUE,"general"}</definedName>
    <definedName name="_____t9" localSheetId="5" hidden="1">{"TAB1",#N/A,TRUE,"GENERAL";"TAB2",#N/A,TRUE,"GENERAL";"TAB3",#N/A,TRUE,"GENERAL";"TAB4",#N/A,TRUE,"GENERAL";"TAB5",#N/A,TRUE,"GENERAL"}</definedName>
    <definedName name="_____t9" hidden="1">{"TAB1",#N/A,TRUE,"GENERAL";"TAB2",#N/A,TRUE,"GENERAL";"TAB3",#N/A,TRUE,"GENERAL";"TAB4",#N/A,TRUE,"GENERAL";"TAB5",#N/A,TRUE,"GENERAL"}</definedName>
    <definedName name="_____t99" localSheetId="5" hidden="1">{"via1",#N/A,TRUE,"general";"via2",#N/A,TRUE,"general";"via3",#N/A,TRUE,"general"}</definedName>
    <definedName name="_____t99" hidden="1">{"via1",#N/A,TRUE,"general";"via2",#N/A,TRUE,"general";"via3",#N/A,TRUE,"general"}</definedName>
    <definedName name="_____u4" localSheetId="5" hidden="1">{"TAB1",#N/A,TRUE,"GENERAL";"TAB2",#N/A,TRUE,"GENERAL";"TAB3",#N/A,TRUE,"GENERAL";"TAB4",#N/A,TRUE,"GENERAL";"TAB5",#N/A,TRUE,"GENERAL"}</definedName>
    <definedName name="_____u4" hidden="1">{"TAB1",#N/A,TRUE,"GENERAL";"TAB2",#N/A,TRUE,"GENERAL";"TAB3",#N/A,TRUE,"GENERAL";"TAB4",#N/A,TRUE,"GENERAL";"TAB5",#N/A,TRUE,"GENERAL"}</definedName>
    <definedName name="_____u5" localSheetId="5" hidden="1">{"TAB1",#N/A,TRUE,"GENERAL";"TAB2",#N/A,TRUE,"GENERAL";"TAB3",#N/A,TRUE,"GENERAL";"TAB4",#N/A,TRUE,"GENERAL";"TAB5",#N/A,TRUE,"GENERAL"}</definedName>
    <definedName name="_____u5" hidden="1">{"TAB1",#N/A,TRUE,"GENERAL";"TAB2",#N/A,TRUE,"GENERAL";"TAB3",#N/A,TRUE,"GENERAL";"TAB4",#N/A,TRUE,"GENERAL";"TAB5",#N/A,TRUE,"GENERAL"}</definedName>
    <definedName name="_____u6" localSheetId="5" hidden="1">{"TAB1",#N/A,TRUE,"GENERAL";"TAB2",#N/A,TRUE,"GENERAL";"TAB3",#N/A,TRUE,"GENERAL";"TAB4",#N/A,TRUE,"GENERAL";"TAB5",#N/A,TRUE,"GENERAL"}</definedName>
    <definedName name="_____u6" hidden="1">{"TAB1",#N/A,TRUE,"GENERAL";"TAB2",#N/A,TRUE,"GENERAL";"TAB3",#N/A,TRUE,"GENERAL";"TAB4",#N/A,TRUE,"GENERAL";"TAB5",#N/A,TRUE,"GENERAL"}</definedName>
    <definedName name="_____u7" localSheetId="5" hidden="1">{"via1",#N/A,TRUE,"general";"via2",#N/A,TRUE,"general";"via3",#N/A,TRUE,"general"}</definedName>
    <definedName name="_____u7" hidden="1">{"via1",#N/A,TRUE,"general";"via2",#N/A,TRUE,"general";"via3",#N/A,TRUE,"general"}</definedName>
    <definedName name="_____u8" localSheetId="5" hidden="1">{"TAB1",#N/A,TRUE,"GENERAL";"TAB2",#N/A,TRUE,"GENERAL";"TAB3",#N/A,TRUE,"GENERAL";"TAB4",#N/A,TRUE,"GENERAL";"TAB5",#N/A,TRUE,"GENERAL"}</definedName>
    <definedName name="_____u8" hidden="1">{"TAB1",#N/A,TRUE,"GENERAL";"TAB2",#N/A,TRUE,"GENERAL";"TAB3",#N/A,TRUE,"GENERAL";"TAB4",#N/A,TRUE,"GENERAL";"TAB5",#N/A,TRUE,"GENERAL"}</definedName>
    <definedName name="_____u9" localSheetId="5" hidden="1">{"TAB1",#N/A,TRUE,"GENERAL";"TAB2",#N/A,TRUE,"GENERAL";"TAB3",#N/A,TRUE,"GENERAL";"TAB4",#N/A,TRUE,"GENERAL";"TAB5",#N/A,TRUE,"GENERAL"}</definedName>
    <definedName name="_____u9" hidden="1">{"TAB1",#N/A,TRUE,"GENERAL";"TAB2",#N/A,TRUE,"GENERAL";"TAB3",#N/A,TRUE,"GENERAL";"TAB4",#N/A,TRUE,"GENERAL";"TAB5",#N/A,TRUE,"GENERAL"}</definedName>
    <definedName name="_____ur7" localSheetId="5" hidden="1">{"TAB1",#N/A,TRUE,"GENERAL";"TAB2",#N/A,TRUE,"GENERAL";"TAB3",#N/A,TRUE,"GENERAL";"TAB4",#N/A,TRUE,"GENERAL";"TAB5",#N/A,TRUE,"GENERAL"}</definedName>
    <definedName name="_____ur7" hidden="1">{"TAB1",#N/A,TRUE,"GENERAL";"TAB2",#N/A,TRUE,"GENERAL";"TAB3",#N/A,TRUE,"GENERAL";"TAB4",#N/A,TRUE,"GENERAL";"TAB5",#N/A,TRUE,"GENERAL"}</definedName>
    <definedName name="_____v2" localSheetId="5" hidden="1">{"via1",#N/A,TRUE,"general";"via2",#N/A,TRUE,"general";"via3",#N/A,TRUE,"general"}</definedName>
    <definedName name="_____v2" hidden="1">{"via1",#N/A,TRUE,"general";"via2",#N/A,TRUE,"general";"via3",#N/A,TRUE,"general"}</definedName>
    <definedName name="_____v3" localSheetId="5" hidden="1">{"TAB1",#N/A,TRUE,"GENERAL";"TAB2",#N/A,TRUE,"GENERAL";"TAB3",#N/A,TRUE,"GENERAL";"TAB4",#N/A,TRUE,"GENERAL";"TAB5",#N/A,TRUE,"GENERAL"}</definedName>
    <definedName name="_____v3" hidden="1">{"TAB1",#N/A,TRUE,"GENERAL";"TAB2",#N/A,TRUE,"GENERAL";"TAB3",#N/A,TRUE,"GENERAL";"TAB4",#N/A,TRUE,"GENERAL";"TAB5",#N/A,TRUE,"GENERAL"}</definedName>
    <definedName name="_____v4" localSheetId="5" hidden="1">{"TAB1",#N/A,TRUE,"GENERAL";"TAB2",#N/A,TRUE,"GENERAL";"TAB3",#N/A,TRUE,"GENERAL";"TAB4",#N/A,TRUE,"GENERAL";"TAB5",#N/A,TRUE,"GENERAL"}</definedName>
    <definedName name="_____v4" hidden="1">{"TAB1",#N/A,TRUE,"GENERAL";"TAB2",#N/A,TRUE,"GENERAL";"TAB3",#N/A,TRUE,"GENERAL";"TAB4",#N/A,TRUE,"GENERAL";"TAB5",#N/A,TRUE,"GENERAL"}</definedName>
    <definedName name="_____v5" localSheetId="5" hidden="1">{"TAB1",#N/A,TRUE,"GENERAL";"TAB2",#N/A,TRUE,"GENERAL";"TAB3",#N/A,TRUE,"GENERAL";"TAB4",#N/A,TRUE,"GENERAL";"TAB5",#N/A,TRUE,"GENERAL"}</definedName>
    <definedName name="_____v5" hidden="1">{"TAB1",#N/A,TRUE,"GENERAL";"TAB2",#N/A,TRUE,"GENERAL";"TAB3",#N/A,TRUE,"GENERAL";"TAB4",#N/A,TRUE,"GENERAL";"TAB5",#N/A,TRUE,"GENERAL"}</definedName>
    <definedName name="_____v6" localSheetId="5" hidden="1">{"TAB1",#N/A,TRUE,"GENERAL";"TAB2",#N/A,TRUE,"GENERAL";"TAB3",#N/A,TRUE,"GENERAL";"TAB4",#N/A,TRUE,"GENERAL";"TAB5",#N/A,TRUE,"GENERAL"}</definedName>
    <definedName name="_____v6" hidden="1">{"TAB1",#N/A,TRUE,"GENERAL";"TAB2",#N/A,TRUE,"GENERAL";"TAB3",#N/A,TRUE,"GENERAL";"TAB4",#N/A,TRUE,"GENERAL";"TAB5",#N/A,TRUE,"GENERAL"}</definedName>
    <definedName name="_____v7" localSheetId="5" hidden="1">{"via1",#N/A,TRUE,"general";"via2",#N/A,TRUE,"general";"via3",#N/A,TRUE,"general"}</definedName>
    <definedName name="_____v7" hidden="1">{"via1",#N/A,TRUE,"general";"via2",#N/A,TRUE,"general";"via3",#N/A,TRUE,"general"}</definedName>
    <definedName name="_____v8" localSheetId="5" hidden="1">{"TAB1",#N/A,TRUE,"GENERAL";"TAB2",#N/A,TRUE,"GENERAL";"TAB3",#N/A,TRUE,"GENERAL";"TAB4",#N/A,TRUE,"GENERAL";"TAB5",#N/A,TRUE,"GENERAL"}</definedName>
    <definedName name="_____v8" hidden="1">{"TAB1",#N/A,TRUE,"GENERAL";"TAB2",#N/A,TRUE,"GENERAL";"TAB3",#N/A,TRUE,"GENERAL";"TAB4",#N/A,TRUE,"GENERAL";"TAB5",#N/A,TRUE,"GENERAL"}</definedName>
    <definedName name="_____v9" localSheetId="5" hidden="1">{"TAB1",#N/A,TRUE,"GENERAL";"TAB2",#N/A,TRUE,"GENERAL";"TAB3",#N/A,TRUE,"GENERAL";"TAB4",#N/A,TRUE,"GENERAL";"TAB5",#N/A,TRUE,"GENERAL"}</definedName>
    <definedName name="_____v9" hidden="1">{"TAB1",#N/A,TRUE,"GENERAL";"TAB2",#N/A,TRUE,"GENERAL";"TAB3",#N/A,TRUE,"GENERAL";"TAB4",#N/A,TRUE,"GENERAL";"TAB5",#N/A,TRUE,"GENERAL"}</definedName>
    <definedName name="_____vfv4" localSheetId="5" hidden="1">{"via1",#N/A,TRUE,"general";"via2",#N/A,TRUE,"general";"via3",#N/A,TRUE,"general"}</definedName>
    <definedName name="_____vfv4" hidden="1">{"via1",#N/A,TRUE,"general";"via2",#N/A,TRUE,"general";"via3",#N/A,TRUE,"general"}</definedName>
    <definedName name="_____x1" localSheetId="5" hidden="1">{"TAB1",#N/A,TRUE,"GENERAL";"TAB2",#N/A,TRUE,"GENERAL";"TAB3",#N/A,TRUE,"GENERAL";"TAB4",#N/A,TRUE,"GENERAL";"TAB5",#N/A,TRUE,"GENERAL"}</definedName>
    <definedName name="_____x1" hidden="1">{"TAB1",#N/A,TRUE,"GENERAL";"TAB2",#N/A,TRUE,"GENERAL";"TAB3",#N/A,TRUE,"GENERAL";"TAB4",#N/A,TRUE,"GENERAL";"TAB5",#N/A,TRUE,"GENERAL"}</definedName>
    <definedName name="_____x2" localSheetId="5" hidden="1">{"via1",#N/A,TRUE,"general";"via2",#N/A,TRUE,"general";"via3",#N/A,TRUE,"general"}</definedName>
    <definedName name="_____x2" hidden="1">{"via1",#N/A,TRUE,"general";"via2",#N/A,TRUE,"general";"via3",#N/A,TRUE,"general"}</definedName>
    <definedName name="_____x3" localSheetId="5" hidden="1">{"via1",#N/A,TRUE,"general";"via2",#N/A,TRUE,"general";"via3",#N/A,TRUE,"general"}</definedName>
    <definedName name="_____x3" hidden="1">{"via1",#N/A,TRUE,"general";"via2",#N/A,TRUE,"general";"via3",#N/A,TRUE,"general"}</definedName>
    <definedName name="_____x4" localSheetId="5" hidden="1">{"via1",#N/A,TRUE,"general";"via2",#N/A,TRUE,"general";"via3",#N/A,TRUE,"general"}</definedName>
    <definedName name="_____x4" hidden="1">{"via1",#N/A,TRUE,"general";"via2",#N/A,TRUE,"general";"via3",#N/A,TRUE,"general"}</definedName>
    <definedName name="_____x5" localSheetId="5" hidden="1">{"TAB1",#N/A,TRUE,"GENERAL";"TAB2",#N/A,TRUE,"GENERAL";"TAB3",#N/A,TRUE,"GENERAL";"TAB4",#N/A,TRUE,"GENERAL";"TAB5",#N/A,TRUE,"GENERAL"}</definedName>
    <definedName name="_____x5" hidden="1">{"TAB1",#N/A,TRUE,"GENERAL";"TAB2",#N/A,TRUE,"GENERAL";"TAB3",#N/A,TRUE,"GENERAL";"TAB4",#N/A,TRUE,"GENERAL";"TAB5",#N/A,TRUE,"GENERAL"}</definedName>
    <definedName name="_____x6" localSheetId="5" hidden="1">{"TAB1",#N/A,TRUE,"GENERAL";"TAB2",#N/A,TRUE,"GENERAL";"TAB3",#N/A,TRUE,"GENERAL";"TAB4",#N/A,TRUE,"GENERAL";"TAB5",#N/A,TRUE,"GENERAL"}</definedName>
    <definedName name="_____x6" hidden="1">{"TAB1",#N/A,TRUE,"GENERAL";"TAB2",#N/A,TRUE,"GENERAL";"TAB3",#N/A,TRUE,"GENERAL";"TAB4",#N/A,TRUE,"GENERAL";"TAB5",#N/A,TRUE,"GENERAL"}</definedName>
    <definedName name="_____x7" localSheetId="5" hidden="1">{"TAB1",#N/A,TRUE,"GENERAL";"TAB2",#N/A,TRUE,"GENERAL";"TAB3",#N/A,TRUE,"GENERAL";"TAB4",#N/A,TRUE,"GENERAL";"TAB5",#N/A,TRUE,"GENERAL"}</definedName>
    <definedName name="_____x7" hidden="1">{"TAB1",#N/A,TRUE,"GENERAL";"TAB2",#N/A,TRUE,"GENERAL";"TAB3",#N/A,TRUE,"GENERAL";"TAB4",#N/A,TRUE,"GENERAL";"TAB5",#N/A,TRUE,"GENERAL"}</definedName>
    <definedName name="_____x8" localSheetId="5" hidden="1">{"via1",#N/A,TRUE,"general";"via2",#N/A,TRUE,"general";"via3",#N/A,TRUE,"general"}</definedName>
    <definedName name="_____x8" hidden="1">{"via1",#N/A,TRUE,"general";"via2",#N/A,TRUE,"general";"via3",#N/A,TRUE,"general"}</definedName>
    <definedName name="_____x9" localSheetId="5" hidden="1">{"TAB1",#N/A,TRUE,"GENERAL";"TAB2",#N/A,TRUE,"GENERAL";"TAB3",#N/A,TRUE,"GENERAL";"TAB4",#N/A,TRUE,"GENERAL";"TAB5",#N/A,TRUE,"GENERAL"}</definedName>
    <definedName name="_____x9" hidden="1">{"TAB1",#N/A,TRUE,"GENERAL";"TAB2",#N/A,TRUE,"GENERAL";"TAB3",#N/A,TRUE,"GENERAL";"TAB4",#N/A,TRUE,"GENERAL";"TAB5",#N/A,TRUE,"GENERAL"}</definedName>
    <definedName name="_____y2" localSheetId="5" hidden="1">{"TAB1",#N/A,TRUE,"GENERAL";"TAB2",#N/A,TRUE,"GENERAL";"TAB3",#N/A,TRUE,"GENERAL";"TAB4",#N/A,TRUE,"GENERAL";"TAB5",#N/A,TRUE,"GENERAL"}</definedName>
    <definedName name="_____y2" hidden="1">{"TAB1",#N/A,TRUE,"GENERAL";"TAB2",#N/A,TRUE,"GENERAL";"TAB3",#N/A,TRUE,"GENERAL";"TAB4",#N/A,TRUE,"GENERAL";"TAB5",#N/A,TRUE,"GENERAL"}</definedName>
    <definedName name="_____y3" localSheetId="5" hidden="1">{"via1",#N/A,TRUE,"general";"via2",#N/A,TRUE,"general";"via3",#N/A,TRUE,"general"}</definedName>
    <definedName name="_____y3" hidden="1">{"via1",#N/A,TRUE,"general";"via2",#N/A,TRUE,"general";"via3",#N/A,TRUE,"general"}</definedName>
    <definedName name="_____y4" localSheetId="5" hidden="1">{"via1",#N/A,TRUE,"general";"via2",#N/A,TRUE,"general";"via3",#N/A,TRUE,"general"}</definedName>
    <definedName name="_____y4" hidden="1">{"via1",#N/A,TRUE,"general";"via2",#N/A,TRUE,"general";"via3",#N/A,TRUE,"general"}</definedName>
    <definedName name="_____y5" localSheetId="5" hidden="1">{"TAB1",#N/A,TRUE,"GENERAL";"TAB2",#N/A,TRUE,"GENERAL";"TAB3",#N/A,TRUE,"GENERAL";"TAB4",#N/A,TRUE,"GENERAL";"TAB5",#N/A,TRUE,"GENERAL"}</definedName>
    <definedName name="_____y5" hidden="1">{"TAB1",#N/A,TRUE,"GENERAL";"TAB2",#N/A,TRUE,"GENERAL";"TAB3",#N/A,TRUE,"GENERAL";"TAB4",#N/A,TRUE,"GENERAL";"TAB5",#N/A,TRUE,"GENERAL"}</definedName>
    <definedName name="_____y6" localSheetId="5" hidden="1">{"via1",#N/A,TRUE,"general";"via2",#N/A,TRUE,"general";"via3",#N/A,TRUE,"general"}</definedName>
    <definedName name="_____y6" hidden="1">{"via1",#N/A,TRUE,"general";"via2",#N/A,TRUE,"general";"via3",#N/A,TRUE,"general"}</definedName>
    <definedName name="_____y7" localSheetId="5" hidden="1">{"via1",#N/A,TRUE,"general";"via2",#N/A,TRUE,"general";"via3",#N/A,TRUE,"general"}</definedName>
    <definedName name="_____y7" hidden="1">{"via1",#N/A,TRUE,"general";"via2",#N/A,TRUE,"general";"via3",#N/A,TRUE,"general"}</definedName>
    <definedName name="_____y8" localSheetId="5" hidden="1">{"via1",#N/A,TRUE,"general";"via2",#N/A,TRUE,"general";"via3",#N/A,TRUE,"general"}</definedName>
    <definedName name="_____y8" hidden="1">{"via1",#N/A,TRUE,"general";"via2",#N/A,TRUE,"general";"via3",#N/A,TRUE,"general"}</definedName>
    <definedName name="_____y9" localSheetId="5" hidden="1">{"TAB1",#N/A,TRUE,"GENERAL";"TAB2",#N/A,TRUE,"GENERAL";"TAB3",#N/A,TRUE,"GENERAL";"TAB4",#N/A,TRUE,"GENERAL";"TAB5",#N/A,TRUE,"GENERAL"}</definedName>
    <definedName name="_____y9" hidden="1">{"TAB1",#N/A,TRUE,"GENERAL";"TAB2",#N/A,TRUE,"GENERAL";"TAB3",#N/A,TRUE,"GENERAL";"TAB4",#N/A,TRUE,"GENERAL";"TAB5",#N/A,TRUE,"GENERAL"}</definedName>
    <definedName name="_____z1" localSheetId="5" hidden="1">{"TAB1",#N/A,TRUE,"GENERAL";"TAB2",#N/A,TRUE,"GENERAL";"TAB3",#N/A,TRUE,"GENERAL";"TAB4",#N/A,TRUE,"GENERAL";"TAB5",#N/A,TRUE,"GENERAL"}</definedName>
    <definedName name="_____z1" hidden="1">{"TAB1",#N/A,TRUE,"GENERAL";"TAB2",#N/A,TRUE,"GENERAL";"TAB3",#N/A,TRUE,"GENERAL";"TAB4",#N/A,TRUE,"GENERAL";"TAB5",#N/A,TRUE,"GENERAL"}</definedName>
    <definedName name="_____z2" localSheetId="5" hidden="1">{"via1",#N/A,TRUE,"general";"via2",#N/A,TRUE,"general";"via3",#N/A,TRUE,"general"}</definedName>
    <definedName name="_____z2" hidden="1">{"via1",#N/A,TRUE,"general";"via2",#N/A,TRUE,"general";"via3",#N/A,TRUE,"general"}</definedName>
    <definedName name="_____z3" localSheetId="5" hidden="1">{"via1",#N/A,TRUE,"general";"via2",#N/A,TRUE,"general";"via3",#N/A,TRUE,"general"}</definedName>
    <definedName name="_____z3" hidden="1">{"via1",#N/A,TRUE,"general";"via2",#N/A,TRUE,"general";"via3",#N/A,TRUE,"general"}</definedName>
    <definedName name="_____z4" localSheetId="5" hidden="1">{"TAB1",#N/A,TRUE,"GENERAL";"TAB2",#N/A,TRUE,"GENERAL";"TAB3",#N/A,TRUE,"GENERAL";"TAB4",#N/A,TRUE,"GENERAL";"TAB5",#N/A,TRUE,"GENERAL"}</definedName>
    <definedName name="_____z4" hidden="1">{"TAB1",#N/A,TRUE,"GENERAL";"TAB2",#N/A,TRUE,"GENERAL";"TAB3",#N/A,TRUE,"GENERAL";"TAB4",#N/A,TRUE,"GENERAL";"TAB5",#N/A,TRUE,"GENERAL"}</definedName>
    <definedName name="_____z5" localSheetId="5" hidden="1">{"via1",#N/A,TRUE,"general";"via2",#N/A,TRUE,"general";"via3",#N/A,TRUE,"general"}</definedName>
    <definedName name="_____z5" hidden="1">{"via1",#N/A,TRUE,"general";"via2",#N/A,TRUE,"general";"via3",#N/A,TRUE,"general"}</definedName>
    <definedName name="_____z6" localSheetId="5" hidden="1">{"TAB1",#N/A,TRUE,"GENERAL";"TAB2",#N/A,TRUE,"GENERAL";"TAB3",#N/A,TRUE,"GENERAL";"TAB4",#N/A,TRUE,"GENERAL";"TAB5",#N/A,TRUE,"GENERAL"}</definedName>
    <definedName name="_____z6" hidden="1">{"TAB1",#N/A,TRUE,"GENERAL";"TAB2",#N/A,TRUE,"GENERAL";"TAB3",#N/A,TRUE,"GENERAL";"TAB4",#N/A,TRUE,"GENERAL";"TAB5",#N/A,TRUE,"GENERAL"}</definedName>
    <definedName name="____a1" localSheetId="5" hidden="1">{"TAB1",#N/A,TRUE,"GENERAL";"TAB2",#N/A,TRUE,"GENERAL";"TAB3",#N/A,TRUE,"GENERAL";"TAB4",#N/A,TRUE,"GENERAL";"TAB5",#N/A,TRUE,"GENERAL"}</definedName>
    <definedName name="____a1" hidden="1">{"TAB1",#N/A,TRUE,"GENERAL";"TAB2",#N/A,TRUE,"GENERAL";"TAB3",#N/A,TRUE,"GENERAL";"TAB4",#N/A,TRUE,"GENERAL";"TAB5",#N/A,TRUE,"GENERAL"}</definedName>
    <definedName name="____a3" localSheetId="5" hidden="1">{"TAB1",#N/A,TRUE,"GENERAL";"TAB2",#N/A,TRUE,"GENERAL";"TAB3",#N/A,TRUE,"GENERAL";"TAB4",#N/A,TRUE,"GENERAL";"TAB5",#N/A,TRUE,"GENERAL"}</definedName>
    <definedName name="____a3" hidden="1">{"TAB1",#N/A,TRUE,"GENERAL";"TAB2",#N/A,TRUE,"GENERAL";"TAB3",#N/A,TRUE,"GENERAL";"TAB4",#N/A,TRUE,"GENERAL";"TAB5",#N/A,TRUE,"GENERAL"}</definedName>
    <definedName name="____a4" localSheetId="5" hidden="1">{"via1",#N/A,TRUE,"general";"via2",#N/A,TRUE,"general";"via3",#N/A,TRUE,"general"}</definedName>
    <definedName name="____a4" hidden="1">{"via1",#N/A,TRUE,"general";"via2",#N/A,TRUE,"general";"via3",#N/A,TRUE,"general"}</definedName>
    <definedName name="____a5" localSheetId="5" hidden="1">{"TAB1",#N/A,TRUE,"GENERAL";"TAB2",#N/A,TRUE,"GENERAL";"TAB3",#N/A,TRUE,"GENERAL";"TAB4",#N/A,TRUE,"GENERAL";"TAB5",#N/A,TRUE,"GENERAL"}</definedName>
    <definedName name="____a5" hidden="1">{"TAB1",#N/A,TRUE,"GENERAL";"TAB2",#N/A,TRUE,"GENERAL";"TAB3",#N/A,TRUE,"GENERAL";"TAB4",#N/A,TRUE,"GENERAL";"TAB5",#N/A,TRUE,"GENERAL"}</definedName>
    <definedName name="____a6" localSheetId="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APU221" localSheetId="5">#REF!</definedName>
    <definedName name="____APU221">#REF!</definedName>
    <definedName name="____APU465">[2]!absc</definedName>
    <definedName name="____b2" localSheetId="5" hidden="1">{"TAB1",#N/A,TRUE,"GENERAL";"TAB2",#N/A,TRUE,"GENERAL";"TAB3",#N/A,TRUE,"GENERAL";"TAB4",#N/A,TRUE,"GENERAL";"TAB5",#N/A,TRUE,"GENERAL"}</definedName>
    <definedName name="____b2" hidden="1">{"TAB1",#N/A,TRUE,"GENERAL";"TAB2",#N/A,TRUE,"GENERAL";"TAB3",#N/A,TRUE,"GENERAL";"TAB4",#N/A,TRUE,"GENERAL";"TAB5",#N/A,TRUE,"GENERAL"}</definedName>
    <definedName name="____b3" localSheetId="5" hidden="1">{"TAB1",#N/A,TRUE,"GENERAL";"TAB2",#N/A,TRUE,"GENERAL";"TAB3",#N/A,TRUE,"GENERAL";"TAB4",#N/A,TRUE,"GENERAL";"TAB5",#N/A,TRUE,"GENERAL"}</definedName>
    <definedName name="____b3" hidden="1">{"TAB1",#N/A,TRUE,"GENERAL";"TAB2",#N/A,TRUE,"GENERAL";"TAB3",#N/A,TRUE,"GENERAL";"TAB4",#N/A,TRUE,"GENERAL";"TAB5",#N/A,TRUE,"GENERAL"}</definedName>
    <definedName name="____b4" localSheetId="5" hidden="1">{"TAB1",#N/A,TRUE,"GENERAL";"TAB2",#N/A,TRUE,"GENERAL";"TAB3",#N/A,TRUE,"GENERAL";"TAB4",#N/A,TRUE,"GENERAL";"TAB5",#N/A,TRUE,"GENERAL"}</definedName>
    <definedName name="____b4" hidden="1">{"TAB1",#N/A,TRUE,"GENERAL";"TAB2",#N/A,TRUE,"GENERAL";"TAB3",#N/A,TRUE,"GENERAL";"TAB4",#N/A,TRUE,"GENERAL";"TAB5",#N/A,TRUE,"GENERAL"}</definedName>
    <definedName name="____b5" localSheetId="5" hidden="1">{"TAB1",#N/A,TRUE,"GENERAL";"TAB2",#N/A,TRUE,"GENERAL";"TAB3",#N/A,TRUE,"GENERAL";"TAB4",#N/A,TRUE,"GENERAL";"TAB5",#N/A,TRUE,"GENERAL"}</definedName>
    <definedName name="____b5" hidden="1">{"TAB1",#N/A,TRUE,"GENERAL";"TAB2",#N/A,TRUE,"GENERAL";"TAB3",#N/A,TRUE,"GENERAL";"TAB4",#N/A,TRUE,"GENERAL";"TAB5",#N/A,TRUE,"GENERAL"}</definedName>
    <definedName name="____b6" localSheetId="5" hidden="1">{"TAB1",#N/A,TRUE,"GENERAL";"TAB2",#N/A,TRUE,"GENERAL";"TAB3",#N/A,TRUE,"GENERAL";"TAB4",#N/A,TRUE,"GENERAL";"TAB5",#N/A,TRUE,"GENERAL"}</definedName>
    <definedName name="____b6" hidden="1">{"TAB1",#N/A,TRUE,"GENERAL";"TAB2",#N/A,TRUE,"GENERAL";"TAB3",#N/A,TRUE,"GENERAL";"TAB4",#N/A,TRUE,"GENERAL";"TAB5",#N/A,TRUE,"GENERAL"}</definedName>
    <definedName name="____b7" localSheetId="5" hidden="1">{"via1",#N/A,TRUE,"general";"via2",#N/A,TRUE,"general";"via3",#N/A,TRUE,"general"}</definedName>
    <definedName name="____b7" hidden="1">{"via1",#N/A,TRUE,"general";"via2",#N/A,TRUE,"general";"via3",#N/A,TRUE,"general"}</definedName>
    <definedName name="____b8" localSheetId="5" hidden="1">{"via1",#N/A,TRUE,"general";"via2",#N/A,TRUE,"general";"via3",#N/A,TRUE,"general"}</definedName>
    <definedName name="____b8" hidden="1">{"via1",#N/A,TRUE,"general";"via2",#N/A,TRUE,"general";"via3",#N/A,TRUE,"general"}</definedName>
    <definedName name="____bb9" localSheetId="5" hidden="1">{"TAB1",#N/A,TRUE,"GENERAL";"TAB2",#N/A,TRUE,"GENERAL";"TAB3",#N/A,TRUE,"GENERAL";"TAB4",#N/A,TRUE,"GENERAL";"TAB5",#N/A,TRUE,"GENERAL"}</definedName>
    <definedName name="____bb9" hidden="1">{"TAB1",#N/A,TRUE,"GENERAL";"TAB2",#N/A,TRUE,"GENERAL";"TAB3",#N/A,TRUE,"GENERAL";"TAB4",#N/A,TRUE,"GENERAL";"TAB5",#N/A,TRUE,"GENERAL"}</definedName>
    <definedName name="____bgb5" localSheetId="5"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 localSheetId="5">#REF!</definedName>
    <definedName name="____EST1">#REF!</definedName>
    <definedName name="____EST10" localSheetId="5">#REF!</definedName>
    <definedName name="____EST10">#REF!</definedName>
    <definedName name="____EST11" localSheetId="5">#REF!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5" hidden="1">{"TAB1",#N/A,TRUE,"GENERAL";"TAB2",#N/A,TRUE,"GENERAL";"TAB3",#N/A,TRUE,"GENERAL";"TAB4",#N/A,TRUE,"GENERAL";"TAB5",#N/A,TRUE,"GENERAL"}</definedName>
    <definedName name="____g2" hidden="1">{"TAB1",#N/A,TRUE,"GENERAL";"TAB2",#N/A,TRUE,"GENERAL";"TAB3",#N/A,TRUE,"GENERAL";"TAB4",#N/A,TRUE,"GENERAL";"TAB5",#N/A,TRUE,"GENERAL"}</definedName>
    <definedName name="____g3" localSheetId="5" hidden="1">{"via1",#N/A,TRUE,"general";"via2",#N/A,TRUE,"general";"via3",#N/A,TRUE,"general"}</definedName>
    <definedName name="____g3" hidden="1">{"via1",#N/A,TRUE,"general";"via2",#N/A,TRUE,"general";"via3",#N/A,TRUE,"general"}</definedName>
    <definedName name="____g4" localSheetId="5" hidden="1">{"via1",#N/A,TRUE,"general";"via2",#N/A,TRUE,"general";"via3",#N/A,TRUE,"general"}</definedName>
    <definedName name="____g4" hidden="1">{"via1",#N/A,TRUE,"general";"via2",#N/A,TRUE,"general";"via3",#N/A,TRUE,"general"}</definedName>
    <definedName name="____g5" localSheetId="5" hidden="1">{"via1",#N/A,TRUE,"general";"via2",#N/A,TRUE,"general";"via3",#N/A,TRUE,"general"}</definedName>
    <definedName name="____g5" hidden="1">{"via1",#N/A,TRUE,"general";"via2",#N/A,TRUE,"general";"via3",#N/A,TRUE,"general"}</definedName>
    <definedName name="____g6" localSheetId="5" hidden="1">{"via1",#N/A,TRUE,"general";"via2",#N/A,TRUE,"general";"via3",#N/A,TRUE,"general"}</definedName>
    <definedName name="____g6" hidden="1">{"via1",#N/A,TRUE,"general";"via2",#N/A,TRUE,"general";"via3",#N/A,TRUE,"general"}</definedName>
    <definedName name="____g7" localSheetId="5" hidden="1">{"TAB1",#N/A,TRUE,"GENERAL";"TAB2",#N/A,TRUE,"GENERAL";"TAB3",#N/A,TRUE,"GENERAL";"TAB4",#N/A,TRUE,"GENERAL";"TAB5",#N/A,TRUE,"GENERAL"}</definedName>
    <definedName name="____g7" hidden="1">{"TAB1",#N/A,TRUE,"GENERAL";"TAB2",#N/A,TRUE,"GENERAL";"TAB3",#N/A,TRUE,"GENERAL";"TAB4",#N/A,TRUE,"GENERAL";"TAB5",#N/A,TRUE,"GENERAL"}</definedName>
    <definedName name="____GR1" localSheetId="5" hidden="1">{"TAB1",#N/A,TRUE,"GENERAL";"TAB2",#N/A,TRUE,"GENERAL";"TAB3",#N/A,TRUE,"GENERAL";"TAB4",#N/A,TRUE,"GENERAL";"TAB5",#N/A,TRUE,"GENERAL"}</definedName>
    <definedName name="____GR1" hidden="1">{"TAB1",#N/A,TRUE,"GENERAL";"TAB2",#N/A,TRUE,"GENERAL";"TAB3",#N/A,TRUE,"GENERAL";"TAB4",#N/A,TRUE,"GENERAL";"TAB5",#N/A,TRUE,"GENERAL"}</definedName>
    <definedName name="____gtr4" localSheetId="5" hidden="1">{"via1",#N/A,TRUE,"general";"via2",#N/A,TRUE,"general";"via3",#N/A,TRUE,"general"}</definedName>
    <definedName name="____gtr4" hidden="1">{"via1",#N/A,TRUE,"general";"via2",#N/A,TRUE,"general";"via3",#N/A,TRUE,"general"}</definedName>
    <definedName name="____h2" localSheetId="5" hidden="1">{"via1",#N/A,TRUE,"general";"via2",#N/A,TRUE,"general";"via3",#N/A,TRUE,"general"}</definedName>
    <definedName name="____h2" hidden="1">{"via1",#N/A,TRUE,"general";"via2",#N/A,TRUE,"general";"via3",#N/A,TRUE,"general"}</definedName>
    <definedName name="____h3" localSheetId="5" hidden="1">{"via1",#N/A,TRUE,"general";"via2",#N/A,TRUE,"general";"via3",#N/A,TRUE,"general"}</definedName>
    <definedName name="____h3" hidden="1">{"via1",#N/A,TRUE,"general";"via2",#N/A,TRUE,"general";"via3",#N/A,TRUE,"general"}</definedName>
    <definedName name="____h4" localSheetId="5" hidden="1">{"TAB1",#N/A,TRUE,"GENERAL";"TAB2",#N/A,TRUE,"GENERAL";"TAB3",#N/A,TRUE,"GENERAL";"TAB4",#N/A,TRUE,"GENERAL";"TAB5",#N/A,TRUE,"GENERAL"}</definedName>
    <definedName name="____h4" hidden="1">{"TAB1",#N/A,TRUE,"GENERAL";"TAB2",#N/A,TRUE,"GENERAL";"TAB3",#N/A,TRUE,"GENERAL";"TAB4",#N/A,TRUE,"GENERAL";"TAB5",#N/A,TRUE,"GENERAL"}</definedName>
    <definedName name="____h5" localSheetId="5" hidden="1">{"TAB1",#N/A,TRUE,"GENERAL";"TAB2",#N/A,TRUE,"GENERAL";"TAB3",#N/A,TRUE,"GENERAL";"TAB4",#N/A,TRUE,"GENERAL";"TAB5",#N/A,TRUE,"GENERAL"}</definedName>
    <definedName name="____h5" hidden="1">{"TAB1",#N/A,TRUE,"GENERAL";"TAB2",#N/A,TRUE,"GENERAL";"TAB3",#N/A,TRUE,"GENERAL";"TAB4",#N/A,TRUE,"GENERAL";"TAB5",#N/A,TRUE,"GENERAL"}</definedName>
    <definedName name="____h6" localSheetId="5" hidden="1">{"via1",#N/A,TRUE,"general";"via2",#N/A,TRUE,"general";"via3",#N/A,TRUE,"general"}</definedName>
    <definedName name="____h6" hidden="1">{"via1",#N/A,TRUE,"general";"via2",#N/A,TRUE,"general";"via3",#N/A,TRUE,"general"}</definedName>
    <definedName name="____h7" localSheetId="5" hidden="1">{"TAB1",#N/A,TRUE,"GENERAL";"TAB2",#N/A,TRUE,"GENERAL";"TAB3",#N/A,TRUE,"GENERAL";"TAB4",#N/A,TRUE,"GENERAL";"TAB5",#N/A,TRUE,"GENERAL"}</definedName>
    <definedName name="____h7" hidden="1">{"TAB1",#N/A,TRUE,"GENERAL";"TAB2",#N/A,TRUE,"GENERAL";"TAB3",#N/A,TRUE,"GENERAL";"TAB4",#N/A,TRUE,"GENERAL";"TAB5",#N/A,TRUE,"GENERAL"}</definedName>
    <definedName name="____h8" localSheetId="5" hidden="1">{"via1",#N/A,TRUE,"general";"via2",#N/A,TRUE,"general";"via3",#N/A,TRUE,"general"}</definedName>
    <definedName name="____h8" hidden="1">{"via1",#N/A,TRUE,"general";"via2",#N/A,TRUE,"general";"via3",#N/A,TRUE,"general"}</definedName>
    <definedName name="____hfh7" localSheetId="5" hidden="1">{"via1",#N/A,TRUE,"general";"via2",#N/A,TRUE,"general";"via3",#N/A,TRUE,"general"}</definedName>
    <definedName name="____hfh7" hidden="1">{"via1",#N/A,TRUE,"general";"via2",#N/A,TRUE,"general";"via3",#N/A,TRUE,"general"}</definedName>
    <definedName name="____i1">#REF!</definedName>
    <definedName name="____i4" localSheetId="5" hidden="1">{"via1",#N/A,TRUE,"general";"via2",#N/A,TRUE,"general";"via3",#N/A,TRUE,"general"}</definedName>
    <definedName name="____i4" hidden="1">{"via1",#N/A,TRUE,"general";"via2",#N/A,TRUE,"general";"via3",#N/A,TRUE,"general"}</definedName>
    <definedName name="____i5" localSheetId="5" hidden="1">{"TAB1",#N/A,TRUE,"GENERAL";"TAB2",#N/A,TRUE,"GENERAL";"TAB3",#N/A,TRUE,"GENERAL";"TAB4",#N/A,TRUE,"GENERAL";"TAB5",#N/A,TRUE,"GENERAL"}</definedName>
    <definedName name="____i5" hidden="1">{"TAB1",#N/A,TRUE,"GENERAL";"TAB2",#N/A,TRUE,"GENERAL";"TAB3",#N/A,TRUE,"GENERAL";"TAB4",#N/A,TRUE,"GENERAL";"TAB5",#N/A,TRUE,"GENERAL"}</definedName>
    <definedName name="____i6" localSheetId="5" hidden="1">{"TAB1",#N/A,TRUE,"GENERAL";"TAB2",#N/A,TRUE,"GENERAL";"TAB3",#N/A,TRUE,"GENERAL";"TAB4",#N/A,TRUE,"GENERAL";"TAB5",#N/A,TRUE,"GENERAL"}</definedName>
    <definedName name="____i6" hidden="1">{"TAB1",#N/A,TRUE,"GENERAL";"TAB2",#N/A,TRUE,"GENERAL";"TAB3",#N/A,TRUE,"GENERAL";"TAB4",#N/A,TRUE,"GENERAL";"TAB5",#N/A,TRUE,"GENERAL"}</definedName>
    <definedName name="____i7" localSheetId="5" hidden="1">{"via1",#N/A,TRUE,"general";"via2",#N/A,TRUE,"general";"via3",#N/A,TRUE,"general"}</definedName>
    <definedName name="____i7" hidden="1">{"via1",#N/A,TRUE,"general";"via2",#N/A,TRUE,"general";"via3",#N/A,TRUE,"general"}</definedName>
    <definedName name="____i77" localSheetId="5" hidden="1">{"TAB1",#N/A,TRUE,"GENERAL";"TAB2",#N/A,TRUE,"GENERAL";"TAB3",#N/A,TRUE,"GENERAL";"TAB4",#N/A,TRUE,"GENERAL";"TAB5",#N/A,TRUE,"GENERAL"}</definedName>
    <definedName name="____i77" hidden="1">{"TAB1",#N/A,TRUE,"GENERAL";"TAB2",#N/A,TRUE,"GENERAL";"TAB3",#N/A,TRUE,"GENERAL";"TAB4",#N/A,TRUE,"GENERAL";"TAB5",#N/A,TRUE,"GENERAL"}</definedName>
    <definedName name="____i8" localSheetId="5" hidden="1">{"via1",#N/A,TRUE,"general";"via2",#N/A,TRUE,"general";"via3",#N/A,TRUE,"general"}</definedName>
    <definedName name="____i8" hidden="1">{"via1",#N/A,TRUE,"general";"via2",#N/A,TRUE,"general";"via3",#N/A,TRUE,"general"}</definedName>
    <definedName name="____i9" localSheetId="5"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k3" localSheetId="5" hidden="1">{"TAB1",#N/A,TRUE,"GENERAL";"TAB2",#N/A,TRUE,"GENERAL";"TAB3",#N/A,TRUE,"GENERAL";"TAB4",#N/A,TRUE,"GENERAL";"TAB5",#N/A,TRUE,"GENERAL"}</definedName>
    <definedName name="____k3" hidden="1">{"TAB1",#N/A,TRUE,"GENERAL";"TAB2",#N/A,TRUE,"GENERAL";"TAB3",#N/A,TRUE,"GENERAL";"TAB4",#N/A,TRUE,"GENERAL";"TAB5",#N/A,TRUE,"GENERAL"}</definedName>
    <definedName name="____k4" localSheetId="5" hidden="1">{"via1",#N/A,TRUE,"general";"via2",#N/A,TRUE,"general";"via3",#N/A,TRUE,"general"}</definedName>
    <definedName name="____k4" hidden="1">{"via1",#N/A,TRUE,"general";"via2",#N/A,TRUE,"general";"via3",#N/A,TRUE,"general"}</definedName>
    <definedName name="____k5" localSheetId="5" hidden="1">{"via1",#N/A,TRUE,"general";"via2",#N/A,TRUE,"general";"via3",#N/A,TRUE,"general"}</definedName>
    <definedName name="____k5" hidden="1">{"via1",#N/A,TRUE,"general";"via2",#N/A,TRUE,"general";"via3",#N/A,TRUE,"general"}</definedName>
    <definedName name="____k6" localSheetId="5" hidden="1">{"TAB1",#N/A,TRUE,"GENERAL";"TAB2",#N/A,TRUE,"GENERAL";"TAB3",#N/A,TRUE,"GENERAL";"TAB4",#N/A,TRUE,"GENERAL";"TAB5",#N/A,TRUE,"GENERAL"}</definedName>
    <definedName name="____k6" hidden="1">{"TAB1",#N/A,TRUE,"GENERAL";"TAB2",#N/A,TRUE,"GENERAL";"TAB3",#N/A,TRUE,"GENERAL";"TAB4",#N/A,TRUE,"GENERAL";"TAB5",#N/A,TRUE,"GENERAL"}</definedName>
    <definedName name="____k7" localSheetId="5" hidden="1">{"via1",#N/A,TRUE,"general";"via2",#N/A,TRUE,"general";"via3",#N/A,TRUE,"general"}</definedName>
    <definedName name="____k7" hidden="1">{"via1",#N/A,TRUE,"general";"via2",#N/A,TRUE,"general";"via3",#N/A,TRUE,"general"}</definedName>
    <definedName name="____k8" localSheetId="5" hidden="1">{"via1",#N/A,TRUE,"general";"via2",#N/A,TRUE,"general";"via3",#N/A,TRUE,"general"}</definedName>
    <definedName name="____k8" hidden="1">{"via1",#N/A,TRUE,"general";"via2",#N/A,TRUE,"general";"via3",#N/A,TRUE,"general"}</definedName>
    <definedName name="____k9" localSheetId="5" hidden="1">{"TAB1",#N/A,TRUE,"GENERAL";"TAB2",#N/A,TRUE,"GENERAL";"TAB3",#N/A,TRUE,"GENERAL";"TAB4",#N/A,TRUE,"GENERAL";"TAB5",#N/A,TRUE,"GENERAL"}</definedName>
    <definedName name="____k9" hidden="1">{"TAB1",#N/A,TRUE,"GENERAL";"TAB2",#N/A,TRUE,"GENERAL";"TAB3",#N/A,TRUE,"GENERAL";"TAB4",#N/A,TRUE,"GENERAL";"TAB5",#N/A,TRUE,"GENERAL"}</definedName>
    <definedName name="____kjk6" localSheetId="5" hidden="1">{"TAB1",#N/A,TRUE,"GENERAL";"TAB2",#N/A,TRUE,"GENERAL";"TAB3",#N/A,TRUE,"GENERAL";"TAB4",#N/A,TRUE,"GENERAL";"TAB5",#N/A,TRUE,"GENERAL"}</definedName>
    <definedName name="____kjk6" hidden="1">{"TAB1",#N/A,TRUE,"GENERAL";"TAB2",#N/A,TRUE,"GENERAL";"TAB3",#N/A,TRUE,"GENERAL";"TAB4",#N/A,TRUE,"GENERAL";"TAB5",#N/A,TRUE,"GENERAL"}</definedName>
    <definedName name="____m3" localSheetId="5" hidden="1">{"via1",#N/A,TRUE,"general";"via2",#N/A,TRUE,"general";"via3",#N/A,TRUE,"general"}</definedName>
    <definedName name="____m3" hidden="1">{"via1",#N/A,TRUE,"general";"via2",#N/A,TRUE,"general";"via3",#N/A,TRUE,"general"}</definedName>
    <definedName name="____m4" localSheetId="5" hidden="1">{"TAB1",#N/A,TRUE,"GENERAL";"TAB2",#N/A,TRUE,"GENERAL";"TAB3",#N/A,TRUE,"GENERAL";"TAB4",#N/A,TRUE,"GENERAL";"TAB5",#N/A,TRUE,"GENERAL"}</definedName>
    <definedName name="____m4" hidden="1">{"TAB1",#N/A,TRUE,"GENERAL";"TAB2",#N/A,TRUE,"GENERAL";"TAB3",#N/A,TRUE,"GENERAL";"TAB4",#N/A,TRUE,"GENERAL";"TAB5",#N/A,TRUE,"GENERAL"}</definedName>
    <definedName name="____m5" localSheetId="5" hidden="1">{"via1",#N/A,TRUE,"general";"via2",#N/A,TRUE,"general";"via3",#N/A,TRUE,"general"}</definedName>
    <definedName name="____m5" hidden="1">{"via1",#N/A,TRUE,"general";"via2",#N/A,TRUE,"general";"via3",#N/A,TRUE,"general"}</definedName>
    <definedName name="____m6" localSheetId="5" hidden="1">{"TAB1",#N/A,TRUE,"GENERAL";"TAB2",#N/A,TRUE,"GENERAL";"TAB3",#N/A,TRUE,"GENERAL";"TAB4",#N/A,TRUE,"GENERAL";"TAB5",#N/A,TRUE,"GENERAL"}</definedName>
    <definedName name="____m6" hidden="1">{"TAB1",#N/A,TRUE,"GENERAL";"TAB2",#N/A,TRUE,"GENERAL";"TAB3",#N/A,TRUE,"GENERAL";"TAB4",#N/A,TRUE,"GENERAL";"TAB5",#N/A,TRUE,"GENERAL"}</definedName>
    <definedName name="____m7" localSheetId="5" hidden="1">{"TAB1",#N/A,TRUE,"GENERAL";"TAB2",#N/A,TRUE,"GENERAL";"TAB3",#N/A,TRUE,"GENERAL";"TAB4",#N/A,TRUE,"GENERAL";"TAB5",#N/A,TRUE,"GENERAL"}</definedName>
    <definedName name="____m7" hidden="1">{"TAB1",#N/A,TRUE,"GENERAL";"TAB2",#N/A,TRUE,"GENERAL";"TAB3",#N/A,TRUE,"GENERAL";"TAB4",#N/A,TRUE,"GENERAL";"TAB5",#N/A,TRUE,"GENERAL"}</definedName>
    <definedName name="____m8" localSheetId="5" hidden="1">{"via1",#N/A,TRUE,"general";"via2",#N/A,TRUE,"general";"via3",#N/A,TRUE,"general"}</definedName>
    <definedName name="____m8" hidden="1">{"via1",#N/A,TRUE,"general";"via2",#N/A,TRUE,"general";"via3",#N/A,TRUE,"general"}</definedName>
    <definedName name="____m9" localSheetId="5" hidden="1">{"via1",#N/A,TRUE,"general";"via2",#N/A,TRUE,"general";"via3",#N/A,TRUE,"general"}</definedName>
    <definedName name="____m9" hidden="1">{"via1",#N/A,TRUE,"general";"via2",#N/A,TRUE,"general";"via3",#N/A,TRUE,"general"}</definedName>
    <definedName name="____MA2">#REF!</definedName>
    <definedName name="____n3" localSheetId="5" hidden="1">{"TAB1",#N/A,TRUE,"GENERAL";"TAB2",#N/A,TRUE,"GENERAL";"TAB3",#N/A,TRUE,"GENERAL";"TAB4",#N/A,TRUE,"GENERAL";"TAB5",#N/A,TRUE,"GENERAL"}</definedName>
    <definedName name="____n3" hidden="1">{"TAB1",#N/A,TRUE,"GENERAL";"TAB2",#N/A,TRUE,"GENERAL";"TAB3",#N/A,TRUE,"GENERAL";"TAB4",#N/A,TRUE,"GENERAL";"TAB5",#N/A,TRUE,"GENERAL"}</definedName>
    <definedName name="____n4" localSheetId="5" hidden="1">{"via1",#N/A,TRUE,"general";"via2",#N/A,TRUE,"general";"via3",#N/A,TRUE,"general"}</definedName>
    <definedName name="____n4" hidden="1">{"via1",#N/A,TRUE,"general";"via2",#N/A,TRUE,"general";"via3",#N/A,TRUE,"general"}</definedName>
    <definedName name="____n5" localSheetId="5" hidden="1">{"TAB1",#N/A,TRUE,"GENERAL";"TAB2",#N/A,TRUE,"GENERAL";"TAB3",#N/A,TRUE,"GENERAL";"TAB4",#N/A,TRUE,"GENERAL";"TAB5",#N/A,TRUE,"GENERAL"}</definedName>
    <definedName name="____n5" hidden="1">{"TAB1",#N/A,TRUE,"GENERAL";"TAB2",#N/A,TRUE,"GENERAL";"TAB3",#N/A,TRUE,"GENERAL";"TAB4",#N/A,TRUE,"GENERAL";"TAB5",#N/A,TRUE,"GENERAL"}</definedName>
    <definedName name="____nyn7" localSheetId="5" hidden="1">{"via1",#N/A,TRUE,"general";"via2",#N/A,TRUE,"general";"via3",#N/A,TRUE,"general"}</definedName>
    <definedName name="____nyn7" hidden="1">{"via1",#N/A,TRUE,"general";"via2",#N/A,TRUE,"general";"via3",#N/A,TRUE,"general"}</definedName>
    <definedName name="____o4" localSheetId="5" hidden="1">{"via1",#N/A,TRUE,"general";"via2",#N/A,TRUE,"general";"via3",#N/A,TRUE,"general"}</definedName>
    <definedName name="____o4" hidden="1">{"via1",#N/A,TRUE,"general";"via2",#N/A,TRUE,"general";"via3",#N/A,TRUE,"general"}</definedName>
    <definedName name="____o5" localSheetId="5" hidden="1">{"TAB1",#N/A,TRUE,"GENERAL";"TAB2",#N/A,TRUE,"GENERAL";"TAB3",#N/A,TRUE,"GENERAL";"TAB4",#N/A,TRUE,"GENERAL";"TAB5",#N/A,TRUE,"GENERAL"}</definedName>
    <definedName name="____o5" hidden="1">{"TAB1",#N/A,TRUE,"GENERAL";"TAB2",#N/A,TRUE,"GENERAL";"TAB3",#N/A,TRUE,"GENERAL";"TAB4",#N/A,TRUE,"GENERAL";"TAB5",#N/A,TRUE,"GENERAL"}</definedName>
    <definedName name="____o6" localSheetId="5" hidden="1">{"TAB1",#N/A,TRUE,"GENERAL";"TAB2",#N/A,TRUE,"GENERAL";"TAB3",#N/A,TRUE,"GENERAL";"TAB4",#N/A,TRUE,"GENERAL";"TAB5",#N/A,TRUE,"GENERAL"}</definedName>
    <definedName name="____o6" hidden="1">{"TAB1",#N/A,TRUE,"GENERAL";"TAB2",#N/A,TRUE,"GENERAL";"TAB3",#N/A,TRUE,"GENERAL";"TAB4",#N/A,TRUE,"GENERAL";"TAB5",#N/A,TRUE,"GENERAL"}</definedName>
    <definedName name="____o7" localSheetId="5" hidden="1">{"TAB1",#N/A,TRUE,"GENERAL";"TAB2",#N/A,TRUE,"GENERAL";"TAB3",#N/A,TRUE,"GENERAL";"TAB4",#N/A,TRUE,"GENERAL";"TAB5",#N/A,TRUE,"GENERAL"}</definedName>
    <definedName name="____o7" hidden="1">{"TAB1",#N/A,TRUE,"GENERAL";"TAB2",#N/A,TRUE,"GENERAL";"TAB3",#N/A,TRUE,"GENERAL";"TAB4",#N/A,TRUE,"GENERAL";"TAB5",#N/A,TRUE,"GENERAL"}</definedName>
    <definedName name="____o8" localSheetId="5" hidden="1">{"via1",#N/A,TRUE,"general";"via2",#N/A,TRUE,"general";"via3",#N/A,TRUE,"general"}</definedName>
    <definedName name="____o8" hidden="1">{"via1",#N/A,TRUE,"general";"via2",#N/A,TRUE,"general";"via3",#N/A,TRUE,"general"}</definedName>
    <definedName name="____o9" localSheetId="5"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5" hidden="1">{"via1",#N/A,TRUE,"general";"via2",#N/A,TRUE,"general";"via3",#N/A,TRUE,"general"}</definedName>
    <definedName name="____p6" hidden="1">{"via1",#N/A,TRUE,"general";"via2",#N/A,TRUE,"general";"via3",#N/A,TRUE,"general"}</definedName>
    <definedName name="____p7" localSheetId="5" hidden="1">{"via1",#N/A,TRUE,"general";"via2",#N/A,TRUE,"general";"via3",#N/A,TRUE,"general"}</definedName>
    <definedName name="____p7" hidden="1">{"via1",#N/A,TRUE,"general";"via2",#N/A,TRUE,"general";"via3",#N/A,TRUE,"general"}</definedName>
    <definedName name="____p8" localSheetId="5"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5" hidden="1">{"TAB1",#N/A,TRUE,"GENERAL";"TAB2",#N/A,TRUE,"GENERAL";"TAB3",#N/A,TRUE,"GENERAL";"TAB4",#N/A,TRUE,"GENERAL";"TAB5",#N/A,TRUE,"GENERAL"}</definedName>
    <definedName name="____r" hidden="1">{"TAB1",#N/A,TRUE,"GENERAL";"TAB2",#N/A,TRUE,"GENERAL";"TAB3",#N/A,TRUE,"GENERAL";"TAB4",#N/A,TRUE,"GENERAL";"TAB5",#N/A,TRUE,"GENERAL"}</definedName>
    <definedName name="____r4r" localSheetId="5" hidden="1">{"via1",#N/A,TRUE,"general";"via2",#N/A,TRUE,"general";"via3",#N/A,TRUE,"general"}</definedName>
    <definedName name="____r4r" hidden="1">{"via1",#N/A,TRUE,"general";"via2",#N/A,TRUE,"general";"via3",#N/A,TRUE,"general"}</definedName>
    <definedName name="____rc">#REF!</definedName>
    <definedName name="____rtu6" localSheetId="5" hidden="1">{"via1",#N/A,TRUE,"general";"via2",#N/A,TRUE,"general";"via3",#N/A,TRUE,"general"}</definedName>
    <definedName name="____rtu6" hidden="1">{"via1",#N/A,TRUE,"general";"via2",#N/A,TRUE,"general";"via3",#N/A,TRUE,"general"}</definedName>
    <definedName name="____s1" localSheetId="5" hidden="1">{"via1",#N/A,TRUE,"general";"via2",#N/A,TRUE,"general";"via3",#N/A,TRUE,"general"}</definedName>
    <definedName name="____s1" hidden="1">{"via1",#N/A,TRUE,"general";"via2",#N/A,TRUE,"general";"via3",#N/A,TRUE,"general"}</definedName>
    <definedName name="____s2" localSheetId="5" hidden="1">{"TAB1",#N/A,TRUE,"GENERAL";"TAB2",#N/A,TRUE,"GENERAL";"TAB3",#N/A,TRUE,"GENERAL";"TAB4",#N/A,TRUE,"GENERAL";"TAB5",#N/A,TRUE,"GENERAL"}</definedName>
    <definedName name="____s2" hidden="1">{"TAB1",#N/A,TRUE,"GENERAL";"TAB2",#N/A,TRUE,"GENERAL";"TAB3",#N/A,TRUE,"GENERAL";"TAB4",#N/A,TRUE,"GENERAL";"TAB5",#N/A,TRUE,"GENERAL"}</definedName>
    <definedName name="____s3" localSheetId="5" hidden="1">{"TAB1",#N/A,TRUE,"GENERAL";"TAB2",#N/A,TRUE,"GENERAL";"TAB3",#N/A,TRUE,"GENERAL";"TAB4",#N/A,TRUE,"GENERAL";"TAB5",#N/A,TRUE,"GENERAL"}</definedName>
    <definedName name="____s3" hidden="1">{"TAB1",#N/A,TRUE,"GENERAL";"TAB2",#N/A,TRUE,"GENERAL";"TAB3",#N/A,TRUE,"GENERAL";"TAB4",#N/A,TRUE,"GENERAL";"TAB5",#N/A,TRUE,"GENERAL"}</definedName>
    <definedName name="____s4" localSheetId="5" hidden="1">{"via1",#N/A,TRUE,"general";"via2",#N/A,TRUE,"general";"via3",#N/A,TRUE,"general"}</definedName>
    <definedName name="____s4" hidden="1">{"via1",#N/A,TRUE,"general";"via2",#N/A,TRUE,"general";"via3",#N/A,TRUE,"general"}</definedName>
    <definedName name="____s5" localSheetId="5" hidden="1">{"via1",#N/A,TRUE,"general";"via2",#N/A,TRUE,"general";"via3",#N/A,TRUE,"general"}</definedName>
    <definedName name="____s5" hidden="1">{"via1",#N/A,TRUE,"general";"via2",#N/A,TRUE,"general";"via3",#N/A,TRUE,"general"}</definedName>
    <definedName name="____s6" localSheetId="5" hidden="1">{"TAB1",#N/A,TRUE,"GENERAL";"TAB2",#N/A,TRUE,"GENERAL";"TAB3",#N/A,TRUE,"GENERAL";"TAB4",#N/A,TRUE,"GENERAL";"TAB5",#N/A,TRUE,"GENERAL"}</definedName>
    <definedName name="____s6" hidden="1">{"TAB1",#N/A,TRUE,"GENERAL";"TAB2",#N/A,TRUE,"GENERAL";"TAB3",#N/A,TRUE,"GENERAL";"TAB4",#N/A,TRUE,"GENERAL";"TAB5",#N/A,TRUE,"GENERAL"}</definedName>
    <definedName name="____s7" localSheetId="5"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5" hidden="1">{"TAB1",#N/A,TRUE,"GENERAL";"TAB2",#N/A,TRUE,"GENERAL";"TAB3",#N/A,TRUE,"GENERAL";"TAB4",#N/A,TRUE,"GENERAL";"TAB5",#N/A,TRUE,"GENERAL"}</definedName>
    <definedName name="____t3" hidden="1">{"TAB1",#N/A,TRUE,"GENERAL";"TAB2",#N/A,TRUE,"GENERAL";"TAB3",#N/A,TRUE,"GENERAL";"TAB4",#N/A,TRUE,"GENERAL";"TAB5",#N/A,TRUE,"GENERAL"}</definedName>
    <definedName name="____t4" localSheetId="5" hidden="1">{"via1",#N/A,TRUE,"general";"via2",#N/A,TRUE,"general";"via3",#N/A,TRUE,"general"}</definedName>
    <definedName name="____t4" hidden="1">{"via1",#N/A,TRUE,"general";"via2",#N/A,TRUE,"general";"via3",#N/A,TRUE,"general"}</definedName>
    <definedName name="____t5" localSheetId="5" hidden="1">{"TAB1",#N/A,TRUE,"GENERAL";"TAB2",#N/A,TRUE,"GENERAL";"TAB3",#N/A,TRUE,"GENERAL";"TAB4",#N/A,TRUE,"GENERAL";"TAB5",#N/A,TRUE,"GENERAL"}</definedName>
    <definedName name="____t5" hidden="1">{"TAB1",#N/A,TRUE,"GENERAL";"TAB2",#N/A,TRUE,"GENERAL";"TAB3",#N/A,TRUE,"GENERAL";"TAB4",#N/A,TRUE,"GENERAL";"TAB5",#N/A,TRUE,"GENERAL"}</definedName>
    <definedName name="____t6" localSheetId="5" hidden="1">{"via1",#N/A,TRUE,"general";"via2",#N/A,TRUE,"general";"via3",#N/A,TRUE,"general"}</definedName>
    <definedName name="____t6" hidden="1">{"via1",#N/A,TRUE,"general";"via2",#N/A,TRUE,"general";"via3",#N/A,TRUE,"general"}</definedName>
    <definedName name="____t66" localSheetId="5" hidden="1">{"TAB1",#N/A,TRUE,"GENERAL";"TAB2",#N/A,TRUE,"GENERAL";"TAB3",#N/A,TRUE,"GENERAL";"TAB4",#N/A,TRUE,"GENERAL";"TAB5",#N/A,TRUE,"GENERAL"}</definedName>
    <definedName name="____t66" hidden="1">{"TAB1",#N/A,TRUE,"GENERAL";"TAB2",#N/A,TRUE,"GENERAL";"TAB3",#N/A,TRUE,"GENERAL";"TAB4",#N/A,TRUE,"GENERAL";"TAB5",#N/A,TRUE,"GENERAL"}</definedName>
    <definedName name="____t7" localSheetId="5" hidden="1">{"via1",#N/A,TRUE,"general";"via2",#N/A,TRUE,"general";"via3",#N/A,TRUE,"general"}</definedName>
    <definedName name="____t7" hidden="1">{"via1",#N/A,TRUE,"general";"via2",#N/A,TRUE,"general";"via3",#N/A,TRUE,"general"}</definedName>
    <definedName name="____t77" localSheetId="5" hidden="1">{"TAB1",#N/A,TRUE,"GENERAL";"TAB2",#N/A,TRUE,"GENERAL";"TAB3",#N/A,TRUE,"GENERAL";"TAB4",#N/A,TRUE,"GENERAL";"TAB5",#N/A,TRUE,"GENERAL"}</definedName>
    <definedName name="____t77" hidden="1">{"TAB1",#N/A,TRUE,"GENERAL";"TAB2",#N/A,TRUE,"GENERAL";"TAB3",#N/A,TRUE,"GENERAL";"TAB4",#N/A,TRUE,"GENERAL";"TAB5",#N/A,TRUE,"GENERAL"}</definedName>
    <definedName name="____t8" localSheetId="5" hidden="1">{"TAB1",#N/A,TRUE,"GENERAL";"TAB2",#N/A,TRUE,"GENERAL";"TAB3",#N/A,TRUE,"GENERAL";"TAB4",#N/A,TRUE,"GENERAL";"TAB5",#N/A,TRUE,"GENERAL"}</definedName>
    <definedName name="____t8" hidden="1">{"TAB1",#N/A,TRUE,"GENERAL";"TAB2",#N/A,TRUE,"GENERAL";"TAB3",#N/A,TRUE,"GENERAL";"TAB4",#N/A,TRUE,"GENERAL";"TAB5",#N/A,TRUE,"GENERAL"}</definedName>
    <definedName name="____t88" localSheetId="5" hidden="1">{"via1",#N/A,TRUE,"general";"via2",#N/A,TRUE,"general";"via3",#N/A,TRUE,"general"}</definedName>
    <definedName name="____t88" hidden="1">{"via1",#N/A,TRUE,"general";"via2",#N/A,TRUE,"general";"via3",#N/A,TRUE,"general"}</definedName>
    <definedName name="____t9" localSheetId="5" hidden="1">{"TAB1",#N/A,TRUE,"GENERAL";"TAB2",#N/A,TRUE,"GENERAL";"TAB3",#N/A,TRUE,"GENERAL";"TAB4",#N/A,TRUE,"GENERAL";"TAB5",#N/A,TRUE,"GENERAL"}</definedName>
    <definedName name="____t9" hidden="1">{"TAB1",#N/A,TRUE,"GENERAL";"TAB2",#N/A,TRUE,"GENERAL";"TAB3",#N/A,TRUE,"GENERAL";"TAB4",#N/A,TRUE,"GENERAL";"TAB5",#N/A,TRUE,"GENERAL"}</definedName>
    <definedName name="____t99" localSheetId="5" hidden="1">{"via1",#N/A,TRUE,"general";"via2",#N/A,TRUE,"general";"via3",#N/A,TRUE,"general"}</definedName>
    <definedName name="____t99" hidden="1">{"via1",#N/A,TRUE,"general";"via2",#N/A,TRUE,"general";"via3",#N/A,TRUE,"general"}</definedName>
    <definedName name="____u4" localSheetId="5" hidden="1">{"TAB1",#N/A,TRUE,"GENERAL";"TAB2",#N/A,TRUE,"GENERAL";"TAB3",#N/A,TRUE,"GENERAL";"TAB4",#N/A,TRUE,"GENERAL";"TAB5",#N/A,TRUE,"GENERAL"}</definedName>
    <definedName name="____u4" hidden="1">{"TAB1",#N/A,TRUE,"GENERAL";"TAB2",#N/A,TRUE,"GENERAL";"TAB3",#N/A,TRUE,"GENERAL";"TAB4",#N/A,TRUE,"GENERAL";"TAB5",#N/A,TRUE,"GENERAL"}</definedName>
    <definedName name="____u5" localSheetId="5" hidden="1">{"TAB1",#N/A,TRUE,"GENERAL";"TAB2",#N/A,TRUE,"GENERAL";"TAB3",#N/A,TRUE,"GENERAL";"TAB4",#N/A,TRUE,"GENERAL";"TAB5",#N/A,TRUE,"GENERAL"}</definedName>
    <definedName name="____u5" hidden="1">{"TAB1",#N/A,TRUE,"GENERAL";"TAB2",#N/A,TRUE,"GENERAL";"TAB3",#N/A,TRUE,"GENERAL";"TAB4",#N/A,TRUE,"GENERAL";"TAB5",#N/A,TRUE,"GENERAL"}</definedName>
    <definedName name="____u6" localSheetId="5" hidden="1">{"TAB1",#N/A,TRUE,"GENERAL";"TAB2",#N/A,TRUE,"GENERAL";"TAB3",#N/A,TRUE,"GENERAL";"TAB4",#N/A,TRUE,"GENERAL";"TAB5",#N/A,TRUE,"GENERAL"}</definedName>
    <definedName name="____u6" hidden="1">{"TAB1",#N/A,TRUE,"GENERAL";"TAB2",#N/A,TRUE,"GENERAL";"TAB3",#N/A,TRUE,"GENERAL";"TAB4",#N/A,TRUE,"GENERAL";"TAB5",#N/A,TRUE,"GENERAL"}</definedName>
    <definedName name="____u7" localSheetId="5" hidden="1">{"via1",#N/A,TRUE,"general";"via2",#N/A,TRUE,"general";"via3",#N/A,TRUE,"general"}</definedName>
    <definedName name="____u7" hidden="1">{"via1",#N/A,TRUE,"general";"via2",#N/A,TRUE,"general";"via3",#N/A,TRUE,"general"}</definedName>
    <definedName name="____u8" localSheetId="5" hidden="1">{"TAB1",#N/A,TRUE,"GENERAL";"TAB2",#N/A,TRUE,"GENERAL";"TAB3",#N/A,TRUE,"GENERAL";"TAB4",#N/A,TRUE,"GENERAL";"TAB5",#N/A,TRUE,"GENERAL"}</definedName>
    <definedName name="____u8" hidden="1">{"TAB1",#N/A,TRUE,"GENERAL";"TAB2",#N/A,TRUE,"GENERAL";"TAB3",#N/A,TRUE,"GENERAL";"TAB4",#N/A,TRUE,"GENERAL";"TAB5",#N/A,TRUE,"GENERAL"}</definedName>
    <definedName name="____u9" localSheetId="5" hidden="1">{"TAB1",#N/A,TRUE,"GENERAL";"TAB2",#N/A,TRUE,"GENERAL";"TAB3",#N/A,TRUE,"GENERAL";"TAB4",#N/A,TRUE,"GENERAL";"TAB5",#N/A,TRUE,"GENERAL"}</definedName>
    <definedName name="____u9" hidden="1">{"TAB1",#N/A,TRUE,"GENERAL";"TAB2",#N/A,TRUE,"GENERAL";"TAB3",#N/A,TRUE,"GENERAL";"TAB4",#N/A,TRUE,"GENERAL";"TAB5",#N/A,TRUE,"GENERAL"}</definedName>
    <definedName name="____ur7" localSheetId="5" hidden="1">{"TAB1",#N/A,TRUE,"GENERAL";"TAB2",#N/A,TRUE,"GENERAL";"TAB3",#N/A,TRUE,"GENERAL";"TAB4",#N/A,TRUE,"GENERAL";"TAB5",#N/A,TRUE,"GENERAL"}</definedName>
    <definedName name="____ur7" hidden="1">{"TAB1",#N/A,TRUE,"GENERAL";"TAB2",#N/A,TRUE,"GENERAL";"TAB3",#N/A,TRUE,"GENERAL";"TAB4",#N/A,TRUE,"GENERAL";"TAB5",#N/A,TRUE,"GENERAL"}</definedName>
    <definedName name="____v2" localSheetId="5" hidden="1">{"via1",#N/A,TRUE,"general";"via2",#N/A,TRUE,"general";"via3",#N/A,TRUE,"general"}</definedName>
    <definedName name="____v2" hidden="1">{"via1",#N/A,TRUE,"general";"via2",#N/A,TRUE,"general";"via3",#N/A,TRUE,"general"}</definedName>
    <definedName name="____v3" localSheetId="5" hidden="1">{"TAB1",#N/A,TRUE,"GENERAL";"TAB2",#N/A,TRUE,"GENERAL";"TAB3",#N/A,TRUE,"GENERAL";"TAB4",#N/A,TRUE,"GENERAL";"TAB5",#N/A,TRUE,"GENERAL"}</definedName>
    <definedName name="____v3" hidden="1">{"TAB1",#N/A,TRUE,"GENERAL";"TAB2",#N/A,TRUE,"GENERAL";"TAB3",#N/A,TRUE,"GENERAL";"TAB4",#N/A,TRUE,"GENERAL";"TAB5",#N/A,TRUE,"GENERAL"}</definedName>
    <definedName name="____v4" localSheetId="5" hidden="1">{"TAB1",#N/A,TRUE,"GENERAL";"TAB2",#N/A,TRUE,"GENERAL";"TAB3",#N/A,TRUE,"GENERAL";"TAB4",#N/A,TRUE,"GENERAL";"TAB5",#N/A,TRUE,"GENERAL"}</definedName>
    <definedName name="____v4" hidden="1">{"TAB1",#N/A,TRUE,"GENERAL";"TAB2",#N/A,TRUE,"GENERAL";"TAB3",#N/A,TRUE,"GENERAL";"TAB4",#N/A,TRUE,"GENERAL";"TAB5",#N/A,TRUE,"GENERAL"}</definedName>
    <definedName name="____v5" localSheetId="5" hidden="1">{"TAB1",#N/A,TRUE,"GENERAL";"TAB2",#N/A,TRUE,"GENERAL";"TAB3",#N/A,TRUE,"GENERAL";"TAB4",#N/A,TRUE,"GENERAL";"TAB5",#N/A,TRUE,"GENERAL"}</definedName>
    <definedName name="____v5" hidden="1">{"TAB1",#N/A,TRUE,"GENERAL";"TAB2",#N/A,TRUE,"GENERAL";"TAB3",#N/A,TRUE,"GENERAL";"TAB4",#N/A,TRUE,"GENERAL";"TAB5",#N/A,TRUE,"GENERAL"}</definedName>
    <definedName name="____v6" localSheetId="5" hidden="1">{"TAB1",#N/A,TRUE,"GENERAL";"TAB2",#N/A,TRUE,"GENERAL";"TAB3",#N/A,TRUE,"GENERAL";"TAB4",#N/A,TRUE,"GENERAL";"TAB5",#N/A,TRUE,"GENERAL"}</definedName>
    <definedName name="____v6" hidden="1">{"TAB1",#N/A,TRUE,"GENERAL";"TAB2",#N/A,TRUE,"GENERAL";"TAB3",#N/A,TRUE,"GENERAL";"TAB4",#N/A,TRUE,"GENERAL";"TAB5",#N/A,TRUE,"GENERAL"}</definedName>
    <definedName name="____v7" localSheetId="5" hidden="1">{"via1",#N/A,TRUE,"general";"via2",#N/A,TRUE,"general";"via3",#N/A,TRUE,"general"}</definedName>
    <definedName name="____v7" hidden="1">{"via1",#N/A,TRUE,"general";"via2",#N/A,TRUE,"general";"via3",#N/A,TRUE,"general"}</definedName>
    <definedName name="____v8" localSheetId="5" hidden="1">{"TAB1",#N/A,TRUE,"GENERAL";"TAB2",#N/A,TRUE,"GENERAL";"TAB3",#N/A,TRUE,"GENERAL";"TAB4",#N/A,TRUE,"GENERAL";"TAB5",#N/A,TRUE,"GENERAL"}</definedName>
    <definedName name="____v8" hidden="1">{"TAB1",#N/A,TRUE,"GENERAL";"TAB2",#N/A,TRUE,"GENERAL";"TAB3",#N/A,TRUE,"GENERAL";"TAB4",#N/A,TRUE,"GENERAL";"TAB5",#N/A,TRUE,"GENERAL"}</definedName>
    <definedName name="____v9" localSheetId="5" hidden="1">{"TAB1",#N/A,TRUE,"GENERAL";"TAB2",#N/A,TRUE,"GENERAL";"TAB3",#N/A,TRUE,"GENERAL";"TAB4",#N/A,TRUE,"GENERAL";"TAB5",#N/A,TRUE,"GENERAL"}</definedName>
    <definedName name="____v9" hidden="1">{"TAB1",#N/A,TRUE,"GENERAL";"TAB2",#N/A,TRUE,"GENERAL";"TAB3",#N/A,TRUE,"GENERAL";"TAB4",#N/A,TRUE,"GENERAL";"TAB5",#N/A,TRUE,"GENERAL"}</definedName>
    <definedName name="____vfv4" localSheetId="5" hidden="1">{"via1",#N/A,TRUE,"general";"via2",#N/A,TRUE,"general";"via3",#N/A,TRUE,"general"}</definedName>
    <definedName name="____vfv4" hidden="1">{"via1",#N/A,TRUE,"general";"via2",#N/A,TRUE,"general";"via3",#N/A,TRUE,"general"}</definedName>
    <definedName name="____x1" localSheetId="5" hidden="1">{"TAB1",#N/A,TRUE,"GENERAL";"TAB2",#N/A,TRUE,"GENERAL";"TAB3",#N/A,TRUE,"GENERAL";"TAB4",#N/A,TRUE,"GENERAL";"TAB5",#N/A,TRUE,"GENERAL"}</definedName>
    <definedName name="____x1" hidden="1">{"TAB1",#N/A,TRUE,"GENERAL";"TAB2",#N/A,TRUE,"GENERAL";"TAB3",#N/A,TRUE,"GENERAL";"TAB4",#N/A,TRUE,"GENERAL";"TAB5",#N/A,TRUE,"GENERAL"}</definedName>
    <definedName name="____x2" localSheetId="5" hidden="1">{"via1",#N/A,TRUE,"general";"via2",#N/A,TRUE,"general";"via3",#N/A,TRUE,"general"}</definedName>
    <definedName name="____x2" hidden="1">{"via1",#N/A,TRUE,"general";"via2",#N/A,TRUE,"general";"via3",#N/A,TRUE,"general"}</definedName>
    <definedName name="____x3" localSheetId="5" hidden="1">{"via1",#N/A,TRUE,"general";"via2",#N/A,TRUE,"general";"via3",#N/A,TRUE,"general"}</definedName>
    <definedName name="____x3" hidden="1">{"via1",#N/A,TRUE,"general";"via2",#N/A,TRUE,"general";"via3",#N/A,TRUE,"general"}</definedName>
    <definedName name="____x4" localSheetId="5" hidden="1">{"via1",#N/A,TRUE,"general";"via2",#N/A,TRUE,"general";"via3",#N/A,TRUE,"general"}</definedName>
    <definedName name="____x4" hidden="1">{"via1",#N/A,TRUE,"general";"via2",#N/A,TRUE,"general";"via3",#N/A,TRUE,"general"}</definedName>
    <definedName name="____x5" localSheetId="5" hidden="1">{"TAB1",#N/A,TRUE,"GENERAL";"TAB2",#N/A,TRUE,"GENERAL";"TAB3",#N/A,TRUE,"GENERAL";"TAB4",#N/A,TRUE,"GENERAL";"TAB5",#N/A,TRUE,"GENERAL"}</definedName>
    <definedName name="____x5" hidden="1">{"TAB1",#N/A,TRUE,"GENERAL";"TAB2",#N/A,TRUE,"GENERAL";"TAB3",#N/A,TRUE,"GENERAL";"TAB4",#N/A,TRUE,"GENERAL";"TAB5",#N/A,TRUE,"GENERAL"}</definedName>
    <definedName name="____x6" localSheetId="5" hidden="1">{"TAB1",#N/A,TRUE,"GENERAL";"TAB2",#N/A,TRUE,"GENERAL";"TAB3",#N/A,TRUE,"GENERAL";"TAB4",#N/A,TRUE,"GENERAL";"TAB5",#N/A,TRUE,"GENERAL"}</definedName>
    <definedName name="____x6" hidden="1">{"TAB1",#N/A,TRUE,"GENERAL";"TAB2",#N/A,TRUE,"GENERAL";"TAB3",#N/A,TRUE,"GENERAL";"TAB4",#N/A,TRUE,"GENERAL";"TAB5",#N/A,TRUE,"GENERAL"}</definedName>
    <definedName name="____x7" localSheetId="5" hidden="1">{"TAB1",#N/A,TRUE,"GENERAL";"TAB2",#N/A,TRUE,"GENERAL";"TAB3",#N/A,TRUE,"GENERAL";"TAB4",#N/A,TRUE,"GENERAL";"TAB5",#N/A,TRUE,"GENERAL"}</definedName>
    <definedName name="____x7" hidden="1">{"TAB1",#N/A,TRUE,"GENERAL";"TAB2",#N/A,TRUE,"GENERAL";"TAB3",#N/A,TRUE,"GENERAL";"TAB4",#N/A,TRUE,"GENERAL";"TAB5",#N/A,TRUE,"GENERAL"}</definedName>
    <definedName name="____x8" localSheetId="5" hidden="1">{"via1",#N/A,TRUE,"general";"via2",#N/A,TRUE,"general";"via3",#N/A,TRUE,"general"}</definedName>
    <definedName name="____x8" hidden="1">{"via1",#N/A,TRUE,"general";"via2",#N/A,TRUE,"general";"via3",#N/A,TRUE,"general"}</definedName>
    <definedName name="____x9" localSheetId="5"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5" hidden="1">{"TAB1",#N/A,TRUE,"GENERAL";"TAB2",#N/A,TRUE,"GENERAL";"TAB3",#N/A,TRUE,"GENERAL";"TAB4",#N/A,TRUE,"GENERAL";"TAB5",#N/A,TRUE,"GENERAL"}</definedName>
    <definedName name="____y2" hidden="1">{"TAB1",#N/A,TRUE,"GENERAL";"TAB2",#N/A,TRUE,"GENERAL";"TAB3",#N/A,TRUE,"GENERAL";"TAB4",#N/A,TRUE,"GENERAL";"TAB5",#N/A,TRUE,"GENERAL"}</definedName>
    <definedName name="____y3" localSheetId="5" hidden="1">{"via1",#N/A,TRUE,"general";"via2",#N/A,TRUE,"general";"via3",#N/A,TRUE,"general"}</definedName>
    <definedName name="____y3" hidden="1">{"via1",#N/A,TRUE,"general";"via2",#N/A,TRUE,"general";"via3",#N/A,TRUE,"general"}</definedName>
    <definedName name="____y4" localSheetId="5" hidden="1">{"via1",#N/A,TRUE,"general";"via2",#N/A,TRUE,"general";"via3",#N/A,TRUE,"general"}</definedName>
    <definedName name="____y4" hidden="1">{"via1",#N/A,TRUE,"general";"via2",#N/A,TRUE,"general";"via3",#N/A,TRUE,"general"}</definedName>
    <definedName name="____y5" localSheetId="5" hidden="1">{"TAB1",#N/A,TRUE,"GENERAL";"TAB2",#N/A,TRUE,"GENERAL";"TAB3",#N/A,TRUE,"GENERAL";"TAB4",#N/A,TRUE,"GENERAL";"TAB5",#N/A,TRUE,"GENERAL"}</definedName>
    <definedName name="____y5" hidden="1">{"TAB1",#N/A,TRUE,"GENERAL";"TAB2",#N/A,TRUE,"GENERAL";"TAB3",#N/A,TRUE,"GENERAL";"TAB4",#N/A,TRUE,"GENERAL";"TAB5",#N/A,TRUE,"GENERAL"}</definedName>
    <definedName name="____y6" localSheetId="5" hidden="1">{"via1",#N/A,TRUE,"general";"via2",#N/A,TRUE,"general";"via3",#N/A,TRUE,"general"}</definedName>
    <definedName name="____y6" hidden="1">{"via1",#N/A,TRUE,"general";"via2",#N/A,TRUE,"general";"via3",#N/A,TRUE,"general"}</definedName>
    <definedName name="____y7" localSheetId="5" hidden="1">{"via1",#N/A,TRUE,"general";"via2",#N/A,TRUE,"general";"via3",#N/A,TRUE,"general"}</definedName>
    <definedName name="____y7" hidden="1">{"via1",#N/A,TRUE,"general";"via2",#N/A,TRUE,"general";"via3",#N/A,TRUE,"general"}</definedName>
    <definedName name="____y8" localSheetId="5" hidden="1">{"via1",#N/A,TRUE,"general";"via2",#N/A,TRUE,"general";"via3",#N/A,TRUE,"general"}</definedName>
    <definedName name="____y8" hidden="1">{"via1",#N/A,TRUE,"general";"via2",#N/A,TRUE,"general";"via3",#N/A,TRUE,"general"}</definedName>
    <definedName name="____y9" localSheetId="5" hidden="1">{"TAB1",#N/A,TRUE,"GENERAL";"TAB2",#N/A,TRUE,"GENERAL";"TAB3",#N/A,TRUE,"GENERAL";"TAB4",#N/A,TRUE,"GENERAL";"TAB5",#N/A,TRUE,"GENERAL"}</definedName>
    <definedName name="____y9" hidden="1">{"TAB1",#N/A,TRUE,"GENERAL";"TAB2",#N/A,TRUE,"GENERAL";"TAB3",#N/A,TRUE,"GENERAL";"TAB4",#N/A,TRUE,"GENERAL";"TAB5",#N/A,TRUE,"GENERAL"}</definedName>
    <definedName name="____z1" localSheetId="5" hidden="1">{"TAB1",#N/A,TRUE,"GENERAL";"TAB2",#N/A,TRUE,"GENERAL";"TAB3",#N/A,TRUE,"GENERAL";"TAB4",#N/A,TRUE,"GENERAL";"TAB5",#N/A,TRUE,"GENERAL"}</definedName>
    <definedName name="____z1" hidden="1">{"TAB1",#N/A,TRUE,"GENERAL";"TAB2",#N/A,TRUE,"GENERAL";"TAB3",#N/A,TRUE,"GENERAL";"TAB4",#N/A,TRUE,"GENERAL";"TAB5",#N/A,TRUE,"GENERAL"}</definedName>
    <definedName name="____z2" localSheetId="5" hidden="1">{"via1",#N/A,TRUE,"general";"via2",#N/A,TRUE,"general";"via3",#N/A,TRUE,"general"}</definedName>
    <definedName name="____z2" hidden="1">{"via1",#N/A,TRUE,"general";"via2",#N/A,TRUE,"general";"via3",#N/A,TRUE,"general"}</definedName>
    <definedName name="____z3" localSheetId="5" hidden="1">{"via1",#N/A,TRUE,"general";"via2",#N/A,TRUE,"general";"via3",#N/A,TRUE,"general"}</definedName>
    <definedName name="____z3" hidden="1">{"via1",#N/A,TRUE,"general";"via2",#N/A,TRUE,"general";"via3",#N/A,TRUE,"general"}</definedName>
    <definedName name="____z4" localSheetId="5" hidden="1">{"TAB1",#N/A,TRUE,"GENERAL";"TAB2",#N/A,TRUE,"GENERAL";"TAB3",#N/A,TRUE,"GENERAL";"TAB4",#N/A,TRUE,"GENERAL";"TAB5",#N/A,TRUE,"GENERAL"}</definedName>
    <definedName name="____z4" hidden="1">{"TAB1",#N/A,TRUE,"GENERAL";"TAB2",#N/A,TRUE,"GENERAL";"TAB3",#N/A,TRUE,"GENERAL";"TAB4",#N/A,TRUE,"GENERAL";"TAB5",#N/A,TRUE,"GENERAL"}</definedName>
    <definedName name="____z5" localSheetId="5" hidden="1">{"via1",#N/A,TRUE,"general";"via2",#N/A,TRUE,"general";"via3",#N/A,TRUE,"general"}</definedName>
    <definedName name="____z5" hidden="1">{"via1",#N/A,TRUE,"general";"via2",#N/A,TRUE,"general";"via3",#N/A,TRUE,"general"}</definedName>
    <definedName name="____z6" localSheetId="5" hidden="1">{"TAB1",#N/A,TRUE,"GENERAL";"TAB2",#N/A,TRUE,"GENERAL";"TAB3",#N/A,TRUE,"GENERAL";"TAB4",#N/A,TRUE,"GENERAL";"TAB5",#N/A,TRUE,"GENERAL"}</definedName>
    <definedName name="____z6" hidden="1">{"TAB1",#N/A,TRUE,"GENERAL";"TAB2",#N/A,TRUE,"GENERAL";"TAB3",#N/A,TRUE,"GENERAL";"TAB4",#N/A,TRUE,"GENERAL";"TAB5",#N/A,TRUE,"GENERAL"}</definedName>
    <definedName name="___A1">#N/A</definedName>
    <definedName name="___A17000">#REF!</definedName>
    <definedName name="___A20000">#REF!</definedName>
    <definedName name="___a3" localSheetId="5"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5" hidden="1">{"via1",#N/A,TRUE,"general";"via2",#N/A,TRUE,"general";"via3",#N/A,TRUE,"general"}</definedName>
    <definedName name="___a4" hidden="1">{"via1",#N/A,TRUE,"general";"via2",#N/A,TRUE,"general";"via3",#N/A,TRUE,"general"}</definedName>
    <definedName name="___a5" localSheetId="5" hidden="1">{"TAB1",#N/A,TRUE,"GENERAL";"TAB2",#N/A,TRUE,"GENERAL";"TAB3",#N/A,TRUE,"GENERAL";"TAB4",#N/A,TRUE,"GENERAL";"TAB5",#N/A,TRUE,"GENERAL"}</definedName>
    <definedName name="___a5" hidden="1">{"TAB1",#N/A,TRUE,"GENERAL";"TAB2",#N/A,TRUE,"GENERAL";"TAB3",#N/A,TRUE,"GENERAL";"TAB4",#N/A,TRUE,"GENERAL";"TAB5",#N/A,TRUE,"GENERAL"}</definedName>
    <definedName name="___a6" localSheetId="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 localSheetId="5">#REF!</definedName>
    <definedName name="___APU221">#REF!</definedName>
    <definedName name="___APU465">[2]!absc</definedName>
    <definedName name="___b2" localSheetId="5" hidden="1">{"TAB1",#N/A,TRUE,"GENERAL";"TAB2",#N/A,TRUE,"GENERAL";"TAB3",#N/A,TRUE,"GENERAL";"TAB4",#N/A,TRUE,"GENERAL";"TAB5",#N/A,TRUE,"GENERAL"}</definedName>
    <definedName name="___b2" hidden="1">{"TAB1",#N/A,TRUE,"GENERAL";"TAB2",#N/A,TRUE,"GENERAL";"TAB3",#N/A,TRUE,"GENERAL";"TAB4",#N/A,TRUE,"GENERAL";"TAB5",#N/A,TRUE,"GENERAL"}</definedName>
    <definedName name="___b3" localSheetId="5" hidden="1">{"TAB1",#N/A,TRUE,"GENERAL";"TAB2",#N/A,TRUE,"GENERAL";"TAB3",#N/A,TRUE,"GENERAL";"TAB4",#N/A,TRUE,"GENERAL";"TAB5",#N/A,TRUE,"GENERAL"}</definedName>
    <definedName name="___b3" hidden="1">{"TAB1",#N/A,TRUE,"GENERAL";"TAB2",#N/A,TRUE,"GENERAL";"TAB3",#N/A,TRUE,"GENERAL";"TAB4",#N/A,TRUE,"GENERAL";"TAB5",#N/A,TRUE,"GENERAL"}</definedName>
    <definedName name="___b4" localSheetId="5" hidden="1">{"TAB1",#N/A,TRUE,"GENERAL";"TAB2",#N/A,TRUE,"GENERAL";"TAB3",#N/A,TRUE,"GENERAL";"TAB4",#N/A,TRUE,"GENERAL";"TAB5",#N/A,TRUE,"GENERAL"}</definedName>
    <definedName name="___b4" hidden="1">{"TAB1",#N/A,TRUE,"GENERAL";"TAB2",#N/A,TRUE,"GENERAL";"TAB3",#N/A,TRUE,"GENERAL";"TAB4",#N/A,TRUE,"GENERAL";"TAB5",#N/A,TRUE,"GENERAL"}</definedName>
    <definedName name="___b5" localSheetId="5" hidden="1">{"TAB1",#N/A,TRUE,"GENERAL";"TAB2",#N/A,TRUE,"GENERAL";"TAB3",#N/A,TRUE,"GENERAL";"TAB4",#N/A,TRUE,"GENERAL";"TAB5",#N/A,TRUE,"GENERAL"}</definedName>
    <definedName name="___b5" hidden="1">{"TAB1",#N/A,TRUE,"GENERAL";"TAB2",#N/A,TRUE,"GENERAL";"TAB3",#N/A,TRUE,"GENERAL";"TAB4",#N/A,TRUE,"GENERAL";"TAB5",#N/A,TRUE,"GENERAL"}</definedName>
    <definedName name="___b6" localSheetId="5" hidden="1">{"TAB1",#N/A,TRUE,"GENERAL";"TAB2",#N/A,TRUE,"GENERAL";"TAB3",#N/A,TRUE,"GENERAL";"TAB4",#N/A,TRUE,"GENERAL";"TAB5",#N/A,TRUE,"GENERAL"}</definedName>
    <definedName name="___b6" hidden="1">{"TAB1",#N/A,TRUE,"GENERAL";"TAB2",#N/A,TRUE,"GENERAL";"TAB3",#N/A,TRUE,"GENERAL";"TAB4",#N/A,TRUE,"GENERAL";"TAB5",#N/A,TRUE,"GENERAL"}</definedName>
    <definedName name="___b7" localSheetId="5" hidden="1">{"via1",#N/A,TRUE,"general";"via2",#N/A,TRUE,"general";"via3",#N/A,TRUE,"general"}</definedName>
    <definedName name="___b7" hidden="1">{"via1",#N/A,TRUE,"general";"via2",#N/A,TRUE,"general";"via3",#N/A,TRUE,"general"}</definedName>
    <definedName name="___b8" localSheetId="5" hidden="1">{"via1",#N/A,TRUE,"general";"via2",#N/A,TRUE,"general";"via3",#N/A,TRUE,"general"}</definedName>
    <definedName name="___b8" hidden="1">{"via1",#N/A,TRUE,"general";"via2",#N/A,TRUE,"general";"via3",#N/A,TRUE,"general"}</definedName>
    <definedName name="___bb9" localSheetId="5" hidden="1">{"TAB1",#N/A,TRUE,"GENERAL";"TAB2",#N/A,TRUE,"GENERAL";"TAB3",#N/A,TRUE,"GENERAL";"TAB4",#N/A,TRUE,"GENERAL";"TAB5",#N/A,TRUE,"GENERAL"}</definedName>
    <definedName name="___bb9" hidden="1">{"TAB1",#N/A,TRUE,"GENERAL";"TAB2",#N/A,TRUE,"GENERAL";"TAB3",#N/A,TRUE,"GENERAL";"TAB4",#N/A,TRUE,"GENERAL";"TAB5",#N/A,TRUE,"GENERAL"}</definedName>
    <definedName name="___bgb5" localSheetId="5"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5">#REF!</definedName>
    <definedName name="___EST1">#REF!</definedName>
    <definedName name="___EST10" localSheetId="5">#REF!</definedName>
    <definedName name="___EST10">#REF!</definedName>
    <definedName name="___EST11" localSheetId="5">#REF!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5" hidden="1">{"TAB1",#N/A,TRUE,"GENERAL";"TAB2",#N/A,TRUE,"GENERAL";"TAB3",#N/A,TRUE,"GENERAL";"TAB4",#N/A,TRUE,"GENERAL";"TAB5",#N/A,TRUE,"GENERAL"}</definedName>
    <definedName name="___g2" hidden="1">{"TAB1",#N/A,TRUE,"GENERAL";"TAB2",#N/A,TRUE,"GENERAL";"TAB3",#N/A,TRUE,"GENERAL";"TAB4",#N/A,TRUE,"GENERAL";"TAB5",#N/A,TRUE,"GENERAL"}</definedName>
    <definedName name="___g3" localSheetId="5" hidden="1">{"via1",#N/A,TRUE,"general";"via2",#N/A,TRUE,"general";"via3",#N/A,TRUE,"general"}</definedName>
    <definedName name="___g3" hidden="1">{"via1",#N/A,TRUE,"general";"via2",#N/A,TRUE,"general";"via3",#N/A,TRUE,"general"}</definedName>
    <definedName name="___g4" localSheetId="5" hidden="1">{"via1",#N/A,TRUE,"general";"via2",#N/A,TRUE,"general";"via3",#N/A,TRUE,"general"}</definedName>
    <definedName name="___g4" hidden="1">{"via1",#N/A,TRUE,"general";"via2",#N/A,TRUE,"general";"via3",#N/A,TRUE,"general"}</definedName>
    <definedName name="___g5" localSheetId="5" hidden="1">{"via1",#N/A,TRUE,"general";"via2",#N/A,TRUE,"general";"via3",#N/A,TRUE,"general"}</definedName>
    <definedName name="___g5" hidden="1">{"via1",#N/A,TRUE,"general";"via2",#N/A,TRUE,"general";"via3",#N/A,TRUE,"general"}</definedName>
    <definedName name="___g6" localSheetId="5" hidden="1">{"via1",#N/A,TRUE,"general";"via2",#N/A,TRUE,"general";"via3",#N/A,TRUE,"general"}</definedName>
    <definedName name="___g6" hidden="1">{"via1",#N/A,TRUE,"general";"via2",#N/A,TRUE,"general";"via3",#N/A,TRUE,"general"}</definedName>
    <definedName name="___g7" localSheetId="5" hidden="1">{"TAB1",#N/A,TRUE,"GENERAL";"TAB2",#N/A,TRUE,"GENERAL";"TAB3",#N/A,TRUE,"GENERAL";"TAB4",#N/A,TRUE,"GENERAL";"TAB5",#N/A,TRUE,"GENERAL"}</definedName>
    <definedName name="___g7" hidden="1">{"TAB1",#N/A,TRUE,"GENERAL";"TAB2",#N/A,TRUE,"GENERAL";"TAB3",#N/A,TRUE,"GENERAL";"TAB4",#N/A,TRUE,"GENERAL";"TAB5",#N/A,TRUE,"GENERAL"}</definedName>
    <definedName name="___GR1" localSheetId="5" hidden="1">{"TAB1",#N/A,TRUE,"GENERAL";"TAB2",#N/A,TRUE,"GENERAL";"TAB3",#N/A,TRUE,"GENERAL";"TAB4",#N/A,TRUE,"GENERAL";"TAB5",#N/A,TRUE,"GENERAL"}</definedName>
    <definedName name="___GR1" hidden="1">{"TAB1",#N/A,TRUE,"GENERAL";"TAB2",#N/A,TRUE,"GENERAL";"TAB3",#N/A,TRUE,"GENERAL";"TAB4",#N/A,TRUE,"GENERAL";"TAB5",#N/A,TRUE,"GENERAL"}</definedName>
    <definedName name="___gtr4" localSheetId="5" hidden="1">{"via1",#N/A,TRUE,"general";"via2",#N/A,TRUE,"general";"via3",#N/A,TRUE,"general"}</definedName>
    <definedName name="___gtr4" hidden="1">{"via1",#N/A,TRUE,"general";"via2",#N/A,TRUE,"general";"via3",#N/A,TRUE,"general"}</definedName>
    <definedName name="___h2" localSheetId="5" hidden="1">{"via1",#N/A,TRUE,"general";"via2",#N/A,TRUE,"general";"via3",#N/A,TRUE,"general"}</definedName>
    <definedName name="___h2" hidden="1">{"via1",#N/A,TRUE,"general";"via2",#N/A,TRUE,"general";"via3",#N/A,TRUE,"general"}</definedName>
    <definedName name="___h3" localSheetId="5" hidden="1">{"via1",#N/A,TRUE,"general";"via2",#N/A,TRUE,"general";"via3",#N/A,TRUE,"general"}</definedName>
    <definedName name="___h3" hidden="1">{"via1",#N/A,TRUE,"general";"via2",#N/A,TRUE,"general";"via3",#N/A,TRUE,"general"}</definedName>
    <definedName name="___h4" localSheetId="5" hidden="1">{"TAB1",#N/A,TRUE,"GENERAL";"TAB2",#N/A,TRUE,"GENERAL";"TAB3",#N/A,TRUE,"GENERAL";"TAB4",#N/A,TRUE,"GENERAL";"TAB5",#N/A,TRUE,"GENERAL"}</definedName>
    <definedName name="___h4" hidden="1">{"TAB1",#N/A,TRUE,"GENERAL";"TAB2",#N/A,TRUE,"GENERAL";"TAB3",#N/A,TRUE,"GENERAL";"TAB4",#N/A,TRUE,"GENERAL";"TAB5",#N/A,TRUE,"GENERAL"}</definedName>
    <definedName name="___h5" localSheetId="5" hidden="1">{"TAB1",#N/A,TRUE,"GENERAL";"TAB2",#N/A,TRUE,"GENERAL";"TAB3",#N/A,TRUE,"GENERAL";"TAB4",#N/A,TRUE,"GENERAL";"TAB5",#N/A,TRUE,"GENERAL"}</definedName>
    <definedName name="___h5" hidden="1">{"TAB1",#N/A,TRUE,"GENERAL";"TAB2",#N/A,TRUE,"GENERAL";"TAB3",#N/A,TRUE,"GENERAL";"TAB4",#N/A,TRUE,"GENERAL";"TAB5",#N/A,TRUE,"GENERAL"}</definedName>
    <definedName name="___h6" localSheetId="5" hidden="1">{"via1",#N/A,TRUE,"general";"via2",#N/A,TRUE,"general";"via3",#N/A,TRUE,"general"}</definedName>
    <definedName name="___h6" hidden="1">{"via1",#N/A,TRUE,"general";"via2",#N/A,TRUE,"general";"via3",#N/A,TRUE,"general"}</definedName>
    <definedName name="___h7" localSheetId="5" hidden="1">{"TAB1",#N/A,TRUE,"GENERAL";"TAB2",#N/A,TRUE,"GENERAL";"TAB3",#N/A,TRUE,"GENERAL";"TAB4",#N/A,TRUE,"GENERAL";"TAB5",#N/A,TRUE,"GENERAL"}</definedName>
    <definedName name="___h7" hidden="1">{"TAB1",#N/A,TRUE,"GENERAL";"TAB2",#N/A,TRUE,"GENERAL";"TAB3",#N/A,TRUE,"GENERAL";"TAB4",#N/A,TRUE,"GENERAL";"TAB5",#N/A,TRUE,"GENERAL"}</definedName>
    <definedName name="___h8" localSheetId="5" hidden="1">{"via1",#N/A,TRUE,"general";"via2",#N/A,TRUE,"general";"via3",#N/A,TRUE,"general"}</definedName>
    <definedName name="___h8" hidden="1">{"via1",#N/A,TRUE,"general";"via2",#N/A,TRUE,"general";"via3",#N/A,TRUE,"general"}</definedName>
    <definedName name="___hfh7" localSheetId="5" hidden="1">{"via1",#N/A,TRUE,"general";"via2",#N/A,TRUE,"general";"via3",#N/A,TRUE,"general"}</definedName>
    <definedName name="___hfh7" hidden="1">{"via1",#N/A,TRUE,"general";"via2",#N/A,TRUE,"general";"via3",#N/A,TRUE,"general"}</definedName>
    <definedName name="___i1">#REF!</definedName>
    <definedName name="___i4" localSheetId="5" hidden="1">{"via1",#N/A,TRUE,"general";"via2",#N/A,TRUE,"general";"via3",#N/A,TRUE,"general"}</definedName>
    <definedName name="___i4" hidden="1">{"via1",#N/A,TRUE,"general";"via2",#N/A,TRUE,"general";"via3",#N/A,TRUE,"general"}</definedName>
    <definedName name="___i5" localSheetId="5" hidden="1">{"TAB1",#N/A,TRUE,"GENERAL";"TAB2",#N/A,TRUE,"GENERAL";"TAB3",#N/A,TRUE,"GENERAL";"TAB4",#N/A,TRUE,"GENERAL";"TAB5",#N/A,TRUE,"GENERAL"}</definedName>
    <definedName name="___i5" hidden="1">{"TAB1",#N/A,TRUE,"GENERAL";"TAB2",#N/A,TRUE,"GENERAL";"TAB3",#N/A,TRUE,"GENERAL";"TAB4",#N/A,TRUE,"GENERAL";"TAB5",#N/A,TRUE,"GENERAL"}</definedName>
    <definedName name="___i6" localSheetId="5" hidden="1">{"TAB1",#N/A,TRUE,"GENERAL";"TAB2",#N/A,TRUE,"GENERAL";"TAB3",#N/A,TRUE,"GENERAL";"TAB4",#N/A,TRUE,"GENERAL";"TAB5",#N/A,TRUE,"GENERAL"}</definedName>
    <definedName name="___i6" hidden="1">{"TAB1",#N/A,TRUE,"GENERAL";"TAB2",#N/A,TRUE,"GENERAL";"TAB3",#N/A,TRUE,"GENERAL";"TAB4",#N/A,TRUE,"GENERAL";"TAB5",#N/A,TRUE,"GENERAL"}</definedName>
    <definedName name="___i7" localSheetId="5" hidden="1">{"via1",#N/A,TRUE,"general";"via2",#N/A,TRUE,"general";"via3",#N/A,TRUE,"general"}</definedName>
    <definedName name="___i7" hidden="1">{"via1",#N/A,TRUE,"general";"via2",#N/A,TRUE,"general";"via3",#N/A,TRUE,"general"}</definedName>
    <definedName name="___i77" localSheetId="5" hidden="1">{"TAB1",#N/A,TRUE,"GENERAL";"TAB2",#N/A,TRUE,"GENERAL";"TAB3",#N/A,TRUE,"GENERAL";"TAB4",#N/A,TRUE,"GENERAL";"TAB5",#N/A,TRUE,"GENERAL"}</definedName>
    <definedName name="___i77" hidden="1">{"TAB1",#N/A,TRUE,"GENERAL";"TAB2",#N/A,TRUE,"GENERAL";"TAB3",#N/A,TRUE,"GENERAL";"TAB4",#N/A,TRUE,"GENERAL";"TAB5",#N/A,TRUE,"GENERAL"}</definedName>
    <definedName name="___i8" localSheetId="5" hidden="1">{"via1",#N/A,TRUE,"general";"via2",#N/A,TRUE,"general";"via3",#N/A,TRUE,"general"}</definedName>
    <definedName name="___i8" hidden="1">{"via1",#N/A,TRUE,"general";"via2",#N/A,TRUE,"general";"via3",#N/A,TRUE,"general"}</definedName>
    <definedName name="___i9" localSheetId="5"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5" hidden="1">{"TAB1",#N/A,TRUE,"GENERAL";"TAB2",#N/A,TRUE,"GENERAL";"TAB3",#N/A,TRUE,"GENERAL";"TAB4",#N/A,TRUE,"GENERAL";"TAB5",#N/A,TRUE,"GENERAL"}</definedName>
    <definedName name="___k3" hidden="1">{"TAB1",#N/A,TRUE,"GENERAL";"TAB2",#N/A,TRUE,"GENERAL";"TAB3",#N/A,TRUE,"GENERAL";"TAB4",#N/A,TRUE,"GENERAL";"TAB5",#N/A,TRUE,"GENERAL"}</definedName>
    <definedName name="___k4" localSheetId="5" hidden="1">{"via1",#N/A,TRUE,"general";"via2",#N/A,TRUE,"general";"via3",#N/A,TRUE,"general"}</definedName>
    <definedName name="___k4" hidden="1">{"via1",#N/A,TRUE,"general";"via2",#N/A,TRUE,"general";"via3",#N/A,TRUE,"general"}</definedName>
    <definedName name="___k5" localSheetId="5" hidden="1">{"via1",#N/A,TRUE,"general";"via2",#N/A,TRUE,"general";"via3",#N/A,TRUE,"general"}</definedName>
    <definedName name="___k5" hidden="1">{"via1",#N/A,TRUE,"general";"via2",#N/A,TRUE,"general";"via3",#N/A,TRUE,"general"}</definedName>
    <definedName name="___k6" localSheetId="5" hidden="1">{"TAB1",#N/A,TRUE,"GENERAL";"TAB2",#N/A,TRUE,"GENERAL";"TAB3",#N/A,TRUE,"GENERAL";"TAB4",#N/A,TRUE,"GENERAL";"TAB5",#N/A,TRUE,"GENERAL"}</definedName>
    <definedName name="___k6" hidden="1">{"TAB1",#N/A,TRUE,"GENERAL";"TAB2",#N/A,TRUE,"GENERAL";"TAB3",#N/A,TRUE,"GENERAL";"TAB4",#N/A,TRUE,"GENERAL";"TAB5",#N/A,TRUE,"GENERAL"}</definedName>
    <definedName name="___k7" localSheetId="5" hidden="1">{"via1",#N/A,TRUE,"general";"via2",#N/A,TRUE,"general";"via3",#N/A,TRUE,"general"}</definedName>
    <definedName name="___k7" hidden="1">{"via1",#N/A,TRUE,"general";"via2",#N/A,TRUE,"general";"via3",#N/A,TRUE,"general"}</definedName>
    <definedName name="___k8" localSheetId="5" hidden="1">{"via1",#N/A,TRUE,"general";"via2",#N/A,TRUE,"general";"via3",#N/A,TRUE,"general"}</definedName>
    <definedName name="___k8" hidden="1">{"via1",#N/A,TRUE,"general";"via2",#N/A,TRUE,"general";"via3",#N/A,TRUE,"general"}</definedName>
    <definedName name="___k9" localSheetId="5" hidden="1">{"TAB1",#N/A,TRUE,"GENERAL";"TAB2",#N/A,TRUE,"GENERAL";"TAB3",#N/A,TRUE,"GENERAL";"TAB4",#N/A,TRUE,"GENERAL";"TAB5",#N/A,TRUE,"GENERAL"}</definedName>
    <definedName name="___k9" hidden="1">{"TAB1",#N/A,TRUE,"GENERAL";"TAB2",#N/A,TRUE,"GENERAL";"TAB3",#N/A,TRUE,"GENERAL";"TAB4",#N/A,TRUE,"GENERAL";"TAB5",#N/A,TRUE,"GENERAL"}</definedName>
    <definedName name="___kjk6" localSheetId="5" hidden="1">{"TAB1",#N/A,TRUE,"GENERAL";"TAB2",#N/A,TRUE,"GENERAL";"TAB3",#N/A,TRUE,"GENERAL";"TAB4",#N/A,TRUE,"GENERAL";"TAB5",#N/A,TRUE,"GENERAL"}</definedName>
    <definedName name="___kjk6" hidden="1">{"TAB1",#N/A,TRUE,"GENERAL";"TAB2",#N/A,TRUE,"GENERAL";"TAB3",#N/A,TRUE,"GENERAL";"TAB4",#N/A,TRUE,"GENERAL";"TAB5",#N/A,TRUE,"GENERAL"}</definedName>
    <definedName name="___m3" localSheetId="5" hidden="1">{"via1",#N/A,TRUE,"general";"via2",#N/A,TRUE,"general";"via3",#N/A,TRUE,"general"}</definedName>
    <definedName name="___m3" hidden="1">{"via1",#N/A,TRUE,"general";"via2",#N/A,TRUE,"general";"via3",#N/A,TRUE,"general"}</definedName>
    <definedName name="___m4" localSheetId="5" hidden="1">{"TAB1",#N/A,TRUE,"GENERAL";"TAB2",#N/A,TRUE,"GENERAL";"TAB3",#N/A,TRUE,"GENERAL";"TAB4",#N/A,TRUE,"GENERAL";"TAB5",#N/A,TRUE,"GENERAL"}</definedName>
    <definedName name="___m4" hidden="1">{"TAB1",#N/A,TRUE,"GENERAL";"TAB2",#N/A,TRUE,"GENERAL";"TAB3",#N/A,TRUE,"GENERAL";"TAB4",#N/A,TRUE,"GENERAL";"TAB5",#N/A,TRUE,"GENERAL"}</definedName>
    <definedName name="___m5" localSheetId="5" hidden="1">{"via1",#N/A,TRUE,"general";"via2",#N/A,TRUE,"general";"via3",#N/A,TRUE,"general"}</definedName>
    <definedName name="___m5" hidden="1">{"via1",#N/A,TRUE,"general";"via2",#N/A,TRUE,"general";"via3",#N/A,TRUE,"general"}</definedName>
    <definedName name="___m6" localSheetId="5" hidden="1">{"TAB1",#N/A,TRUE,"GENERAL";"TAB2",#N/A,TRUE,"GENERAL";"TAB3",#N/A,TRUE,"GENERAL";"TAB4",#N/A,TRUE,"GENERAL";"TAB5",#N/A,TRUE,"GENERAL"}</definedName>
    <definedName name="___m6" hidden="1">{"TAB1",#N/A,TRUE,"GENERAL";"TAB2",#N/A,TRUE,"GENERAL";"TAB3",#N/A,TRUE,"GENERAL";"TAB4",#N/A,TRUE,"GENERAL";"TAB5",#N/A,TRUE,"GENERAL"}</definedName>
    <definedName name="___m7" localSheetId="5" hidden="1">{"TAB1",#N/A,TRUE,"GENERAL";"TAB2",#N/A,TRUE,"GENERAL";"TAB3",#N/A,TRUE,"GENERAL";"TAB4",#N/A,TRUE,"GENERAL";"TAB5",#N/A,TRUE,"GENERAL"}</definedName>
    <definedName name="___m7" hidden="1">{"TAB1",#N/A,TRUE,"GENERAL";"TAB2",#N/A,TRUE,"GENERAL";"TAB3",#N/A,TRUE,"GENERAL";"TAB4",#N/A,TRUE,"GENERAL";"TAB5",#N/A,TRUE,"GENERAL"}</definedName>
    <definedName name="___m8" localSheetId="5" hidden="1">{"via1",#N/A,TRUE,"general";"via2",#N/A,TRUE,"general";"via3",#N/A,TRUE,"general"}</definedName>
    <definedName name="___m8" hidden="1">{"via1",#N/A,TRUE,"general";"via2",#N/A,TRUE,"general";"via3",#N/A,TRUE,"general"}</definedName>
    <definedName name="___m9" localSheetId="5" hidden="1">{"via1",#N/A,TRUE,"general";"via2",#N/A,TRUE,"general";"via3",#N/A,TRUE,"general"}</definedName>
    <definedName name="___m9" hidden="1">{"via1",#N/A,TRUE,"general";"via2",#N/A,TRUE,"general";"via3",#N/A,TRUE,"general"}</definedName>
    <definedName name="___MA2">#REF!</definedName>
    <definedName name="___n3" localSheetId="5" hidden="1">{"TAB1",#N/A,TRUE,"GENERAL";"TAB2",#N/A,TRUE,"GENERAL";"TAB3",#N/A,TRUE,"GENERAL";"TAB4",#N/A,TRUE,"GENERAL";"TAB5",#N/A,TRUE,"GENERAL"}</definedName>
    <definedName name="___n3" hidden="1">{"TAB1",#N/A,TRUE,"GENERAL";"TAB2",#N/A,TRUE,"GENERAL";"TAB3",#N/A,TRUE,"GENERAL";"TAB4",#N/A,TRUE,"GENERAL";"TAB5",#N/A,TRUE,"GENERAL"}</definedName>
    <definedName name="___n4" localSheetId="5" hidden="1">{"via1",#N/A,TRUE,"general";"via2",#N/A,TRUE,"general";"via3",#N/A,TRUE,"general"}</definedName>
    <definedName name="___n4" hidden="1">{"via1",#N/A,TRUE,"general";"via2",#N/A,TRUE,"general";"via3",#N/A,TRUE,"general"}</definedName>
    <definedName name="___n5" localSheetId="5" hidden="1">{"TAB1",#N/A,TRUE,"GENERAL";"TAB2",#N/A,TRUE,"GENERAL";"TAB3",#N/A,TRUE,"GENERAL";"TAB4",#N/A,TRUE,"GENERAL";"TAB5",#N/A,TRUE,"GENERAL"}</definedName>
    <definedName name="___n5" hidden="1">{"TAB1",#N/A,TRUE,"GENERAL";"TAB2",#N/A,TRUE,"GENERAL";"TAB3",#N/A,TRUE,"GENERAL";"TAB4",#N/A,TRUE,"GENERAL";"TAB5",#N/A,TRUE,"GENERAL"}</definedName>
    <definedName name="___nyn7" localSheetId="5" hidden="1">{"via1",#N/A,TRUE,"general";"via2",#N/A,TRUE,"general";"via3",#N/A,TRUE,"general"}</definedName>
    <definedName name="___nyn7" hidden="1">{"via1",#N/A,TRUE,"general";"via2",#N/A,TRUE,"general";"via3",#N/A,TRUE,"general"}</definedName>
    <definedName name="___o4" localSheetId="5" hidden="1">{"via1",#N/A,TRUE,"general";"via2",#N/A,TRUE,"general";"via3",#N/A,TRUE,"general"}</definedName>
    <definedName name="___o4" hidden="1">{"via1",#N/A,TRUE,"general";"via2",#N/A,TRUE,"general";"via3",#N/A,TRUE,"general"}</definedName>
    <definedName name="___o5" localSheetId="5" hidden="1">{"TAB1",#N/A,TRUE,"GENERAL";"TAB2",#N/A,TRUE,"GENERAL";"TAB3",#N/A,TRUE,"GENERAL";"TAB4",#N/A,TRUE,"GENERAL";"TAB5",#N/A,TRUE,"GENERAL"}</definedName>
    <definedName name="___o5" hidden="1">{"TAB1",#N/A,TRUE,"GENERAL";"TAB2",#N/A,TRUE,"GENERAL";"TAB3",#N/A,TRUE,"GENERAL";"TAB4",#N/A,TRUE,"GENERAL";"TAB5",#N/A,TRUE,"GENERAL"}</definedName>
    <definedName name="___o6" localSheetId="5" hidden="1">{"TAB1",#N/A,TRUE,"GENERAL";"TAB2",#N/A,TRUE,"GENERAL";"TAB3",#N/A,TRUE,"GENERAL";"TAB4",#N/A,TRUE,"GENERAL";"TAB5",#N/A,TRUE,"GENERAL"}</definedName>
    <definedName name="___o6" hidden="1">{"TAB1",#N/A,TRUE,"GENERAL";"TAB2",#N/A,TRUE,"GENERAL";"TAB3",#N/A,TRUE,"GENERAL";"TAB4",#N/A,TRUE,"GENERAL";"TAB5",#N/A,TRUE,"GENERAL"}</definedName>
    <definedName name="___o7" localSheetId="5" hidden="1">{"TAB1",#N/A,TRUE,"GENERAL";"TAB2",#N/A,TRUE,"GENERAL";"TAB3",#N/A,TRUE,"GENERAL";"TAB4",#N/A,TRUE,"GENERAL";"TAB5",#N/A,TRUE,"GENERAL"}</definedName>
    <definedName name="___o7" hidden="1">{"TAB1",#N/A,TRUE,"GENERAL";"TAB2",#N/A,TRUE,"GENERAL";"TAB3",#N/A,TRUE,"GENERAL";"TAB4",#N/A,TRUE,"GENERAL";"TAB5",#N/A,TRUE,"GENERAL"}</definedName>
    <definedName name="___o8" localSheetId="5" hidden="1">{"via1",#N/A,TRUE,"general";"via2",#N/A,TRUE,"general";"via3",#N/A,TRUE,"general"}</definedName>
    <definedName name="___o8" hidden="1">{"via1",#N/A,TRUE,"general";"via2",#N/A,TRUE,"general";"via3",#N/A,TRUE,"general"}</definedName>
    <definedName name="___o9" localSheetId="5"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p6" localSheetId="5" hidden="1">{"via1",#N/A,TRUE,"general";"via2",#N/A,TRUE,"general";"via3",#N/A,TRUE,"general"}</definedName>
    <definedName name="___p6" hidden="1">{"via1",#N/A,TRUE,"general";"via2",#N/A,TRUE,"general";"via3",#N/A,TRUE,"general"}</definedName>
    <definedName name="___p7" localSheetId="5" hidden="1">{"via1",#N/A,TRUE,"general";"via2",#N/A,TRUE,"general";"via3",#N/A,TRUE,"general"}</definedName>
    <definedName name="___p7" hidden="1">{"via1",#N/A,TRUE,"general";"via2",#N/A,TRUE,"general";"via3",#N/A,TRUE,"general"}</definedName>
    <definedName name="___p8" localSheetId="5"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5" hidden="1">{"TAB1",#N/A,TRUE,"GENERAL";"TAB2",#N/A,TRUE,"GENERAL";"TAB3",#N/A,TRUE,"GENERAL";"TAB4",#N/A,TRUE,"GENERAL";"TAB5",#N/A,TRUE,"GENERAL"}</definedName>
    <definedName name="___r" hidden="1">{"TAB1",#N/A,TRUE,"GENERAL";"TAB2",#N/A,TRUE,"GENERAL";"TAB3",#N/A,TRUE,"GENERAL";"TAB4",#N/A,TRUE,"GENERAL";"TAB5",#N/A,TRUE,"GENERAL"}</definedName>
    <definedName name="___r4r" localSheetId="5" hidden="1">{"via1",#N/A,TRUE,"general";"via2",#N/A,TRUE,"general";"via3",#N/A,TRUE,"general"}</definedName>
    <definedName name="___r4r" hidden="1">{"via1",#N/A,TRUE,"general";"via2",#N/A,TRUE,"general";"via3",#N/A,TRUE,"general"}</definedName>
    <definedName name="___rc">#REF!</definedName>
    <definedName name="___rtu6" localSheetId="5" hidden="1">{"via1",#N/A,TRUE,"general";"via2",#N/A,TRUE,"general";"via3",#N/A,TRUE,"general"}</definedName>
    <definedName name="___rtu6" hidden="1">{"via1",#N/A,TRUE,"general";"via2",#N/A,TRUE,"general";"via3",#N/A,TRUE,"general"}</definedName>
    <definedName name="___s1" localSheetId="5" hidden="1">{"via1",#N/A,TRUE,"general";"via2",#N/A,TRUE,"general";"via3",#N/A,TRUE,"general"}</definedName>
    <definedName name="___s1" hidden="1">{"via1",#N/A,TRUE,"general";"via2",#N/A,TRUE,"general";"via3",#N/A,TRUE,"general"}</definedName>
    <definedName name="___s2" localSheetId="5" hidden="1">{"TAB1",#N/A,TRUE,"GENERAL";"TAB2",#N/A,TRUE,"GENERAL";"TAB3",#N/A,TRUE,"GENERAL";"TAB4",#N/A,TRUE,"GENERAL";"TAB5",#N/A,TRUE,"GENERAL"}</definedName>
    <definedName name="___s2" hidden="1">{"TAB1",#N/A,TRUE,"GENERAL";"TAB2",#N/A,TRUE,"GENERAL";"TAB3",#N/A,TRUE,"GENERAL";"TAB4",#N/A,TRUE,"GENERAL";"TAB5",#N/A,TRUE,"GENERAL"}</definedName>
    <definedName name="___s3" localSheetId="5" hidden="1">{"TAB1",#N/A,TRUE,"GENERAL";"TAB2",#N/A,TRUE,"GENERAL";"TAB3",#N/A,TRUE,"GENERAL";"TAB4",#N/A,TRUE,"GENERAL";"TAB5",#N/A,TRUE,"GENERAL"}</definedName>
    <definedName name="___s3" hidden="1">{"TAB1",#N/A,TRUE,"GENERAL";"TAB2",#N/A,TRUE,"GENERAL";"TAB3",#N/A,TRUE,"GENERAL";"TAB4",#N/A,TRUE,"GENERAL";"TAB5",#N/A,TRUE,"GENERAL"}</definedName>
    <definedName name="___s4" localSheetId="5" hidden="1">{"via1",#N/A,TRUE,"general";"via2",#N/A,TRUE,"general";"via3",#N/A,TRUE,"general"}</definedName>
    <definedName name="___s4" hidden="1">{"via1",#N/A,TRUE,"general";"via2",#N/A,TRUE,"general";"via3",#N/A,TRUE,"general"}</definedName>
    <definedName name="___s5" localSheetId="5" hidden="1">{"via1",#N/A,TRUE,"general";"via2",#N/A,TRUE,"general";"via3",#N/A,TRUE,"general"}</definedName>
    <definedName name="___s5" hidden="1">{"via1",#N/A,TRUE,"general";"via2",#N/A,TRUE,"general";"via3",#N/A,TRUE,"general"}</definedName>
    <definedName name="___s6" localSheetId="5" hidden="1">{"TAB1",#N/A,TRUE,"GENERAL";"TAB2",#N/A,TRUE,"GENERAL";"TAB3",#N/A,TRUE,"GENERAL";"TAB4",#N/A,TRUE,"GENERAL";"TAB5",#N/A,TRUE,"GENERAL"}</definedName>
    <definedName name="___s6" hidden="1">{"TAB1",#N/A,TRUE,"GENERAL";"TAB2",#N/A,TRUE,"GENERAL";"TAB3",#N/A,TRUE,"GENERAL";"TAB4",#N/A,TRUE,"GENERAL";"TAB5",#N/A,TRUE,"GENERAL"}</definedName>
    <definedName name="___s7" localSheetId="5"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5" hidden="1">{"TAB1",#N/A,TRUE,"GENERAL";"TAB2",#N/A,TRUE,"GENERAL";"TAB3",#N/A,TRUE,"GENERAL";"TAB4",#N/A,TRUE,"GENERAL";"TAB5",#N/A,TRUE,"GENERAL"}</definedName>
    <definedName name="___t3" hidden="1">{"TAB1",#N/A,TRUE,"GENERAL";"TAB2",#N/A,TRUE,"GENERAL";"TAB3",#N/A,TRUE,"GENERAL";"TAB4",#N/A,TRUE,"GENERAL";"TAB5",#N/A,TRUE,"GENERAL"}</definedName>
    <definedName name="___t4" localSheetId="5" hidden="1">{"via1",#N/A,TRUE,"general";"via2",#N/A,TRUE,"general";"via3",#N/A,TRUE,"general"}</definedName>
    <definedName name="___t4" hidden="1">{"via1",#N/A,TRUE,"general";"via2",#N/A,TRUE,"general";"via3",#N/A,TRUE,"general"}</definedName>
    <definedName name="___t5" localSheetId="5" hidden="1">{"TAB1",#N/A,TRUE,"GENERAL";"TAB2",#N/A,TRUE,"GENERAL";"TAB3",#N/A,TRUE,"GENERAL";"TAB4",#N/A,TRUE,"GENERAL";"TAB5",#N/A,TRUE,"GENERAL"}</definedName>
    <definedName name="___t5" hidden="1">{"TAB1",#N/A,TRUE,"GENERAL";"TAB2",#N/A,TRUE,"GENERAL";"TAB3",#N/A,TRUE,"GENERAL";"TAB4",#N/A,TRUE,"GENERAL";"TAB5",#N/A,TRUE,"GENERAL"}</definedName>
    <definedName name="___t6" localSheetId="5" hidden="1">{"via1",#N/A,TRUE,"general";"via2",#N/A,TRUE,"general";"via3",#N/A,TRUE,"general"}</definedName>
    <definedName name="___t6" hidden="1">{"via1",#N/A,TRUE,"general";"via2",#N/A,TRUE,"general";"via3",#N/A,TRUE,"general"}</definedName>
    <definedName name="___t66" localSheetId="5" hidden="1">{"TAB1",#N/A,TRUE,"GENERAL";"TAB2",#N/A,TRUE,"GENERAL";"TAB3",#N/A,TRUE,"GENERAL";"TAB4",#N/A,TRUE,"GENERAL";"TAB5",#N/A,TRUE,"GENERAL"}</definedName>
    <definedName name="___t66" hidden="1">{"TAB1",#N/A,TRUE,"GENERAL";"TAB2",#N/A,TRUE,"GENERAL";"TAB3",#N/A,TRUE,"GENERAL";"TAB4",#N/A,TRUE,"GENERAL";"TAB5",#N/A,TRUE,"GENERAL"}</definedName>
    <definedName name="___t7" localSheetId="5" hidden="1">{"via1",#N/A,TRUE,"general";"via2",#N/A,TRUE,"general";"via3",#N/A,TRUE,"general"}</definedName>
    <definedName name="___t7" hidden="1">{"via1",#N/A,TRUE,"general";"via2",#N/A,TRUE,"general";"via3",#N/A,TRUE,"general"}</definedName>
    <definedName name="___t77" localSheetId="5" hidden="1">{"TAB1",#N/A,TRUE,"GENERAL";"TAB2",#N/A,TRUE,"GENERAL";"TAB3",#N/A,TRUE,"GENERAL";"TAB4",#N/A,TRUE,"GENERAL";"TAB5",#N/A,TRUE,"GENERAL"}</definedName>
    <definedName name="___t77" hidden="1">{"TAB1",#N/A,TRUE,"GENERAL";"TAB2",#N/A,TRUE,"GENERAL";"TAB3",#N/A,TRUE,"GENERAL";"TAB4",#N/A,TRUE,"GENERAL";"TAB5",#N/A,TRUE,"GENERAL"}</definedName>
    <definedName name="___t8" localSheetId="5" hidden="1">{"TAB1",#N/A,TRUE,"GENERAL";"TAB2",#N/A,TRUE,"GENERAL";"TAB3",#N/A,TRUE,"GENERAL";"TAB4",#N/A,TRUE,"GENERAL";"TAB5",#N/A,TRUE,"GENERAL"}</definedName>
    <definedName name="___t8" hidden="1">{"TAB1",#N/A,TRUE,"GENERAL";"TAB2",#N/A,TRUE,"GENERAL";"TAB3",#N/A,TRUE,"GENERAL";"TAB4",#N/A,TRUE,"GENERAL";"TAB5",#N/A,TRUE,"GENERAL"}</definedName>
    <definedName name="___t88" localSheetId="5" hidden="1">{"via1",#N/A,TRUE,"general";"via2",#N/A,TRUE,"general";"via3",#N/A,TRUE,"general"}</definedName>
    <definedName name="___t88" hidden="1">{"via1",#N/A,TRUE,"general";"via2",#N/A,TRUE,"general";"via3",#N/A,TRUE,"general"}</definedName>
    <definedName name="___t9" localSheetId="5" hidden="1">{"TAB1",#N/A,TRUE,"GENERAL";"TAB2",#N/A,TRUE,"GENERAL";"TAB3",#N/A,TRUE,"GENERAL";"TAB4",#N/A,TRUE,"GENERAL";"TAB5",#N/A,TRUE,"GENERAL"}</definedName>
    <definedName name="___t9" hidden="1">{"TAB1",#N/A,TRUE,"GENERAL";"TAB2",#N/A,TRUE,"GENERAL";"TAB3",#N/A,TRUE,"GENERAL";"TAB4",#N/A,TRUE,"GENERAL";"TAB5",#N/A,TRUE,"GENERAL"}</definedName>
    <definedName name="___t99" localSheetId="5" hidden="1">{"via1",#N/A,TRUE,"general";"via2",#N/A,TRUE,"general";"via3",#N/A,TRUE,"general"}</definedName>
    <definedName name="___t99" hidden="1">{"via1",#N/A,TRUE,"general";"via2",#N/A,TRUE,"general";"via3",#N/A,TRUE,"general"}</definedName>
    <definedName name="___u4" localSheetId="5" hidden="1">{"TAB1",#N/A,TRUE,"GENERAL";"TAB2",#N/A,TRUE,"GENERAL";"TAB3",#N/A,TRUE,"GENERAL";"TAB4",#N/A,TRUE,"GENERAL";"TAB5",#N/A,TRUE,"GENERAL"}</definedName>
    <definedName name="___u4" hidden="1">{"TAB1",#N/A,TRUE,"GENERAL";"TAB2",#N/A,TRUE,"GENERAL";"TAB3",#N/A,TRUE,"GENERAL";"TAB4",#N/A,TRUE,"GENERAL";"TAB5",#N/A,TRUE,"GENERAL"}</definedName>
    <definedName name="___u5" localSheetId="5" hidden="1">{"TAB1",#N/A,TRUE,"GENERAL";"TAB2",#N/A,TRUE,"GENERAL";"TAB3",#N/A,TRUE,"GENERAL";"TAB4",#N/A,TRUE,"GENERAL";"TAB5",#N/A,TRUE,"GENERAL"}</definedName>
    <definedName name="___u5" hidden="1">{"TAB1",#N/A,TRUE,"GENERAL";"TAB2",#N/A,TRUE,"GENERAL";"TAB3",#N/A,TRUE,"GENERAL";"TAB4",#N/A,TRUE,"GENERAL";"TAB5",#N/A,TRUE,"GENERAL"}</definedName>
    <definedName name="___u6" localSheetId="5" hidden="1">{"TAB1",#N/A,TRUE,"GENERAL";"TAB2",#N/A,TRUE,"GENERAL";"TAB3",#N/A,TRUE,"GENERAL";"TAB4",#N/A,TRUE,"GENERAL";"TAB5",#N/A,TRUE,"GENERAL"}</definedName>
    <definedName name="___u6" hidden="1">{"TAB1",#N/A,TRUE,"GENERAL";"TAB2",#N/A,TRUE,"GENERAL";"TAB3",#N/A,TRUE,"GENERAL";"TAB4",#N/A,TRUE,"GENERAL";"TAB5",#N/A,TRUE,"GENERAL"}</definedName>
    <definedName name="___u7" localSheetId="5" hidden="1">{"via1",#N/A,TRUE,"general";"via2",#N/A,TRUE,"general";"via3",#N/A,TRUE,"general"}</definedName>
    <definedName name="___u7" hidden="1">{"via1",#N/A,TRUE,"general";"via2",#N/A,TRUE,"general";"via3",#N/A,TRUE,"general"}</definedName>
    <definedName name="___u8" localSheetId="5" hidden="1">{"TAB1",#N/A,TRUE,"GENERAL";"TAB2",#N/A,TRUE,"GENERAL";"TAB3",#N/A,TRUE,"GENERAL";"TAB4",#N/A,TRUE,"GENERAL";"TAB5",#N/A,TRUE,"GENERAL"}</definedName>
    <definedName name="___u8" hidden="1">{"TAB1",#N/A,TRUE,"GENERAL";"TAB2",#N/A,TRUE,"GENERAL";"TAB3",#N/A,TRUE,"GENERAL";"TAB4",#N/A,TRUE,"GENERAL";"TAB5",#N/A,TRUE,"GENERAL"}</definedName>
    <definedName name="___u9" localSheetId="5" hidden="1">{"TAB1",#N/A,TRUE,"GENERAL";"TAB2",#N/A,TRUE,"GENERAL";"TAB3",#N/A,TRUE,"GENERAL";"TAB4",#N/A,TRUE,"GENERAL";"TAB5",#N/A,TRUE,"GENERAL"}</definedName>
    <definedName name="___u9" hidden="1">{"TAB1",#N/A,TRUE,"GENERAL";"TAB2",#N/A,TRUE,"GENERAL";"TAB3",#N/A,TRUE,"GENERAL";"TAB4",#N/A,TRUE,"GENERAL";"TAB5",#N/A,TRUE,"GENERAL"}</definedName>
    <definedName name="___ur7" localSheetId="5"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localSheetId="5" hidden="1">{"TAB1",#N/A,TRUE,"GENERAL";"TAB2",#N/A,TRUE,"GENERAL";"TAB3",#N/A,TRUE,"GENERAL";"TAB4",#N/A,TRUE,"GENERAL";"TAB5",#N/A,TRUE,"GENERAL"}</definedName>
    <definedName name="___v3" hidden="1">{"TAB1",#N/A,TRUE,"GENERAL";"TAB2",#N/A,TRUE,"GENERAL";"TAB3",#N/A,TRUE,"GENERAL";"TAB4",#N/A,TRUE,"GENERAL";"TAB5",#N/A,TRUE,"GENERAL"}</definedName>
    <definedName name="___v4">#N/A</definedName>
    <definedName name="___v5">#N/A</definedName>
    <definedName name="___v6">#N/A</definedName>
    <definedName name="___v7" localSheetId="5">Scheduled_Payment+Extra_Payment</definedName>
    <definedName name="___v7">Scheduled_Payment+Extra_Payment</definedName>
    <definedName name="___v8">#N/A</definedName>
    <definedName name="___v9" localSheetId="5" hidden="1">{"TAB1",#N/A,TRUE,"GENERAL";"TAB2",#N/A,TRUE,"GENERAL";"TAB3",#N/A,TRUE,"GENERAL";"TAB4",#N/A,TRUE,"GENERAL";"TAB5",#N/A,TRUE,"GENERAL"}</definedName>
    <definedName name="___v9" hidden="1">{"TAB1",#N/A,TRUE,"GENERAL";"TAB2",#N/A,TRUE,"GENERAL";"TAB3",#N/A,TRUE,"GENERAL";"TAB4",#N/A,TRUE,"GENERAL";"TAB5",#N/A,TRUE,"GENERAL"}</definedName>
    <definedName name="___vfv4" localSheetId="5"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5">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5">Scheduled_Payment+Extra_Payment</definedName>
    <definedName name="___X6">Scheduled_Payment+Extra_Payment</definedName>
    <definedName name="___X7">#N/A</definedName>
    <definedName name="___x8" localSheetId="5" hidden="1">{"via1",#N/A,TRUE,"general";"via2",#N/A,TRUE,"general";"via3",#N/A,TRUE,"general"}</definedName>
    <definedName name="___x8" hidden="1">{"via1",#N/A,TRUE,"general";"via2",#N/A,TRUE,"general";"via3",#N/A,TRUE,"general"}</definedName>
    <definedName name="___x9" localSheetId="5"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 localSheetId="5">Scheduled_Payment+Extra_Payment</definedName>
    <definedName name="___y6">Scheduled_Payment+Extra_Payment</definedName>
    <definedName name="___y7">#N/A</definedName>
    <definedName name="___y8" localSheetId="5" hidden="1">{"via1",#N/A,TRUE,"general";"via2",#N/A,TRUE,"general";"via3",#N/A,TRUE,"general"}</definedName>
    <definedName name="___y8" hidden="1">{"via1",#N/A,TRUE,"general";"via2",#N/A,TRUE,"general";"via3",#N/A,TRUE,"general"}</definedName>
    <definedName name="___y9" localSheetId="5" hidden="1">{"TAB1",#N/A,TRUE,"GENERAL";"TAB2",#N/A,TRUE,"GENERAL";"TAB3",#N/A,TRUE,"GENERAL";"TAB4",#N/A,TRUE,"GENERAL";"TAB5",#N/A,TRUE,"GENERAL"}</definedName>
    <definedName name="___y9" hidden="1">{"TAB1",#N/A,TRUE,"GENERAL";"TAB2",#N/A,TRUE,"GENERAL";"TAB3",#N/A,TRUE,"GENERAL";"TAB4",#N/A,TRUE,"GENERAL";"TAB5",#N/A,TRUE,"GENERAL"}</definedName>
    <definedName name="___z1">#N/A</definedName>
    <definedName name="___z2">#N/A</definedName>
    <definedName name="___z3" localSheetId="5" hidden="1">{"via1",#N/A,TRUE,"general";"via2",#N/A,TRUE,"general";"via3",#N/A,TRUE,"general"}</definedName>
    <definedName name="___z3" hidden="1">{"via1",#N/A,TRUE,"general";"via2",#N/A,TRUE,"general";"via3",#N/A,TRUE,"general"}</definedName>
    <definedName name="___z4">#N/A</definedName>
    <definedName name="___z5">#N/A</definedName>
    <definedName name="___z6" localSheetId="5">Scheduled_Payment+Extra_Payment</definedName>
    <definedName name="___z6">Scheduled_Payment+Extra_Payment</definedName>
    <definedName name="___z7">#N/A</definedName>
    <definedName name="__A1">#N/A</definedName>
    <definedName name="__A17000" localSheetId="5">#REF!</definedName>
    <definedName name="__A17000">#REF!</definedName>
    <definedName name="__A20000" localSheetId="5">#REF!</definedName>
    <definedName name="__A20000">#REF!</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5" hidden="1">{"via1",#N/A,TRUE,"general";"via2",#N/A,TRUE,"general";"via3",#N/A,TRUE,"general"}</definedName>
    <definedName name="__a4" hidden="1">{"via1",#N/A,TRUE,"general";"via2",#N/A,TRUE,"general";"via3",#N/A,TRUE,"general"}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 localSheetId="5">#REF!</definedName>
    <definedName name="__APU221">#REF!</definedName>
    <definedName name="__APU465">[2]!absc</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5" hidden="1">{"via1",#N/A,TRUE,"general";"via2",#N/A,TRUE,"general";"via3",#N/A,TRUE,"general"}</definedName>
    <definedName name="__b7"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5">#REF!</definedName>
    <definedName name="__EST1">#REF!</definedName>
    <definedName name="__EST10" localSheetId="5">#REF!</definedName>
    <definedName name="__EST10">#REF!</definedName>
    <definedName name="__EST11" localSheetId="5">#REF!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5">'700.2.1P.'!err</definedName>
    <definedName name="__F">[0]!err</definedName>
    <definedName name="__FS01" localSheetId="5">'700.2.1P.'!err</definedName>
    <definedName name="__FS01">[0]!err</definedName>
    <definedName name="__G1">#N/A</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5" hidden="1">{"via1",#N/A,TRUE,"general";"via2",#N/A,TRUE,"general";"via3",#N/A,TRUE,"general"}</definedName>
    <definedName name="__g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5" hidden="1">{"via1",#N/A,TRUE,"general";"via2",#N/A,TRUE,"general";"via3",#N/A,TRUE,"general"}</definedName>
    <definedName name="__gtr4"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5" hidden="1">{"via1",#N/A,TRUE,"general";"via2",#N/A,TRUE,"general";"via3",#N/A,TRUE,"general"}</definedName>
    <definedName name="__h6" hidden="1">{"via1",#N/A,TRUE,"general";"via2",#N/A,TRUE,"general";"via3",#N/A,TRUE,"general"}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5" hidden="1">{"via1",#N/A,TRUE,"general";"via2",#N/A,TRUE,"general";"via3",#N/A,TRUE,"general"}</definedName>
    <definedName name="__h8"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1">#REF!</definedName>
    <definedName name="__i4" localSheetId="5" hidden="1">{"via1",#N/A,TRUE,"general";"via2",#N/A,TRUE,"general";"via3",#N/A,TRUE,"general"}</definedName>
    <definedName name="__i4" hidden="1">{"via1",#N/A,TRUE,"general";"via2",#N/A,TRUE,"general";"via3",#N/A,TRUE,"general"}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5" hidden="1">{"via1",#N/A,TRUE,"general";"via2",#N/A,TRUE,"general";"via3",#N/A,TRUE,"general"}</definedName>
    <definedName name="__i7" hidden="1">{"via1",#N/A,TRUE,"general";"via2",#N/A,TRUE,"general";"via3",#N/A,TRUE,"general"}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5" hidden="1">{"via1",#N/A,TRUE,"general";"via2",#N/A,TRUE,"general";"via3",#N/A,TRUE,"general"}</definedName>
    <definedName name="__i8" hidden="1">{"via1",#N/A,TRUE,"general";"via2",#N/A,TRUE,"general";"via3",#N/A,TRUE,"general"}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5" hidden="1">{"via1",#N/A,TRUE,"general";"via2",#N/A,TRUE,"general";"via3",#N/A,TRUE,"general"}</definedName>
    <definedName name="__k4"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5" hidden="1">{"via1",#N/A,TRUE,"general";"via2",#N/A,TRUE,"general";"via3",#N/A,TRUE,"general"}</definedName>
    <definedName name="__k7"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m3" localSheetId="5" hidden="1">{"via1",#N/A,TRUE,"general";"via2",#N/A,TRUE,"general";"via3",#N/A,TRUE,"general"}</definedName>
    <definedName name="__m3" hidden="1">{"via1",#N/A,TRUE,"general";"via2",#N/A,TRUE,"general";"via3",#N/A,TRUE,"general"}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5" hidden="1">{"via1",#N/A,TRUE,"general";"via2",#N/A,TRUE,"general";"via3",#N/A,TRUE,"general"}</definedName>
    <definedName name="__m5" hidden="1">{"via1",#N/A,TRUE,"general";"via2",#N/A,TRUE,"general";"via3",#N/A,TRUE,"general"}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5" hidden="1">{"via1",#N/A,TRUE,"general";"via2",#N/A,TRUE,"general";"via3",#N/A,TRUE,"general"}</definedName>
    <definedName name="__m8"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MA2">#REF!</definedName>
    <definedName name="__mun2">[3]PESOS!#REF!</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5" hidden="1">{"via1",#N/A,TRUE,"general";"via2",#N/A,TRUE,"general";"via3",#N/A,TRUE,"general"}</definedName>
    <definedName name="__n4" hidden="1">{"via1",#N/A,TRUE,"general";"via2",#N/A,TRUE,"general";"via3",#N/A,TRUE,"general"}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5" hidden="1">{"via1",#N/A,TRUE,"general";"via2",#N/A,TRUE,"general";"via3",#N/A,TRUE,"general"}</definedName>
    <definedName name="__nyn7"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5" hidden="1">{"via1",#N/A,TRUE,"general";"via2",#N/A,TRUE,"general";"via3",#N/A,TRUE,"general"}</definedName>
    <definedName name="__o8" hidden="1">{"via1",#N/A,TRUE,"general";"via2",#N/A,TRUE,"general";"via3",#N/A,TRUE,"general"}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p6" localSheetId="5" hidden="1">{"via1",#N/A,TRUE,"general";"via2",#N/A,TRUE,"general";"via3",#N/A,TRUE,"general"}</definedName>
    <definedName name="__p6"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PEREIRA">#REF!</definedName>
    <definedName name="__PJ50">#REF!</definedName>
    <definedName name="__pj51">#REF!</definedName>
    <definedName name="__r" localSheetId="5" hidden="1">{"TAB1",#N/A,TRUE,"GENERAL";"TAB2",#N/A,TRUE,"GENERAL";"TAB3",#N/A,TRUE,"GENERAL";"TAB4",#N/A,TRUE,"GENERAL";"TAB5",#N/A,TRUE,"GENERAL"}</definedName>
    <definedName name="__r" hidden="1">{"TAB1",#N/A,TRUE,"GENERAL";"TAB2",#N/A,TRUE,"GENERAL";"TAB3",#N/A,TRUE,"GENERAL";"TAB4",#N/A,TRUE,"GENERAL";"TAB5",#N/A,TRUE,"GENERAL"}</definedName>
    <definedName name="__r4r" localSheetId="5" hidden="1">{"via1",#N/A,TRUE,"general";"via2",#N/A,TRUE,"general";"via3",#N/A,TRUE,"general"}</definedName>
    <definedName name="__r4r" hidden="1">{"via1",#N/A,TRUE,"general";"via2",#N/A,TRUE,"general";"via3",#N/A,TRUE,"general"}</definedName>
    <definedName name="__rc">#REF!</definedName>
    <definedName name="__ref4">#REF!</definedName>
    <definedName name="__rtu6" localSheetId="5" hidden="1">{"via1",#N/A,TRUE,"general";"via2",#N/A,TRUE,"general";"via3",#N/A,TRUE,"general"}</definedName>
    <definedName name="__rtu6"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5" hidden="1">{"via1",#N/A,TRUE,"general";"via2",#N/A,TRUE,"general";"via3",#N/A,TRUE,"general"}</definedName>
    <definedName name="__s4"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5"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5" hidden="1">{"via1",#N/A,TRUE,"general";"via2",#N/A,TRUE,"general";"via3",#N/A,TRUE,"general"}</definedName>
    <definedName name="__t4" hidden="1">{"via1",#N/A,TRUE,"general";"via2",#N/A,TRUE,"general";"via3",#N/A,TRUE,"general"}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5" hidden="1">{"via1",#N/A,TRUE,"general";"via2",#N/A,TRUE,"general";"via3",#N/A,TRUE,"general"}</definedName>
    <definedName name="__t6" hidden="1">{"via1",#N/A,TRUE,"general";"via2",#N/A,TRUE,"general";"via3",#N/A,TRUE,"general"}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5" hidden="1">{"via1",#N/A,TRUE,"general";"via2",#N/A,TRUE,"general";"via3",#N/A,TRUE,"general"}</definedName>
    <definedName name="__t7" hidden="1">{"via1",#N/A,TRUE,"general";"via2",#N/A,TRUE,"general";"via3",#N/A,TRUE,"general"}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5" hidden="1">{"via1",#N/A,TRUE,"general";"via2",#N/A,TRUE,"general";"via3",#N/A,TRUE,"general"}</definedName>
    <definedName name="__t88" hidden="1">{"via1",#N/A,TRUE,"general";"via2",#N/A,TRUE,"general";"via3",#N/A,TRUE,"general"}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5"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5" hidden="1">{"via1",#N/A,TRUE,"general";"via2",#N/A,TRUE,"general";"via3",#N/A,TRUE,"general"}</definedName>
    <definedName name="__u7" hidden="1">{"via1",#N/A,TRUE,"general";"via2",#N/A,TRUE,"general";"via3",#N/A,TRUE,"general"}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#N/A</definedName>
    <definedName name="__v5">#N/A</definedName>
    <definedName name="__v6">#N/A</definedName>
    <definedName name="__v7" localSheetId="5">Scheduled_Payment+Extra_Payment</definedName>
    <definedName name="__v7">Scheduled_Payment+Extra_Payment</definedName>
    <definedName name="__v8">#N/A</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fv4" localSheetId="5"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5">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5">Scheduled_Payment+Extra_Payment</definedName>
    <definedName name="__X6">Scheduled_Payment+Extra_Payment</definedName>
    <definedName name="__X7">#N/A</definedName>
    <definedName name="__x8" localSheetId="5" hidden="1">{"via1",#N/A,TRUE,"general";"via2",#N/A,TRUE,"general";"via3",#N/A,TRUE,"general"}</definedName>
    <definedName name="__x8" hidden="1">{"via1",#N/A,TRUE,"general";"via2",#N/A,TRUE,"general";"via3",#N/A,TRUE,"general"}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5">Scheduled_Payment+Extra_Payment</definedName>
    <definedName name="__y6">Scheduled_Payment+Extra_Payment</definedName>
    <definedName name="__y7">#N/A</definedName>
    <definedName name="__y8" localSheetId="5" hidden="1">{"via1",#N/A,TRUE,"general";"via2",#N/A,TRUE,"general";"via3",#N/A,TRUE,"general"}</definedName>
    <definedName name="__y8" hidden="1">{"via1",#N/A,TRUE,"general";"via2",#N/A,TRUE,"general";"via3",#N/A,TRUE,"general"}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5">Scheduled_Payment+Extra_Payment</definedName>
    <definedName name="__z6">Scheduled_Payment+Extra_Payment</definedName>
    <definedName name="__z7">#N/A</definedName>
    <definedName name="_02_DER_K13_000_–_K13_650" localSheetId="5">[4]EST2!#REF!</definedName>
    <definedName name="_02_DER_K13_000_–_K13_650">[4]EST2!#REF!</definedName>
    <definedName name="_02_DER_K15_700_–_K16_100" localSheetId="5">[4]EST2!#REF!</definedName>
    <definedName name="_02_DER_K15_700_–_K16_100">[4]EST2!#REF!</definedName>
    <definedName name="_03_K15_140_–_K20_540" localSheetId="5">[4]EST2!#REF!</definedName>
    <definedName name="_03_K15_140_–_K20_540">[4]EST2!#REF!</definedName>
    <definedName name="_04" localSheetId="5">[4]EST2!#REF!</definedName>
    <definedName name="_04">[4]EST2!#REF!</definedName>
    <definedName name="_05_DER_K35_250_–_K35_605.41" localSheetId="5">[4]EST2!#REF!</definedName>
    <definedName name="_05_DER_K35_250_–_K35_605.41">[4]EST2!#REF!</definedName>
    <definedName name="_05_IZQ_K25_695_–_K35_327.62">[4]EST2!#REF!</definedName>
    <definedName name="_05_IZQ_K35_420_–_K36_462.29">[4]EST2!#REF!</definedName>
    <definedName name="_06_K41_785.67_–_K48_083.55">[4]EST2!#REF!</definedName>
    <definedName name="_07_DER_K48_000_–_K49_563.19">[4]EST2!#REF!</definedName>
    <definedName name="_07_IZQ_K49_320_–_K52_112.74">[4]EST2!#REF!</definedName>
    <definedName name="_08_DER_K57_040_–_K61_476.50">[4]EST2!#REF!</definedName>
    <definedName name="_08_IZQ_K52_300_–_K57_577.97">[4]EST2!#REF!</definedName>
    <definedName name="_08_K24_723__A_K55_717.28">[4]EST2!#REF!</definedName>
    <definedName name="_09_K61_520_A_K61_144">[4]EST2!#REF!</definedName>
    <definedName name="_10_PR64_500_–_PR_69_541.49">[4]EST2!#REF!</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5" hidden="1">{"via1",#N/A,TRUE,"general";"via2",#N/A,TRUE,"general";"via3",#N/A,TRUE,"general"}</definedName>
    <definedName name="_a4" hidden="1">{"via1",#N/A,TRUE,"general";"via2",#N/A,TRUE,"general";"via3",#N/A,TRUE,"general"}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5">#REF!</definedName>
    <definedName name="_APU221">#REF!</definedName>
    <definedName name="_APU3" localSheetId="5">#REF!</definedName>
    <definedName name="_APU3">#REF!</definedName>
    <definedName name="_APU465">[2]!absc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5" hidden="1">{"via1",#N/A,TRUE,"general";"via2",#N/A,TRUE,"general";"via3",#N/A,TRUE,"general"}</definedName>
    <definedName name="_b7"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ESAR" localSheetId="5">#REF!</definedName>
    <definedName name="_CESAR">#REF!</definedName>
    <definedName name="_dhc1">[5]Dimensiones!$B$13</definedName>
    <definedName name="_dhc2">[5]Dimensiones!$B$17</definedName>
    <definedName name="_dhc3">[5]Dimensiones!$B$21</definedName>
    <definedName name="_dhc4">[5]Dimensiones!$B$25</definedName>
    <definedName name="_dhc5">[5]Dimensiones!$B$29</definedName>
    <definedName name="_dvc1">[5]Dimensiones!$B$12</definedName>
    <definedName name="_dvc2">[5]Dimensiones!$B$16</definedName>
    <definedName name="_dvc3">[5]Dimensiones!$B$20</definedName>
    <definedName name="_dvc4">[5]Dimensiones!$B$24</definedName>
    <definedName name="_dvc5">[5]Dimensiones!$B$28</definedName>
    <definedName name="_eac1">[5]Dimensiones!$F$10</definedName>
    <definedName name="_eac2">[5]Dimensiones!$F$13</definedName>
    <definedName name="_eac3">[5]Dimensiones!$F$16</definedName>
    <definedName name="_eac4">[5]Dimensiones!$F$19</definedName>
    <definedName name="_eac5">[5]Dimensiones!$F$22</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5">'700.2.1P.'!err</definedName>
    <definedName name="_F">[0]!err</definedName>
    <definedName name="_fc">[5]Dimensiones!$B$9</definedName>
    <definedName name="_Fill" localSheetId="5" hidden="1">#REF!</definedName>
    <definedName name="_Fill" hidden="1">#REF!</definedName>
    <definedName name="_xlnm._FilterDatabase" hidden="1">'[6]46W9'!#REF!</definedName>
    <definedName name="_FS01" localSheetId="5">'700.2.1P.'!err</definedName>
    <definedName name="_FS01">[0]!err</definedName>
    <definedName name="_G1">#N/A</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5" hidden="1">{"via1",#N/A,TRUE,"general";"via2",#N/A,TRUE,"general";"via3",#N/A,TRUE,"general"}</definedName>
    <definedName name="_g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5" hidden="1">{"via1",#N/A,TRUE,"general";"via2",#N/A,TRUE,"general";"via3",#N/A,TRUE,"general"}</definedName>
    <definedName name="_gtr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5" hidden="1">{"via1",#N/A,TRUE,"general";"via2",#N/A,TRUE,"general";"via3",#N/A,TRUE,"general"}</definedName>
    <definedName name="_h6" hidden="1">{"via1",#N/A,TRUE,"general";"via2",#N/A,TRUE,"general";"via3",#N/A,TRUE,"general"}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5" hidden="1">{"via1",#N/A,TRUE,"general";"via2",#N/A,TRUE,"general";"via3",#N/A,TRUE,"general"}</definedName>
    <definedName name="_h8" hidden="1">{"via1",#N/A,TRUE,"general";"via2",#N/A,TRUE,"general";"via3",#N/A,TRUE,"general"}</definedName>
    <definedName name="_hac1">[5]Dimensiones!$F$8</definedName>
    <definedName name="_hac2">[5]Dimensiones!$F$11</definedName>
    <definedName name="_hac3">[5]Dimensiones!$F$14</definedName>
    <definedName name="_hac4">[5]Dimensiones!$F$17</definedName>
    <definedName name="_hac5">[5]Dimensiones!$F$20</definedName>
    <definedName name="_hfh7" localSheetId="5" hidden="1">{"via1",#N/A,TRUE,"general";"via2",#N/A,TRUE,"general";"via3",#N/A,TRUE,"general"}</definedName>
    <definedName name="_hfh7" hidden="1">{"via1",#N/A,TRUE,"general";"via2",#N/A,TRUE,"general";"via3",#N/A,TRUE,"general"}</definedName>
    <definedName name="_i1">#REF!</definedName>
    <definedName name="_i4" localSheetId="5" hidden="1">{"via1",#N/A,TRUE,"general";"via2",#N/A,TRUE,"general";"via3",#N/A,TRUE,"general"}</definedName>
    <definedName name="_i4" hidden="1">{"via1",#N/A,TRUE,"general";"via2",#N/A,TRUE,"general";"via3",#N/A,TRUE,"general"}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5" hidden="1">{"via1",#N/A,TRUE,"general";"via2",#N/A,TRUE,"general";"via3",#N/A,TRUE,"general"}</definedName>
    <definedName name="_i7" hidden="1">{"via1",#N/A,TRUE,"general";"via2",#N/A,TRUE,"general";"via3",#N/A,TRUE,"general"}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5" hidden="1">{"via1",#N/A,TRUE,"general";"via2",#N/A,TRUE,"general";"via3",#N/A,TRUE,"general"}</definedName>
    <definedName name="_i8" hidden="1">{"via1",#N/A,TRUE,"general";"via2",#N/A,TRUE,"general";"via3",#N/A,TRUE,"general"}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5" hidden="1">{"via1",#N/A,TRUE,"general";"via2",#N/A,TRUE,"general";"via3",#N/A,TRUE,"general"}</definedName>
    <definedName name="_k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5" hidden="1">{"via1",#N/A,TRUE,"general";"via2",#N/A,TRUE,"general";"via3",#N/A,TRUE,"general"}</definedName>
    <definedName name="_k7"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c1">[5]Dimensiones!$F$9</definedName>
    <definedName name="_lac2">[5]Dimensiones!$F$12</definedName>
    <definedName name="_lac3">[5]Dimensiones!$F$15</definedName>
    <definedName name="_lac4">[5]Dimensiones!$F$18</definedName>
    <definedName name="_lac5">[5]Dimensiones!$F$21</definedName>
    <definedName name="_lar03" localSheetId="5">#REF!</definedName>
    <definedName name="_lar03">#REF!</definedName>
    <definedName name="_m3" localSheetId="5" hidden="1">{"via1",#N/A,TRUE,"general";"via2",#N/A,TRUE,"general";"via3",#N/A,TRUE,"general"}</definedName>
    <definedName name="_m3" hidden="1">{"via1",#N/A,TRUE,"general";"via2",#N/A,TRUE,"general";"via3",#N/A,TRUE,"general"}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5" hidden="1">{"via1",#N/A,TRUE,"general";"via2",#N/A,TRUE,"general";"via3",#N/A,TRUE,"general"}</definedName>
    <definedName name="_m5" hidden="1">{"via1",#N/A,TRUE,"general";"via2",#N/A,TRUE,"general";"via3",#N/A,TRUE,"general"}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5" hidden="1">{"via1",#N/A,TRUE,"general";"via2",#N/A,TRUE,"general";"via3",#N/A,TRUE,"general"}</definedName>
    <definedName name="_m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#REF!</definedName>
    <definedName name="_MAT1">#REF!</definedName>
    <definedName name="_mun2">[3]PESOS!#REF!</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5" hidden="1">{"via1",#N/A,TRUE,"general";"via2",#N/A,TRUE,"general";"via3",#N/A,TRUE,"general"}</definedName>
    <definedName name="_n4" hidden="1">{"via1",#N/A,TRUE,"general";"via2",#N/A,TRUE,"general";"via3",#N/A,TRUE,"general"}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5" hidden="1">{"via1",#N/A,TRUE,"general";"via2",#N/A,TRUE,"general";"via3",#N/A,TRUE,"general"}</definedName>
    <definedName name="_nyn7"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5" hidden="1">{"via1",#N/A,TRUE,"general";"via2",#N/A,TRUE,"general";"via3",#N/A,TRUE,"general"}</definedName>
    <definedName name="_o8" hidden="1">{"via1",#N/A,TRUE,"general";"via2",#N/A,TRUE,"general";"via3",#N/A,TRUE,"general"}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[7]Otros!$D$14</definedName>
    <definedName name="_OF">[7]Otros!$D$15</definedName>
    <definedName name="_Order1" hidden="1">0</definedName>
    <definedName name="_Order2" hidden="1">0</definedName>
    <definedName name="_p6" localSheetId="5" hidden="1">{"via1",#N/A,TRUE,"general";"via2",#N/A,TRUE,"general";"via3",#N/A,TRUE,"general"}</definedName>
    <definedName name="_p6"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L">[7]Otros!$D$17</definedName>
    <definedName name="_Parse_Out" localSheetId="5" hidden="1">#REF!</definedName>
    <definedName name="_Parse_Out" hidden="1">#REF!</definedName>
    <definedName name="_PJ50" localSheetId="5">#REF!</definedName>
    <definedName name="_PJ50">#REF!</definedName>
    <definedName name="_pj51" localSheetId="5">#REF!</definedName>
    <definedName name="_pj51">#REF!</definedName>
    <definedName name="_PRE1">#REF!</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5" hidden="1">{"via1",#N/A,TRUE,"general";"via2",#N/A,TRUE,"general";"via3",#N/A,TRUE,"general"}</definedName>
    <definedName name="_r4r" hidden="1">{"via1",#N/A,TRUE,"general";"via2",#N/A,TRUE,"general";"via3",#N/A,TRUE,"general"}</definedName>
    <definedName name="_RAS">[7]Otros!$D$18</definedName>
    <definedName name="_rc" localSheetId="5">#REF!</definedName>
    <definedName name="_rc">#REF!</definedName>
    <definedName name="_ref4" localSheetId="5">#REF!</definedName>
    <definedName name="_ref4">#REF!</definedName>
    <definedName name="_rf8" localSheetId="5">#REF!</definedName>
    <definedName name="_rf8">#REF!</definedName>
    <definedName name="_RF9">#REF!</definedName>
    <definedName name="_rtu6" localSheetId="5" hidden="1">{"via1",#N/A,TRUE,"general";"via2",#N/A,TRUE,"general";"via3",#N/A,TRUE,"general"}</definedName>
    <definedName name="_rtu6"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5" hidden="1">{"via1",#N/A,TRUE,"general";"via2",#N/A,TRUE,"general";"via3",#N/A,TRUE,"general"}</definedName>
    <definedName name="_s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5"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5" hidden="1">#REF!</definedName>
    <definedName name="_Sort" hidden="1">#REF!</definedName>
    <definedName name="_srn001" localSheetId="5">#REF!</definedName>
    <definedName name="_srn001">#REF!</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5" hidden="1">{"via1",#N/A,TRUE,"general";"via2",#N/A,TRUE,"general";"via3",#N/A,TRUE,"general"}</definedName>
    <definedName name="_t4" hidden="1">{"via1",#N/A,TRUE,"general";"via2",#N/A,TRUE,"general";"via3",#N/A,TRUE,"general"}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5" hidden="1">{"via1",#N/A,TRUE,"general";"via2",#N/A,TRUE,"general";"via3",#N/A,TRUE,"general"}</definedName>
    <definedName name="_t6" hidden="1">{"via1",#N/A,TRUE,"general";"via2",#N/A,TRUE,"general";"via3",#N/A,TRUE,"general"}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5" hidden="1">{"via1",#N/A,TRUE,"general";"via2",#N/A,TRUE,"general";"via3",#N/A,TRUE,"general"}</definedName>
    <definedName name="_t7" hidden="1">{"via1",#N/A,TRUE,"general";"via2",#N/A,TRUE,"general";"via3",#N/A,TRUE,"general"}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5" hidden="1">{"via1",#N/A,TRUE,"general";"via2",#N/A,TRUE,"general";"via3",#N/A,TRUE,"general"}</definedName>
    <definedName name="_t88" hidden="1">{"via1",#N/A,TRUE,"general";"via2",#N/A,TRUE,"general";"via3",#N/A,TRUE,"general"}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5"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5" hidden="1">{"via1",#N/A,TRUE,"general";"via2",#N/A,TRUE,"general";"via3",#N/A,TRUE,"general"}</definedName>
    <definedName name="_u7" hidden="1">{"via1",#N/A,TRUE,"general";"via2",#N/A,TRUE,"general";"via3",#N/A,TRUE,"general"}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5" hidden="1">{"via1",#N/A,TRUE,"general";"via2",#N/A,TRUE,"general";"via3",#N/A,TRUE,"general"}</definedName>
    <definedName name="_v2" hidden="1">{"via1",#N/A,TRUE,"general";"via2",#N/A,TRUE,"general";"via3",#N/A,TRUE,"general"}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5" hidden="1">{"via1",#N/A,TRUE,"general";"via2",#N/A,TRUE,"general";"via3",#N/A,TRUE,"general"}</definedName>
    <definedName name="_v7" hidden="1">{"via1",#N/A,TRUE,"general";"via2",#N/A,TRUE,"general";"via3",#N/A,TRUE,"general"}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5"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5">Scheduled_Payment+Extra_Payment</definedName>
    <definedName name="_w6">Scheduled_Payment+Extra_Payment</definedName>
    <definedName name="_w7">#N/A</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5" hidden="1">{"via1",#N/A,TRUE,"general";"via2",#N/A,TRUE,"general";"via3",#N/A,TRUE,"general"}</definedName>
    <definedName name="_x2"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5" hidden="1">{"via1",#N/A,TRUE,"general";"via2",#N/A,TRUE,"general";"via3",#N/A,TRUE,"general"}</definedName>
    <definedName name="_x8" hidden="1">{"via1",#N/A,TRUE,"general";"via2",#N/A,TRUE,"general";"via3",#N/A,TRUE,"general"}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5" hidden="1">{"via1",#N/A,TRUE,"general";"via2",#N/A,TRUE,"general";"via3",#N/A,TRUE,"general"}</definedName>
    <definedName name="_y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5" hidden="1">{"via1",#N/A,TRUE,"general";"via2",#N/A,TRUE,"general";"via3",#N/A,TRUE,"general"}</definedName>
    <definedName name="_y6"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5" hidden="1">{"via1",#N/A,TRUE,"general";"via2",#N/A,TRUE,"general";"via3",#N/A,TRUE,"general"}</definedName>
    <definedName name="_z2"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5" hidden="1">{"via1",#N/A,TRUE,"general";"via2",#N/A,TRUE,"general";"via3",#N/A,TRUE,"general"}</definedName>
    <definedName name="_z5" hidden="1">{"via1",#N/A,TRUE,"general";"via2",#N/A,TRUE,"general";"via3",#N/A,TRUE,"general"}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_impresión_IM">#REF!</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[8]!absc</definedName>
    <definedName name="AAA" localSheetId="5">'700.2.1P.'!err</definedName>
    <definedName name="AAA">[0]!err</definedName>
    <definedName name="AAAA">'[9]PU (2)'!$F$10</definedName>
    <definedName name="AAAAA" localSheetId="5">#REF!</definedName>
    <definedName name="AAAAA">#REF!</definedName>
    <definedName name="aaaaaa">[10]otros!$C$5</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sc">[11]!absc</definedName>
    <definedName name="absc_">[11]!absc</definedName>
    <definedName name="absc_1">[11]!absc</definedName>
    <definedName name="absc1">[12]!absc</definedName>
    <definedName name="ac">[5]Dimensiones!$B$8</definedName>
    <definedName name="AccessDatabase" hidden="1">"A:\SAIN.mdb"</definedName>
    <definedName name="acci">#REF!</definedName>
    <definedName name="ACERO">[13]ACERO!$J$3:$L$12</definedName>
    <definedName name="ad" localSheetId="5">#REF!</definedName>
    <definedName name="ad">#REF!</definedName>
    <definedName name="ADFGSDB" localSheetId="5" hidden="1">{"via1",#N/A,TRUE,"general";"via2",#N/A,TRUE,"general";"via3",#N/A,TRUE,"general"}</definedName>
    <definedName name="ADFGSDB" hidden="1">{"via1",#N/A,TRUE,"general";"via2",#N/A,TRUE,"general";"via3",#N/A,TRUE,"general"}</definedName>
    <definedName name="ADI">#REF!</definedName>
    <definedName name="ADM">[10]otros!$C$2</definedName>
    <definedName name="administrador">[14]Informacion!$B$15</definedName>
    <definedName name="ADMINISTRADOR_VIAL__ARMANDO_SANCHEZ_SANCHEZ">[15]INDICMICROEMP!$A$20</definedName>
    <definedName name="adoc1">[12]!absc</definedName>
    <definedName name="ADOC125">[16]!absc</definedName>
    <definedName name="adoq">[12]!absc</definedName>
    <definedName name="ads" localSheetId="5">#REF!</definedName>
    <definedName name="ads">#REF!</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5" hidden="1">{"via1",#N/A,TRUE,"general";"via2",#N/A,TRUE,"general";"via3",#N/A,TRUE,"general"}</definedName>
    <definedName name="aefa" hidden="1">{"via1",#N/A,TRUE,"general";"via2",#N/A,TRUE,"general";"via3",#N/A,TRUE,"general"}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5"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JUSTE">#REF!</definedName>
    <definedName name="alc">[17]!absc</definedName>
    <definedName name="ANCLAJE">'[18]MC SF GAVIONES'!#REF!</definedName>
    <definedName name="ANE">'[19]ANEXO 7'!#REF!</definedName>
    <definedName name="anscount" hidden="1">1</definedName>
    <definedName name="Antic">[20]BASES!$B$33</definedName>
    <definedName name="ANTICIPO">[21]BASES!$B$33</definedName>
    <definedName name="AÑO">[10]PRESUPUESTO!$D$13</definedName>
    <definedName name="AÑOWUIE">'[22]Res-Accide-10'!$R$2:$R$7</definedName>
    <definedName name="ao" localSheetId="5">#REF!</definedName>
    <definedName name="ao">#REF!</definedName>
    <definedName name="APU">[12]!absc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PU5P">[2]!absc</definedName>
    <definedName name="aq" localSheetId="5">'700.2.1P.'!err</definedName>
    <definedName name="aq">[0]!err</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rea_canal">[5]Dimensiones!$B$36</definedName>
    <definedName name="_xlnm.Print_Area" localSheetId="0">PRESPUESTO!$A$1:$I$29</definedName>
    <definedName name="_xlnm.Print_Area">#N/A</definedName>
    <definedName name="armuve" localSheetId="5">'700.2.1P.'!err</definedName>
    <definedName name="armuve">[0]!err</definedName>
    <definedName name="as" localSheetId="5">'700.2.1P.'!err</definedName>
    <definedName name="as">[0]!err</definedName>
    <definedName name="asas">#N/A</definedName>
    <definedName name="asasdasd">#N/A</definedName>
    <definedName name="ASB">[1]AASHTO!$A$8:$F$11</definedName>
    <definedName name="ASD" localSheetId="5" hidden="1">{"via1",#N/A,TRUE,"general";"via2",#N/A,TRUE,"general";"via3",#N/A,TRUE,"general"}</definedName>
    <definedName name="ASD"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5" hidden="1">{"via1",#N/A,TRUE,"general";"via2",#N/A,TRUE,"general";"via3",#N/A,TRUE,"general"}</definedName>
    <definedName name="asdf"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#N/A</definedName>
    <definedName name="ASDFGHJKLÑ" localSheetId="5">'700.2.1P.'!err</definedName>
    <definedName name="ASDFGHJKLÑ">[0]!err</definedName>
    <definedName name="asdfñk">#N/A</definedName>
    <definedName name="ASFALTO">'[23]5.2'!$D$21</definedName>
    <definedName name="asfasd" localSheetId="5" hidden="1">{"via1",#N/A,TRUE,"general";"via2",#N/A,TRUE,"general";"via3",#N/A,TRUE,"general"}</definedName>
    <definedName name="asfasd"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5" hidden="1">{"via1",#N/A,TRUE,"general";"via2",#N/A,TRUE,"general";"via3",#N/A,TRUE,"general"}</definedName>
    <definedName name="asfghjoi" hidden="1">{"via1",#N/A,TRUE,"general";"via2",#N/A,TRUE,"general";"via3",#N/A,TRUE,"general"}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[5]Dimensiones!$D$10</definedName>
    <definedName name="au" localSheetId="5">#REF!</definedName>
    <definedName name="au">#REF!</definedName>
    <definedName name="aur" localSheetId="5">#REF!</definedName>
    <definedName name="aur">#REF!</definedName>
    <definedName name="auto1" localSheetId="5">#REF!</definedName>
    <definedName name="auto1">#REF!</definedName>
    <definedName name="auto123">#REF!</definedName>
    <definedName name="auto2">#REF!</definedName>
    <definedName name="AUTO22">#REF!</definedName>
    <definedName name="av">#REF!</definedName>
    <definedName name="AW">#REF!</definedName>
    <definedName name="ax">#REF!</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5" hidden="1">{"via1",#N/A,TRUE,"general";"via2",#N/A,TRUE,"general";"via3",#N/A,TRUE,"general"}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#REF!</definedName>
    <definedName name="BB" localSheetId="5">'700.2.1P.'!err</definedName>
    <definedName name="BB">[0]!err</definedName>
    <definedName name="bbbbbb" localSheetId="5" hidden="1">{"via1",#N/A,TRUE,"general";"via2",#N/A,TRUE,"general";"via3",#N/A,TRUE,"general"}</definedName>
    <definedName name="bbbbbb" hidden="1">{"via1",#N/A,TRUE,"general";"via2",#N/A,TRUE,"general";"via3",#N/A,TRUE,"general"}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FB" localSheetId="5" hidden="1">{"via1",#N/A,TRUE,"general";"via2",#N/A,TRUE,"general";"via3",#N/A,TRUE,"general"}</definedName>
    <definedName name="BDFB" hidden="1">{"via1",#N/A,TRUE,"general";"via2",#N/A,TRUE,"general";"via3",#N/A,TRUE,"general"}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5" hidden="1">{"via1",#N/A,TRUE,"general";"via2",#N/A,TRUE,"general";"via3",#N/A,TRUE,"general"}</definedName>
    <definedName name="BGDGFRT"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h">#REF!</definedName>
    <definedName name="bgvfcdx" localSheetId="5" hidden="1">{"via1",#N/A,TRUE,"general";"via2",#N/A,TRUE,"general";"via3",#N/A,TRUE,"general"}</definedName>
    <definedName name="bgvfcdx" hidden="1">{"via1",#N/A,TRUE,"general";"via2",#N/A,TRUE,"general";"via3",#N/A,TRUE,"general"}</definedName>
    <definedName name="BHT">#REF!</definedName>
    <definedName name="bimestre">'[24]ESTADO RED'!$E$8</definedName>
    <definedName name="bl" localSheetId="5">#REF!</definedName>
    <definedName name="bl">#REF!</definedName>
    <definedName name="bn" localSheetId="5">#REF!</definedName>
    <definedName name="bn">#REF!</definedName>
    <definedName name="bnm" localSheetId="5">#REF!</definedName>
    <definedName name="bnm">#REF!</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sb" localSheetId="5" hidden="1">{"via1",#N/A,TRUE,"general";"via2",#N/A,TRUE,"general";"via3",#N/A,TRUE,"general"}</definedName>
    <definedName name="bsb" hidden="1">{"via1",#N/A,TRUE,"general";"via2",#N/A,TRUE,"general";"via3",#N/A,TRUE,"general"}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5" hidden="1">{"via1",#N/A,TRUE,"general";"via2",#N/A,TRUE,"general";"via3",#N/A,TRUE,"general"}</definedName>
    <definedName name="bt" hidden="1">{"via1",#N/A,TRUE,"general";"via2",#N/A,TRUE,"general";"via3",#N/A,TRUE,"general"}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ENO">'[25]ESTADO VÍA-CRIT.TECNICO'!#REF!&lt;2.5</definedName>
    <definedName name="BuiltIn_Print_Area" localSheetId="5">#REF!</definedName>
    <definedName name="BuiltIn_Print_Area">#REF!</definedName>
    <definedName name="BuiltIn_Print_Titles" localSheetId="5">#REF!</definedName>
    <definedName name="BuiltIn_Print_Titles">#REF!</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5" hidden="1">{"via1",#N/A,TRUE,"general";"via2",#N/A,TRUE,"general";"via3",#N/A,TRUE,"general"}</definedName>
    <definedName name="bvcb"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w">#REF!</definedName>
    <definedName name="by" localSheetId="5" hidden="1">{"via1",#N/A,TRUE,"general";"via2",#N/A,TRUE,"general";"via3",#N/A,TRUE,"general"}</definedName>
    <definedName name="by" hidden="1">{"via1",#N/A,TRUE,"general";"via2",#N/A,TRUE,"general";"via3",#N/A,TRUE,"general"}</definedName>
    <definedName name="C_">#REF!</definedName>
    <definedName name="C900.2">#REF!</definedName>
    <definedName name="CAB">#REF!</definedName>
    <definedName name="CANT">#REF!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CASAR">#REF!</definedName>
    <definedName name="causa">#REF!</definedName>
    <definedName name="cc">#REF!</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'[26]A. P. U.'!#REF!</definedName>
    <definedName name="ccto210" localSheetId="5">#REF!</definedName>
    <definedName name="ccto210">#REF!</definedName>
    <definedName name="cd">[27]Hoja1!$C$81</definedName>
    <definedName name="cdcdc" localSheetId="5" hidden="1">{"via1",#N/A,TRUE,"general";"via2",#N/A,TRUE,"general";"via3",#N/A,TRUE,"general"}</definedName>
    <definedName name="cdcdc" hidden="1">{"via1",#N/A,TRUE,"general";"via2",#N/A,TRUE,"general";"via3",#N/A,TRUE,"general"}</definedName>
    <definedName name="CDctrl">[20]CDItem!$G$8</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[28]Insum!$A$3:$H$63</definedName>
    <definedName name="CESAR" localSheetId="5">#REF!</definedName>
    <definedName name="CESAR">#REF!</definedName>
    <definedName name="CIRCUITOS">[29]Circuitos!$C$2:$C$891</definedName>
    <definedName name="clase" localSheetId="5">#REF!</definedName>
    <definedName name="clase">#REF!</definedName>
    <definedName name="co" localSheetId="5">#REF!</definedName>
    <definedName name="co">#REF!</definedName>
    <definedName name="COMPROBANTE_DE_PAGO" localSheetId="5">#REF!</definedName>
    <definedName name="COMPROBANTE_DE_PAGO">#REF!</definedName>
    <definedName name="Concreto1_m">[5]Dimensiones!$F$36</definedName>
    <definedName name="Concreto2_m">[5]Dimensiones!$F$38</definedName>
    <definedName name="Concreto3_m">[5]Dimensiones!$F$40</definedName>
    <definedName name="Concreto4_m">[5]Dimensiones!$F$42</definedName>
    <definedName name="Concreto5_m">[5]Dimensiones!$F$44</definedName>
    <definedName name="Consultor">'[30]Datos básicos'!$B$2</definedName>
    <definedName name="Contratante">'[30]Datos básicos'!$B$1</definedName>
    <definedName name="Contrato">'[30]Datos básicos'!$B$3</definedName>
    <definedName name="COPIA" localSheetId="5">'700.2.1P.'!err</definedName>
    <definedName name="COPIA">[0]!err</definedName>
    <definedName name="copiao4" localSheetId="5">'700.2.1P.'!err</definedName>
    <definedName name="copiao4">[0]!err</definedName>
    <definedName name="corri" localSheetId="5">'700.2.1P.'!err</definedName>
    <definedName name="corri">[0]!err</definedName>
    <definedName name="COSTO_TRANSPORTE">[31]Distanc!$B$5:$E$19</definedName>
    <definedName name="COSTODIRECTO" localSheetId="5">#REF!</definedName>
    <definedName name="COSTODIRECTO">#REF!</definedName>
    <definedName name="COSTOS">[32]TARIFAS!$A$1:$F$52</definedName>
    <definedName name="cp" localSheetId="5">#REF!</definedName>
    <definedName name="cp">#REF!</definedName>
    <definedName name="Criticos" localSheetId="5">#REF!</definedName>
    <definedName name="Criticos">#REF!</definedName>
    <definedName name="CTA" localSheetId="5">#REF!</definedName>
    <definedName name="CTA">#REF!</definedName>
    <definedName name="cuad1">#REF!</definedName>
    <definedName name="cuad2">#REF!</definedName>
    <definedName name="cuad3">#REF!</definedName>
    <definedName name="cuad4">#REF!</definedName>
    <definedName name="CUAD5">#REF!</definedName>
    <definedName name="cuado">#REF!</definedName>
    <definedName name="CUAL" localSheetId="5">'700.2.1P.'!err</definedName>
    <definedName name="CUAL">[0]!err</definedName>
    <definedName name="CUBS">[33]Hoja4!$1:$1048576</definedName>
    <definedName name="CUNET" localSheetId="5" hidden="1">{"via1",#N/A,TRUE,"general";"via2",#N/A,TRUE,"general";"via3",#N/A,TRUE,"general"}</definedName>
    <definedName name="CUNET" hidden="1">{"via1",#N/A,TRUE,"general";"via2",#N/A,TRUE,"general";"via3",#N/A,TRUE,"general"}</definedName>
    <definedName name="cv" localSheetId="5"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5" hidden="1">{"via1",#N/A,TRUE,"general";"via2",#N/A,TRUE,"general";"via3",#N/A,TRUE,"general"}</definedName>
    <definedName name="cvfvd" hidden="1">{"via1",#N/A,TRUE,"general";"via2",#N/A,TRUE,"general";"via3",#N/A,TRUE,"general"}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5" hidden="1">{"via1",#N/A,TRUE,"general";"via2",#N/A,TRUE,"general";"via3",#N/A,TRUE,"general"}</definedName>
    <definedName name="CVXC" hidden="1">{"via1",#N/A,TRUE,"general";"via2",#N/A,TRUE,"general";"via3",#N/A,TRUE,"general"}</definedName>
    <definedName name="cx">#REF!</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percápita">[34]Sanitario!$AC$9:$AD$9</definedName>
    <definedName name="dario">'[35]GPI 526'!#REF!</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5" hidden="1">{"via1",#N/A,TRUE,"general";"via2",#N/A,TRUE,"general";"via3",#N/A,TRUE,"general"}</definedName>
    <definedName name="DCSDCTV" hidden="1">{"via1",#N/A,TRUE,"general";"via2",#N/A,TRUE,"general";"via3",#N/A,TRUE,"general"}</definedName>
    <definedName name="DD">#N/A</definedName>
    <definedName name="ddd" localSheetId="5" hidden="1">{"via1",#N/A,TRUE,"general";"via2",#N/A,TRUE,"general";"via3",#N/A,TRUE,"general"}</definedName>
    <definedName name="ddd" hidden="1">{"via1",#N/A,TRUE,"general";"via2",#N/A,TRUE,"general";"via3",#N/A,TRUE,"general"}</definedName>
    <definedName name="DDDD">#N/A</definedName>
    <definedName name="ddddt" localSheetId="5" hidden="1">{"via1",#N/A,TRUE,"general";"via2",#N/A,TRUE,"general";"via3",#N/A,TRUE,"general"}</definedName>
    <definedName name="ddddt" hidden="1">{"via1",#N/A,TRUE,"general";"via2",#N/A,TRUE,"general";"via3",#N/A,TRUE,"general"}</definedName>
    <definedName name="ddee">#REF!</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5"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5">TRUNC(60*(ABS(#REF!)-DEFLEXION_GG))</definedName>
    <definedName name="DEFLEXION_MM">TRUNC(60*(ABS(#REF!)-DEFLEXION_GG))</definedName>
    <definedName name="DEFLEXION_SS" localSheetId="5">ROUND(3600*(ABS(#REF!)-DEFLEXION_GG-'700.2.1P.'!DEFLEXION_MM/60),0)</definedName>
    <definedName name="DEFLEXION_SS">ROUND(3600*(ABS(#REF!)-DEFLEXION_GG-DEFLEXION_MM/60),0)</definedName>
    <definedName name="demanto">#REF!</definedName>
    <definedName name="demanto_51">#REF!</definedName>
    <definedName name="DER">[36]DIST!$C$7:$D$2942</definedName>
    <definedName name="DEX" localSheetId="5">#REF!</definedName>
    <definedName name="DEX">#REF!</definedName>
    <definedName name="df" localSheetId="5">#REF!</definedName>
    <definedName name="df">#REF!</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5" hidden="1">{"via1",#N/A,TRUE,"general";"via2",#N/A,TRUE,"general";"via3",#N/A,TRUE,"general"}</definedName>
    <definedName name="DFBNJ" hidden="1">{"via1",#N/A,TRUE,"general";"via2",#N/A,TRUE,"general";"via3",#N/A,TRUE,"general"}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5" hidden="1">{"via1",#N/A,TRUE,"general";"via2",#N/A,TRUE,"general";"via3",#N/A,TRUE,"general"}</definedName>
    <definedName name="dfdsfi" hidden="1">{"via1",#N/A,TRUE,"general";"via2",#N/A,TRUE,"general";"via3",#N/A,TRUE,"general"}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5" hidden="1">{"via1",#N/A,TRUE,"general";"via2",#N/A,TRUE,"general";"via3",#N/A,TRUE,"general"}</definedName>
    <definedName name="DFG"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5" hidden="1">{"via1",#N/A,TRUE,"general";"via2",#N/A,TRUE,"general";"via3",#N/A,TRUE,"general"}</definedName>
    <definedName name="dfgf" hidden="1">{"via1",#N/A,TRUE,"general";"via2",#N/A,TRUE,"general";"via3",#N/A,TRUE,"general"}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5" hidden="1">{"via1",#N/A,TRUE,"general";"via2",#N/A,TRUE,"general";"via3",#N/A,TRUE,"general"}</definedName>
    <definedName name="dfhdr"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5" hidden="1">{"via1",#N/A,TRUE,"general";"via2",#N/A,TRUE,"general";"via3",#N/A,TRUE,"general"}</definedName>
    <definedName name="DGFDFVSDF"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5" hidden="1">{"via1",#N/A,TRUE,"general";"via2",#N/A,TRUE,"general";"via3",#N/A,TRUE,"general"}</definedName>
    <definedName name="dgreg" hidden="1">{"via1",#N/A,TRUE,"general";"via2",#N/A,TRUE,"general";"via3",#N/A,TRUE,"general"}</definedName>
    <definedName name="dgsdggh">#REF!</definedName>
    <definedName name="DH" localSheetId="5" hidden="1">{"via1",#N/A,TRUE,"general";"via2",#N/A,TRUE,"general";"via3",#N/A,TRUE,"general"}</definedName>
    <definedName name="DH" hidden="1">{"via1",#N/A,TRUE,"general";"via2",#N/A,TRUE,"general";"via3",#N/A,TRUE,"general"}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5" hidden="1">{"via1",#N/A,TRUE,"general";"via2",#N/A,TRUE,"general";"via3",#N/A,TRUE,"general"}</definedName>
    <definedName name="dhgh" hidden="1">{"via1",#N/A,TRUE,"general";"via2",#N/A,TRUE,"general";"via3",#N/A,TRUE,"general"}</definedName>
    <definedName name="di">#REF!</definedName>
    <definedName name="DIA">[10]PRESUPUESTO!$B$13</definedName>
    <definedName name="diego" localSheetId="5">#REF!</definedName>
    <definedName name="diego">#REF!</definedName>
    <definedName name="diego1" localSheetId="5">#REF!</definedName>
    <definedName name="diego1">#REF!</definedName>
    <definedName name="DistanciasPRS7801">[37]Hoja1!$K$3:$L$55</definedName>
    <definedName name="DistanciasPRS9003">[37]Hoja1!$A$3:$B$52</definedName>
    <definedName name="DistanciasPRS9004">[37]Hoja1!$F$3:$G$33</definedName>
    <definedName name="dj" localSheetId="5">#REF!</definedName>
    <definedName name="dj">#REF!</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[34]Sanitario!$AC$8:$AD$8</definedName>
    <definedName name="drf" localSheetId="5">#REF!</definedName>
    <definedName name="drf">#REF!</definedName>
    <definedName name="dry" localSheetId="5" hidden="1">{"via1",#N/A,TRUE,"general";"via2",#N/A,TRUE,"general";"via3",#N/A,TRUE,"general"}</definedName>
    <definedName name="dry" hidden="1">{"via1",#N/A,TRUE,"general";"via2",#N/A,TRUE,"general";"via3",#N/A,TRUE,"general"}</definedName>
    <definedName name="DSA">#REF!</definedName>
    <definedName name="DSAD" localSheetId="5" hidden="1">{"via1",#N/A,TRUE,"general";"via2",#N/A,TRUE,"general";"via3",#N/A,TRUE,"general"}</definedName>
    <definedName name="DSAD" hidden="1">{"via1",#N/A,TRUE,"general";"via2",#N/A,TRUE,"general";"via3",#N/A,TRUE,"general"}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5" hidden="1">{"via1",#N/A,TRUE,"general";"via2",#N/A,TRUE,"general";"via3",#N/A,TRUE,"general"}</definedName>
    <definedName name="DSD" hidden="1">{"via1",#N/A,TRUE,"general";"via2",#N/A,TRUE,"general";"via3",#N/A,TRUE,"general"}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5" hidden="1">{"via1",#N/A,TRUE,"general";"via2",#N/A,TRUE,"general";"via3",#N/A,TRUE,"general"}</definedName>
    <definedName name="DSF" hidden="1">{"via1",#N/A,TRUE,"general";"via2",#N/A,TRUE,"general";"via3",#N/A,TRUE,"general"}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5" hidden="1">{"via1",#N/A,TRUE,"general";"via2",#N/A,TRUE,"general";"via3",#N/A,TRUE,"general"}</definedName>
    <definedName name="dsfg" hidden="1">{"via1",#N/A,TRUE,"general";"via2",#N/A,TRUE,"general";"via3",#N/A,TRUE,"general"}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5" hidden="1">{"via1",#N/A,TRUE,"general";"via2",#N/A,TRUE,"general";"via3",#N/A,TRUE,"general"}</definedName>
    <definedName name="dsfsdf" hidden="1">{"via1",#N/A,TRUE,"general";"via2",#N/A,TRUE,"general";"via3",#N/A,TRUE,"general"}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5" hidden="1">{"via1",#N/A,TRUE,"general";"via2",#N/A,TRUE,"general";"via3",#N/A,TRUE,"general"}</definedName>
    <definedName name="dsftbv" hidden="1">{"via1",#N/A,TRUE,"general";"via2",#N/A,TRUE,"general";"via3",#N/A,TRUE,"general"}</definedName>
    <definedName name="dt">#REF!</definedName>
    <definedName name="dtrhj" localSheetId="5" hidden="1">{"via1",#N/A,TRUE,"general";"via2",#N/A,TRUE,"general";"via3",#N/A,TRUE,"general"}</definedName>
    <definedName name="dtrhj" hidden="1">{"via1",#N/A,TRUE,"general";"via2",#N/A,TRUE,"general";"via3",#N/A,TRUE,"general"}</definedName>
    <definedName name="DTS">#REF!</definedName>
    <definedName name="Dv">[34]Sanitario!$AC$7:$AD$7</definedName>
    <definedName name="dxfgg" localSheetId="5" hidden="1">{"via1",#N/A,TRUE,"general";"via2",#N/A,TRUE,"general";"via3",#N/A,TRUE,"general"}</definedName>
    <definedName name="dxfgg" hidden="1">{"via1",#N/A,TRUE,"general";"via2",#N/A,TRUE,"general";"via3",#N/A,TRUE,"general"}</definedName>
    <definedName name="E_03">#REF!</definedName>
    <definedName name="e3e33" localSheetId="5" hidden="1">{"via1",#N/A,TRUE,"general";"via2",#N/A,TRUE,"general";"via3",#N/A,TRUE,"general"}</definedName>
    <definedName name="e3e33" hidden="1">{"via1",#N/A,TRUE,"general";"via2",#N/A,TRUE,"general";"via3",#N/A,TRUE,"general"}</definedName>
    <definedName name="ec">[5]Dimensiones!$B$11</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5" hidden="1">{"via1",#N/A,TRUE,"general";"via2",#N/A,TRUE,"general";"via3",#N/A,TRUE,"general"}</definedName>
    <definedName name="edgfhmn" hidden="1">{"via1",#N/A,TRUE,"general";"via2",#N/A,TRUE,"general";"via3",#N/A,TRUE,"general"}</definedName>
    <definedName name="ee">[38]INDICMICROEMP!$A$20</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5" hidden="1">{"via1",#N/A,TRUE,"general";"via2",#N/A,TRUE,"general";"via3",#N/A,TRUE,"general"}</definedName>
    <definedName name="eeerfd" hidden="1">{"via1",#N/A,TRUE,"general";"via2",#N/A,TRUE,"general";"via3",#N/A,TRUE,"general"}</definedName>
    <definedName name="ef">#REF!</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5" hidden="1">{"via1",#N/A,TRUE,"general";"via2",#N/A,TRUE,"general";"via3",#N/A,TRUE,"general"}</definedName>
    <definedName name="efer" hidden="1">{"via1",#N/A,TRUE,"general";"via2",#N/A,TRUE,"general";"via3",#N/A,TRUE,"general"}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[10]PRESUPUESTO!$E$7</definedName>
    <definedName name="el" localSheetId="5">#REF!</definedName>
    <definedName name="el">#REF!</definedName>
    <definedName name="emanto" localSheetId="5">#REF!</definedName>
    <definedName name="emanto">#REF!</definedName>
    <definedName name="emanto_51" localSheetId="5">#REF!</definedName>
    <definedName name="emanto_51">#REF!</definedName>
    <definedName name="eme" localSheetId="5">'700.2.1P.'!err</definedName>
    <definedName name="eme">[0]!err</definedName>
    <definedName name="End_Bal" localSheetId="5">#REF!</definedName>
    <definedName name="End_Bal">#REF!</definedName>
    <definedName name="ENTRADASP" localSheetId="5">#REF!</definedName>
    <definedName name="ENTRADASP">#REF!</definedName>
    <definedName name="EQUI">[11]EQUIPOS!$1:$1048576</definedName>
    <definedName name="EQUIPO" localSheetId="5">#REF!</definedName>
    <definedName name="EQUIPO">#REF!</definedName>
    <definedName name="eqw" localSheetId="5" hidden="1">{"via1",#N/A,TRUE,"general";"via2",#N/A,TRUE,"general";"via3",#N/A,TRUE,"general"}</definedName>
    <definedName name="eqw" hidden="1">{"via1",#N/A,TRUE,"general";"via2",#N/A,TRUE,"general";"via3",#N/A,TRUE,"general"}</definedName>
    <definedName name="er">#REF!</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5" hidden="1">{"via1",#N/A,TRUE,"general";"via2",#N/A,TRUE,"general";"via3",#N/A,TRUE,"general"}</definedName>
    <definedName name="erger"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5" hidden="1">{"via1",#N/A,TRUE,"general";"via2",#N/A,TRUE,"general";"via3",#N/A,TRUE,"general"}</definedName>
    <definedName name="erggewg" hidden="1">{"via1",#N/A,TRUE,"general";"via2",#N/A,TRUE,"general";"via3",#N/A,TRUE,"general"}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5" hidden="1">{"via1",#N/A,TRUE,"general";"via2",#N/A,TRUE,"general";"via3",#N/A,TRUE,"general"}</definedName>
    <definedName name="ergregerg" hidden="1">{"via1",#N/A,TRUE,"general";"via2",#N/A,TRUE,"general";"via3",#N/A,TRUE,"general"}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5" hidden="1">{"via1",#N/A,TRUE,"general";"via2",#N/A,TRUE,"general";"via3",#N/A,TRUE,"general"}</definedName>
    <definedName name="ergwreg" hidden="1">{"via1",#N/A,TRUE,"general";"via2",#N/A,TRUE,"general";"via3",#N/A,TRUE,"general"}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[39]TARIF2002!#REF!</definedName>
    <definedName name="ERROR5">[39]TARIF2002!#REF!</definedName>
    <definedName name="ert" localSheetId="5" hidden="1">{"via1",#N/A,TRUE,"general";"via2",#N/A,TRUE,"general";"via3",#N/A,TRUE,"general"}</definedName>
    <definedName name="ert"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5" hidden="1">{"via1",#N/A,TRUE,"general";"via2",#N/A,TRUE,"general";"via3",#N/A,TRUE,"general"}</definedName>
    <definedName name="ertert" hidden="1">{"via1",#N/A,TRUE,"general";"via2",#N/A,TRUE,"general";"via3",#N/A,TRUE,"general"}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5" hidden="1">{"via1",#N/A,TRUE,"general";"via2",#N/A,TRUE,"general";"via3",#N/A,TRUE,"general"}</definedName>
    <definedName name="ertreb" hidden="1">{"via1",#N/A,TRUE,"general";"via2",#N/A,TRUE,"general";"via3",#N/A,TRUE,"general"}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5" hidden="1">{"via1",#N/A,TRUE,"general";"via2",#N/A,TRUE,"general";"via3",#N/A,TRUE,"general"}</definedName>
    <definedName name="erttret"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5" hidden="1">{"via1",#N/A,TRUE,"general";"via2",#N/A,TRUE,"general";"via3",#N/A,TRUE,"general"}</definedName>
    <definedName name="ERV"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5" hidden="1">{"via1",#N/A,TRUE,"general";"via2",#N/A,TRUE,"general";"via3",#N/A,TRUE,"general"}</definedName>
    <definedName name="ERWRL"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5" hidden="1">{"via1",#N/A,TRUE,"general";"via2",#N/A,TRUE,"general";"via3",#N/A,TRUE,"general"}</definedName>
    <definedName name="erytd"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5">'700.2.1P.'!err</definedName>
    <definedName name="ES">[0]!err</definedName>
    <definedName name="ESP220.1">'[40]220.1'!$H$52</definedName>
    <definedName name="ESP320.1">'[41]320.1'!$H$52</definedName>
    <definedName name="ESP330.1">'[40]330.1'!$H$52</definedName>
    <definedName name="ESP330.2">'[41]330.2'!$H$52</definedName>
    <definedName name="ESP640.1.2">'[40]640.1.2'!$H$50</definedName>
    <definedName name="ESP673.1">'[40]673.1'!$H$49</definedName>
    <definedName name="ESP673.2">'[40]673.2'!$H$53</definedName>
    <definedName name="ESP700.1">'[41]700.1'!$H$52</definedName>
    <definedName name="ESPECIFICACION" localSheetId="5">#REF!</definedName>
    <definedName name="ESPECIFICACION">#REF!</definedName>
    <definedName name="Especificación" localSheetId="5">#REF!</definedName>
    <definedName name="Especificación">#REF!</definedName>
    <definedName name="et">[5]Dimensiones!$D$11</definedName>
    <definedName name="etertgg" localSheetId="5" hidden="1">{"via1",#N/A,TRUE,"general";"via2",#N/A,TRUE,"general";"via3",#N/A,TRUE,"general"}</definedName>
    <definedName name="etertgg" hidden="1">{"via1",#N/A,TRUE,"general";"via2",#N/A,TRUE,"general";"via3",#N/A,TRUE,"general"}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5" hidden="1">{"via1",#N/A,TRUE,"general";"via2",#N/A,TRUE,"general";"via3",#N/A,TRUE,"general"}</definedName>
    <definedName name="etu"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5" hidden="1">{"via1",#N/A,TRUE,"general";"via2",#N/A,TRUE,"general";"via3",#N/A,TRUE,"general"}</definedName>
    <definedName name="eu"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[35]SKJ452!#REF!</definedName>
    <definedName name="Excel_BuiltIn_Print_Titles_10_51" localSheetId="5">#REF!</definedName>
    <definedName name="Excel_BuiltIn_Print_Titles_10_51">#REF!</definedName>
    <definedName name="Excel_BuiltIn_Print_Titles_11" localSheetId="5">[35]ITA878!#REF!</definedName>
    <definedName name="Excel_BuiltIn_Print_Titles_11">[35]ITA878!#REF!</definedName>
    <definedName name="Excel_BuiltIn_Print_Titles_11_51" localSheetId="5">#REF!</definedName>
    <definedName name="Excel_BuiltIn_Print_Titles_11_51">#REF!</definedName>
    <definedName name="Excel_BuiltIn_Print_Titles_12" localSheetId="5">'[35]AEA-944'!#REF!</definedName>
    <definedName name="Excel_BuiltIn_Print_Titles_12">'[35]AEA-944'!#REF!</definedName>
    <definedName name="Excel_BuiltIn_Print_Titles_12_51" localSheetId="5">#REF!</definedName>
    <definedName name="Excel_BuiltIn_Print_Titles_12_51">#REF!</definedName>
    <definedName name="Excel_BuiltIn_Print_Titles_13" localSheetId="5">'[35]DUB-823'!#REF!</definedName>
    <definedName name="Excel_BuiltIn_Print_Titles_13">'[35]DUB-823'!#REF!</definedName>
    <definedName name="Excel_BuiltIn_Print_Titles_13_51" localSheetId="5">#REF!</definedName>
    <definedName name="Excel_BuiltIn_Print_Titles_13_51">#REF!</definedName>
    <definedName name="Excel_BuiltIn_Print_Titles_14" localSheetId="5">'[35]GPI 526'!#REF!</definedName>
    <definedName name="Excel_BuiltIn_Print_Titles_14">'[35]GPI 526'!#REF!</definedName>
    <definedName name="Excel_BuiltIn_Print_Titles_14_51" localSheetId="5">#REF!</definedName>
    <definedName name="Excel_BuiltIn_Print_Titles_14_51">#REF!</definedName>
    <definedName name="Excel_BuiltIn_Print_Titles_15" localSheetId="5">#REF!</definedName>
    <definedName name="Excel_BuiltIn_Print_Titles_15">#REF!</definedName>
    <definedName name="Excel_BuiltIn_Print_Titles_15_51" localSheetId="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[35]XXJ617!#REF!</definedName>
    <definedName name="Excel_BuiltIn_Print_Titles_19_51" localSheetId="5">#REF!</definedName>
    <definedName name="Excel_BuiltIn_Print_Titles_19_51">#REF!</definedName>
    <definedName name="Excel_BuiltIn_Print_Titles_20" localSheetId="5">#REF!</definedName>
    <definedName name="Excel_BuiltIn_Print_Titles_20">#REF!</definedName>
    <definedName name="Excel_BuiltIn_Print_Titles_20_51" localSheetId="5">#REF!</definedName>
    <definedName name="Excel_BuiltIn_Print_Titles_20_51">#REF!</definedName>
    <definedName name="Excel_BuiltIn_Print_Titles_21" localSheetId="5">[35]SNG_855!#REF!</definedName>
    <definedName name="Excel_BuiltIn_Print_Titles_21">[35]SNG_855!#REF!</definedName>
    <definedName name="Excel_BuiltIn_Print_Titles_21_51" localSheetId="5">#REF!</definedName>
    <definedName name="Excel_BuiltIn_Print_Titles_21_51">#REF!</definedName>
    <definedName name="Excel_BuiltIn_Print_Titles_23" localSheetId="5">#REF!</definedName>
    <definedName name="Excel_BuiltIn_Print_Titles_23">#REF!</definedName>
    <definedName name="Excel_BuiltIn_Print_Titles_23_51" localSheetId="5">#REF!</definedName>
    <definedName name="Excel_BuiltIn_Print_Titles_23_51">#REF!</definedName>
    <definedName name="Excel_BuiltIn_Print_Titles_3">#REF!</definedName>
    <definedName name="Excel_BuiltIn_Print_Titles_3_51">#REF!</definedName>
    <definedName name="Excel_BuiltIn_Print_Titles_5">'[35]VEA 374'!#REF!</definedName>
    <definedName name="Excel_BuiltIn_Print_Titles_5_51" localSheetId="5">#REF!</definedName>
    <definedName name="Excel_BuiltIn_Print_Titles_5_51">#REF!</definedName>
    <definedName name="Excel_BuiltIn_Print_Titles_5_XX" localSheetId="5">'[35]VEA 374'!#REF!</definedName>
    <definedName name="Excel_BuiltIn_Print_Titles_5_XX">'[35]VEA 374'!#REF!</definedName>
    <definedName name="Excel_BuiltIn_Print_Titles_5_XX_51" localSheetId="5">#REF!</definedName>
    <definedName name="Excel_BuiltIn_Print_Titles_5_XX_51">#REF!</definedName>
    <definedName name="Excel_BuiltIn_Print_Titles_6" localSheetId="5">#REF!</definedName>
    <definedName name="Excel_BuiltIn_Print_Titles_6">#REF!</definedName>
    <definedName name="Excel_BuiltIn_Print_Titles_6_51" localSheetId="5">#REF!</definedName>
    <definedName name="Excel_BuiltIn_Print_Titles_6_51">#REF!</definedName>
    <definedName name="Excel_BuiltIn_Print_Titles_7" localSheetId="5">[35]HFB024!#REF!</definedName>
    <definedName name="Excel_BuiltIn_Print_Titles_7">[35]HFB024!#REF!</definedName>
    <definedName name="Excel_BuiltIn_Print_Titles_7_51" localSheetId="5">#REF!</definedName>
    <definedName name="Excel_BuiltIn_Print_Titles_7_51">#REF!</definedName>
    <definedName name="Excel_BuiltIn_Print_Titles_8" localSheetId="5">#REF!</definedName>
    <definedName name="Excel_BuiltIn_Print_Titles_8">#REF!</definedName>
    <definedName name="Excel_BuiltIn_Print_Titles_8_51" localSheetId="5">#REF!</definedName>
    <definedName name="Excel_BuiltIn_Print_Titles_8_51">#REF!</definedName>
    <definedName name="Excel_BuiltIn_Print_Titles_9" localSheetId="5">[35]PAJ825!#REF!</definedName>
    <definedName name="Excel_BuiltIn_Print_Titles_9">[35]PAJ825!#REF!</definedName>
    <definedName name="Excel_BuiltIn_Print_Titles_9_51" localSheetId="5">#REF!</definedName>
    <definedName name="Excel_BuiltIn_Print_Titles_9_51">#REF!</definedName>
    <definedName name="EXCROC">'[42]Análisis de precios'!$H$52</definedName>
    <definedName name="Experiencia1" localSheetId="5">#REF!</definedName>
    <definedName name="Experiencia1">#REF!</definedName>
    <definedName name="Experiencia2" localSheetId="5">#REF!</definedName>
    <definedName name="Experiencia2">#REF!</definedName>
    <definedName name="Experiencia3" localSheetId="5">#REF!</definedName>
    <definedName name="Experiencia3">#REF!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tor3">#REF!</definedName>
    <definedName name="FACTOR4">#REF!</definedName>
    <definedName name="FACTOR5">#REF!</definedName>
    <definedName name="FACTURADO">'[43]Itemes Renovación'!#REF!</definedName>
    <definedName name="fb" localSheetId="5">#REF!</definedName>
    <definedName name="fb">#REF!</definedName>
    <definedName name="fd" localSheetId="5">'[26]A. P. U.'!#REF!</definedName>
    <definedName name="fd">'[26]A. P. U.'!#REF!</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5" hidden="1">{"via1",#N/A,TRUE,"general";"via2",#N/A,TRUE,"general";"via3",#N/A,TRUE,"general"}</definedName>
    <definedName name="fdg" hidden="1">{"via1",#N/A,TRUE,"general";"via2",#N/A,TRUE,"general";"via3",#N/A,TRUE,"general"}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5" hidden="1">{"via1",#N/A,TRUE,"general";"via2",#N/A,TRUE,"general";"via3",#N/A,TRUE,"general"}</definedName>
    <definedName name="fdsfdsf"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cha">[30]Datos!$B$5</definedName>
    <definedName name="fer">'[22]Res-Accide-10'!#REF!</definedName>
    <definedName name="ferfer" localSheetId="5" hidden="1">{"via1",#N/A,TRUE,"general";"via2",#N/A,TRUE,"general";"via3",#N/A,TRUE,"general"}</definedName>
    <definedName name="ferfer" hidden="1">{"via1",#N/A,TRUE,"general";"via2",#N/A,TRUE,"general";"via3",#N/A,TRUE,"general"}</definedName>
    <definedName name="ff" localSheetId="5">'700.2.1P.'!err</definedName>
    <definedName name="ff">[0]!err</definedName>
    <definedName name="fff" localSheetId="5" hidden="1">{"via1",#N/A,TRUE,"general";"via2",#N/A,TRUE,"general";"via3",#N/A,TRUE,"general"}</definedName>
    <definedName name="fff"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5" hidden="1">{"via1",#N/A,TRUE,"general";"via2",#N/A,TRUE,"general";"via3",#N/A,TRUE,"general"}</definedName>
    <definedName name="ffffrd" hidden="1">{"via1",#N/A,TRUE,"general";"via2",#N/A,TRUE,"general";"via3",#N/A,TRUE,"general"}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5">'700.2.1P.'!err</definedName>
    <definedName name="fg">[0]!err</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5" hidden="1">{"via1",#N/A,TRUE,"general";"via2",#N/A,TRUE,"general";"via3",#N/A,TRUE,"general"}</definedName>
    <definedName name="fgdfsgr" hidden="1">{"via1",#N/A,TRUE,"general";"via2",#N/A,TRUE,"general";"via3",#N/A,TRUE,"general"}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5" hidden="1">{"via1",#N/A,TRUE,"general";"via2",#N/A,TRUE,"general";"via3",#N/A,TRUE,"general"}</definedName>
    <definedName name="FGFDH" hidden="1">{"via1",#N/A,TRUE,"general";"via2",#N/A,TRUE,"general";"via3",#N/A,TRUE,"general"}</definedName>
    <definedName name="fgg">#REF!</definedName>
    <definedName name="fgghhj" localSheetId="5" hidden="1">{"via1",#N/A,TRUE,"general";"via2",#N/A,TRUE,"general";"via3",#N/A,TRUE,"general"}</definedName>
    <definedName name="fgghhj"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5" hidden="1">{"via1",#N/A,TRUE,"general";"via2",#N/A,TRUE,"general";"via3",#N/A,TRUE,"general"}</definedName>
    <definedName name="fghfgh"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5" hidden="1">{"via1",#N/A,TRUE,"general";"via2",#N/A,TRUE,"general";"via3",#N/A,TRUE,"general"}</definedName>
    <definedName name="fghsfgh" hidden="1">{"via1",#N/A,TRUE,"general";"via2",#N/A,TRUE,"general";"via3",#N/A,TRUE,"general"}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5" hidden="1">{"via1",#N/A,TRUE,"general";"via2",#N/A,TRUE,"general";"via3",#N/A,TRUE,"general"}</definedName>
    <definedName name="fhfgh"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NANCIACION" localSheetId="5">'700.2.1P.'!err</definedName>
    <definedName name="FINANCIACION">[0]!err</definedName>
    <definedName name="fk" localSheetId="5">#REF!</definedName>
    <definedName name="fk">#REF!</definedName>
    <definedName name="flq" localSheetId="5">#REF!</definedName>
    <definedName name="flq">#REF!</definedName>
    <definedName name="fm" localSheetId="5">#REF!</definedName>
    <definedName name="fm">#REF!</definedName>
    <definedName name="FOTO">#REF!</definedName>
    <definedName name="FOTOS">[44]!absc</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5" hidden="1">{"via1",#N/A,TRUE,"general";"via2",#N/A,TRUE,"general";"via3",#N/A,TRUE,"general"}</definedName>
    <definedName name="frefr" hidden="1">{"via1",#N/A,TRUE,"general";"via2",#N/A,TRUE,"general";"via3",#N/A,TRUE,"general"}</definedName>
    <definedName name="fres">#REF!</definedName>
    <definedName name="frfa" localSheetId="5" hidden="1">{"via1",#N/A,TRUE,"general";"via2",#N/A,TRUE,"general";"via3",#N/A,TRUE,"general"}</definedName>
    <definedName name="frfa" hidden="1">{"via1",#N/A,TRUE,"general";"via2",#N/A,TRUE,"general";"via3",#N/A,TRUE,"general"}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t">[5]Dimensiones!$D$12</definedName>
    <definedName name="fu" localSheetId="5">'700.2.1P.'!err</definedName>
    <definedName name="fu">[0]!err</definedName>
    <definedName name="Full_Print" localSheetId="5">#REF!</definedName>
    <definedName name="Full_Print">#REF!</definedName>
    <definedName name="fv" localSheetId="5">#REF!</definedName>
    <definedName name="fv">#REF!</definedName>
    <definedName name="fwff" localSheetId="5" hidden="1">{"via1",#N/A,TRUE,"general";"via2",#N/A,TRUE,"general";"via3",#N/A,TRUE,"general"}</definedName>
    <definedName name="fwff"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b">#REF!</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5" hidden="1">{"via1",#N/A,TRUE,"general";"via2",#N/A,TRUE,"general";"via3",#N/A,TRUE,"general"}</definedName>
    <definedName name="geg" hidden="1">{"via1",#N/A,TRUE,"general";"via2",#N/A,TRUE,"general";"via3",#N/A,TRUE,"general"}</definedName>
    <definedName name="Geotex">#REF!</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5" hidden="1">{"via1",#N/A,TRUE,"general";"via2",#N/A,TRUE,"general";"via3",#N/A,TRUE,"general"}</definedName>
    <definedName name="gerg54" hidden="1">{"via1",#N/A,TRUE,"general";"via2",#N/A,TRUE,"general";"via3",#N/A,TRUE,"general"}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5" hidden="1">{"via1",#N/A,TRUE,"general";"via2",#N/A,TRUE,"general";"via3",#N/A,TRUE,"general"}</definedName>
    <definedName name="gfdg"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5" hidden="1">{"via1",#N/A,TRUE,"general";"via2",#N/A,TRUE,"general";"via3",#N/A,TRUE,"general"}</definedName>
    <definedName name="gfjjh" hidden="1">{"via1",#N/A,TRUE,"general";"via2",#N/A,TRUE,"general";"via3",#N/A,TRUE,"general"}</definedName>
    <definedName name="gft">#REF!</definedName>
    <definedName name="gfutyj6" localSheetId="5" hidden="1">{"via1",#N/A,TRUE,"general";"via2",#N/A,TRUE,"general";"via3",#N/A,TRUE,"general"}</definedName>
    <definedName name="gfutyj6" hidden="1">{"via1",#N/A,TRUE,"general";"via2",#N/A,TRUE,"general";"via3",#N/A,TRUE,"general"}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5" hidden="1">{"via1",#N/A,TRUE,"general";"via2",#N/A,TRUE,"general";"via3",#N/A,TRUE,"general"}</definedName>
    <definedName name="ggdr" hidden="1">{"via1",#N/A,TRUE,"general";"via2",#N/A,TRUE,"general";"via3",#N/A,TRUE,"general"}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5">'700.2.1P.'!err</definedName>
    <definedName name="GGG">[0]!err</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5" hidden="1">{"via1",#N/A,TRUE,"general";"via2",#N/A,TRUE,"general";"via3",#N/A,TRUE,"general"}</definedName>
    <definedName name="gggg" hidden="1">{"via1",#N/A,TRUE,"general";"via2",#N/A,TRUE,"general";"via3",#N/A,TRUE,"general"}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5" hidden="1">{"via1",#N/A,TRUE,"general";"via2",#N/A,TRUE,"general";"via3",#N/A,TRUE,"general"}</definedName>
    <definedName name="gggggt" hidden="1">{"via1",#N/A,TRUE,"general";"via2",#N/A,TRUE,"general";"via3",#N/A,TRUE,"general"}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5" hidden="1">{"via1",#N/A,TRUE,"general";"via2",#N/A,TRUE,"general";"via3",#N/A,TRUE,"general"}</definedName>
    <definedName name="gggtgd"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#N/A</definedName>
    <definedName name="ghdghuy" localSheetId="5" hidden="1">{"via1",#N/A,TRUE,"general";"via2",#N/A,TRUE,"general";"via3",#N/A,TRUE,"general"}</definedName>
    <definedName name="ghdghuy"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5">MATCH(0.01,'700.2.1P.'!End_Bal,-1)+1</definedName>
    <definedName name="GI">MATCH(0.01,End_Bal,-1)+1</definedName>
    <definedName name="GJ">#N/A</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5" hidden="1">{"via1",#N/A,TRUE,"general";"via2",#N/A,TRUE,"general";"via3",#N/A,TRUE,"general"}</definedName>
    <definedName name="gk" hidden="1">{"via1",#N/A,TRUE,"general";"via2",#N/A,TRUE,"general";"via3",#N/A,TRUE,"general"}</definedName>
    <definedName name="GKJDGDIJZ">"Imagen 3"</definedName>
    <definedName name="GL" localSheetId="5">Scheduled_Payment+Extra_Payment</definedName>
    <definedName name="GL">Scheduled_Payment+Extra_Payment</definedName>
    <definedName name="GM">#N/A</definedName>
    <definedName name="gmt" localSheetId="5">#REF!</definedName>
    <definedName name="gmt">#REF!</definedName>
    <definedName name="gn" localSheetId="5">#REF!</definedName>
    <definedName name="gn">#REF!</definedName>
    <definedName name="gnm" localSheetId="5">#REF!</definedName>
    <definedName name="gnm">#REF!</definedName>
    <definedName name="gñ">#REF!</definedName>
    <definedName name="gp">#REF!</definedName>
    <definedName name="GRAF1ANO" localSheetId="5" hidden="1">{"via1",#N/A,TRUE,"general";"via2",#N/A,TRUE,"general";"via3",#N/A,TRUE,"general"}</definedName>
    <definedName name="GRAF1ANO" hidden="1">{"via1",#N/A,TRUE,"general";"via2",#N/A,TRUE,"general";"via3",#N/A,TRUE,"general"}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5" hidden="1">{"via1",#N/A,TRUE,"general";"via2",#N/A,TRUE,"general";"via3",#N/A,TRUE,"general"}</definedName>
    <definedName name="grggwero" hidden="1">{"via1",#N/A,TRUE,"general";"via2",#N/A,TRUE,"general";"via3",#N/A,TRUE,"general"}</definedName>
    <definedName name="grl">#REF!</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5" hidden="1">{"via1",#N/A,TRUE,"general";"via2",#N/A,TRUE,"general";"via3",#N/A,TRUE,"general"}</definedName>
    <definedName name="gsfsf" hidden="1">{"via1",#N/A,TRUE,"general";"via2",#N/A,TRUE,"general";"via3",#N/A,TRUE,"general"}</definedName>
    <definedName name="GT">[45]BASE!$C$4:$H$255</definedName>
    <definedName name="gte" localSheetId="5">#REF!</definedName>
    <definedName name="gte">#REF!</definedName>
    <definedName name="gtgt" localSheetId="5" hidden="1">{"via1",#N/A,TRUE,"general";"via2",#N/A,TRUE,"general";"via3",#N/A,TRUE,"general"}</definedName>
    <definedName name="gtgt"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[34]perfil!$AG$10:$AG$111</definedName>
    <definedName name="h9h" localSheetId="5" hidden="1">{"via1",#N/A,TRUE,"general";"via2",#N/A,TRUE,"general";"via3",#N/A,TRUE,"general"}</definedName>
    <definedName name="h9h" hidden="1">{"via1",#N/A,TRUE,"general";"via2",#N/A,TRUE,"general";"via3",#N/A,TRUE,"general"}</definedName>
    <definedName name="ha">#REF!</definedName>
    <definedName name="hab___viv">[34]Sanitario!$AC$6:$AD$6</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c">[5]Dimensiones!$B$10</definedName>
    <definedName name="hdfh" localSheetId="5" hidden="1">{"via1",#N/A,TRUE,"general";"via2",#N/A,TRUE,"general";"via3",#N/A,TRUE,"general"}</definedName>
    <definedName name="hdfh" hidden="1">{"via1",#N/A,TRUE,"general";"via2",#N/A,TRUE,"general";"via3",#N/A,TRUE,"general"}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5" hidden="1">{"via1",#N/A,TRUE,"general";"via2",#N/A,TRUE,"general";"via3",#N/A,TRUE,"general"}</definedName>
    <definedName name="hdgh" hidden="1">{"via1",#N/A,TRUE,"general";"via2",#N/A,TRUE,"general";"via3",#N/A,TRUE,"general"}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5" hidden="1">{"via1",#N/A,TRUE,"general";"via2",#N/A,TRUE,"general";"via3",#N/A,TRUE,"general"}</definedName>
    <definedName name="hfgh" hidden="1">{"via1",#N/A,TRUE,"general";"via2",#N/A,TRUE,"general";"via3",#N/A,TRUE,"general"}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[5]Dimensiones!$D$9</definedName>
    <definedName name="hfthr" localSheetId="5" hidden="1">{"via1",#N/A,TRUE,"general";"via2",#N/A,TRUE,"general";"via3",#N/A,TRUE,"general"}</definedName>
    <definedName name="hfthr"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5" hidden="1">{"via1",#N/A,TRUE,"general";"via2",#N/A,TRUE,"general";"via3",#N/A,TRUE,"general"}</definedName>
    <definedName name="hghydj"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5">'700.2.1P.'!err</definedName>
    <definedName name="hh">[0]!err</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5" hidden="1">{"via1",#N/A,TRUE,"general";"via2",#N/A,TRUE,"general";"via3",#N/A,TRUE,"general"}</definedName>
    <definedName name="hhhhhh" hidden="1">{"via1",#N/A,TRUE,"general";"via2",#N/A,TRUE,"general";"via3",#N/A,TRUE,"general"}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5" hidden="1">{"via1",#N/A,TRUE,"general";"via2",#N/A,TRUE,"general";"via3",#N/A,TRUE,"general"}</definedName>
    <definedName name="hhhhth" hidden="1">{"via1",#N/A,TRUE,"general";"via2",#N/A,TRUE,"general";"via3",#N/A,TRUE,"general"}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5" hidden="1">{"via1",#N/A,TRUE,"general";"via2",#N/A,TRUE,"general";"via3",#N/A,TRUE,"general"}</definedName>
    <definedName name="hhtrhreh" hidden="1">{"via1",#N/A,TRUE,"general";"via2",#N/A,TRUE,"general";"via3",#N/A,TRUE,"general"}</definedName>
    <definedName name="hit">[5]Dimensiones!$D$8</definedName>
    <definedName name="hj" localSheetId="5">#REF!</definedName>
    <definedName name="hj">#REF!</definedName>
    <definedName name="hjfg" localSheetId="5" hidden="1">{"via1",#N/A,TRUE,"general";"via2",#N/A,TRUE,"general";"via3",#N/A,TRUE,"general"}</definedName>
    <definedName name="hjfg" hidden="1">{"via1",#N/A,TRUE,"general";"via2",#N/A,TRUE,"general";"via3",#N/A,TRUE,"general"}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5" hidden="1">{"via1",#N/A,TRUE,"general";"via2",#N/A,TRUE,"general";"via3",#N/A,TRUE,"general"}</definedName>
    <definedName name="HJKH"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5">'700.2.1P.'!err</definedName>
    <definedName name="HK">[0]!err</definedName>
    <definedName name="hl" localSheetId="5">#REF!</definedName>
    <definedName name="hl">#REF!</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'[46]Itemes Renovación'!#REF!</definedName>
    <definedName name="horat">'[46]Itemes Renovación'!#REF!</definedName>
    <definedName name="hp" localSheetId="5">#REF!</definedName>
    <definedName name="hp">#REF!</definedName>
    <definedName name="hqi" localSheetId="5">#REF!</definedName>
    <definedName name="hqi">#REF!</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5" hidden="1">{"via1",#N/A,TRUE,"general";"via2",#N/A,TRUE,"general";"via3",#N/A,TRUE,"general"}</definedName>
    <definedName name="hsfg" hidden="1">{"via1",#N/A,TRUE,"general";"via2",#N/A,TRUE,"general";"via3",#N/A,TRUE,"general"}</definedName>
    <definedName name="ht">#REF!</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5" hidden="1">{"via1",#N/A,TRUE,"general";"via2",#N/A,TRUE,"general";"via3",#N/A,TRUE,"general"}</definedName>
    <definedName name="htryrt7" hidden="1">{"via1",#N/A,TRUE,"general";"via2",#N/A,TRUE,"general";"via3",#N/A,TRUE,"general"}</definedName>
    <definedName name="HU">#REF!</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5" hidden="1">{"via1",#N/A,TRUE,"general";"via2",#N/A,TRUE,"general";"via3",#N/A,TRUE,"general"}</definedName>
    <definedName name="hytirs" hidden="1">{"via1",#N/A,TRUE,"general";"via2",#N/A,TRUE,"general";"via3",#N/A,TRUE,"general"}</definedName>
    <definedName name="I">#REF!</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D" localSheetId="5">'700.2.1P.'!err</definedName>
    <definedName name="ID">[0]!err</definedName>
    <definedName name="IF" localSheetId="5">'[26]A. P. U.'!#REF!</definedName>
    <definedName name="IF">'[26]A. P. U.'!#REF!</definedName>
    <definedName name="ig" localSheetId="5">#REF!</definedName>
    <definedName name="ig">#REF!</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5" hidden="1">{"via1",#N/A,TRUE,"general";"via2",#N/A,TRUE,"general";"via3",#N/A,TRUE,"general"}</definedName>
    <definedName name="iii"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[10]otros!$C$3</definedName>
    <definedName name="INDI">[47]Indice!$1:$1048576</definedName>
    <definedName name="INDICE">'[11]INDICE ALFABETICO'!$1:$1048576</definedName>
    <definedName name="inf" localSheetId="5">#REF!</definedName>
    <definedName name="inf">#REF!</definedName>
    <definedName name="INFG" localSheetId="5">#REF!</definedName>
    <definedName name="INFG">#REF!</definedName>
    <definedName name="Inicio">[20]BASES!$E$26</definedName>
    <definedName name="Insumos_auxiliares">[48]Insumos!#REF!</definedName>
    <definedName name="Insumos_basicos" localSheetId="5">#REF!</definedName>
    <definedName name="Insumos_basicos">#REF!</definedName>
    <definedName name="Int" localSheetId="5">#REF!</definedName>
    <definedName name="Int">#REF!</definedName>
    <definedName name="Interest_Rate" localSheetId="5">#REF!</definedName>
    <definedName name="Interest_Rate">#REF!</definedName>
    <definedName name="INTERV">#REF!</definedName>
    <definedName name="INV">#REF!</definedName>
    <definedName name="INV_11">'[49]PR 1'!$A$2:$N$655</definedName>
    <definedName name="Io" localSheetId="5">#REF!</definedName>
    <definedName name="Io">#REF!</definedName>
    <definedName name="io0ioprhyi0i90ryi90" localSheetId="5">#REF!</definedName>
    <definedName name="io0ioprhyi0i90ryi90">#REF!</definedName>
    <definedName name="IOUHH" localSheetId="5">'700.2.1P.'!err</definedName>
    <definedName name="IOUHH">[0]!err</definedName>
    <definedName name="ir" localSheetId="5">#REF!</definedName>
    <definedName name="ir">#REF!</definedName>
    <definedName name="it." localSheetId="5">#REF!</definedName>
    <definedName name="it.">#REF!</definedName>
    <definedName name="Item" localSheetId="5">#REF!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'[50]1'!#REF!</definedName>
    <definedName name="ITEM230" localSheetId="5">#REF!</definedName>
    <definedName name="ITEM230">#REF!</definedName>
    <definedName name="item230.1" localSheetId="5">#REF!</definedName>
    <definedName name="item230.1">#REF!</definedName>
    <definedName name="ITEM3" localSheetId="5">#REF!</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N320">#REF!</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5" hidden="1">{"via1",#N/A,TRUE,"general";"via2",#N/A,TRUE,"general";"via3",#N/A,TRUE,"general"}</definedName>
    <definedName name="iul"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5" hidden="1">{"via1",#N/A,TRUE,"general";"via2",#N/A,TRUE,"general";"via3",#N/A,TRUE,"general"}</definedName>
    <definedName name="iyuiuyi" hidden="1">{"via1",#N/A,TRUE,"general";"via2",#N/A,TRUE,"general";"via3",#N/A,TRUE,"general"}</definedName>
    <definedName name="IZQ">[36]DIST!$G$7:$H$2413</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5" hidden="1">{"via1",#N/A,TRUE,"general";"via2",#N/A,TRUE,"general";"via3",#N/A,TRUE,"general"}</definedName>
    <definedName name="jd" hidden="1">{"via1",#N/A,TRUE,"general";"via2",#N/A,TRUE,"general";"via3",#N/A,TRUE,"general"}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5" hidden="1">{"via1",#N/A,TRUE,"general";"via2",#N/A,TRUE,"general";"via3",#N/A,TRUE,"general"}</definedName>
    <definedName name="jgfj" hidden="1">{"via1",#N/A,TRUE,"general";"via2",#N/A,TRUE,"general";"via3",#N/A,TRUE,"general"}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5" hidden="1">{"via1",#N/A,TRUE,"general";"via2",#N/A,TRUE,"general";"via3",#N/A,TRUE,"general"}</definedName>
    <definedName name="jhjyj" hidden="1">{"via1",#N/A,TRUE,"general";"via2",#N/A,TRUE,"general";"via3",#N/A,TRUE,"general"}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5" hidden="1">{"via1",#N/A,TRUE,"general";"via2",#N/A,TRUE,"general";"via3",#N/A,TRUE,"general"}</definedName>
    <definedName name="jj"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5" hidden="1">{"via1",#N/A,TRUE,"general";"via2",#N/A,TRUE,"general";"via3",#N/A,TRUE,"general"}</definedName>
    <definedName name="jjyjy" hidden="1">{"via1",#N/A,TRUE,"general";"via2",#N/A,TRUE,"general";"via3",#N/A,TRUE,"general"}</definedName>
    <definedName name="jk">#REF!</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 localSheetId="5">'700.2.1P.'!err</definedName>
    <definedName name="JOHNNY">[0]!err</definedName>
    <definedName name="JRYJ" localSheetId="5" hidden="1">{"via1",#N/A,TRUE,"general";"via2",#N/A,TRUE,"general";"via3",#N/A,TRUE,"general"}</definedName>
    <definedName name="JRYJ" hidden="1">{"via1",#N/A,TRUE,"general";"via2",#N/A,TRUE,"general";"via3",#N/A,TRUE,"general"}</definedName>
    <definedName name="jt">#REF!</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5" hidden="1">{"via1",#N/A,TRUE,"general";"via2",#N/A,TRUE,"general";"via3",#N/A,TRUE,"general"}</definedName>
    <definedName name="juj"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5" hidden="1">{"via1",#N/A,TRUE,"general";"via2",#N/A,TRUE,"general";"via3",#N/A,TRUE,"general"}</definedName>
    <definedName name="jyjt7"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5" hidden="1">{"via1",#N/A,TRUE,"general";"via2",#N/A,TRUE,"general";"via3",#N/A,TRUE,"general"}</definedName>
    <definedName name="KHGGH" hidden="1">{"via1",#N/A,TRUE,"general";"via2",#N/A,TRUE,"general";"via3",#N/A,TRUE,"general"}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5"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5" hidden="1">{"via1",#N/A,TRUE,"general";"via2",#N/A,TRUE,"general";"via3",#N/A,TRUE,"general"}</definedName>
    <definedName name="kjhkd"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5">'700.2.1P.'!err</definedName>
    <definedName name="kl">[0]!err</definedName>
    <definedName name="klklk" localSheetId="5">#REF!</definedName>
    <definedName name="klklk">#REF!</definedName>
    <definedName name="kñy" localSheetId="5">#REF!</definedName>
    <definedName name="kñy">#REF!</definedName>
    <definedName name="ko">[51]items!$C$4:$J$247</definedName>
    <definedName name="krtrk" localSheetId="5" hidden="1">{"via1",#N/A,TRUE,"general";"via2",#N/A,TRUE,"general";"via3",#N/A,TRUE,"general"}</definedName>
    <definedName name="krtrk" hidden="1">{"via1",#N/A,TRUE,"general";"via2",#N/A,TRUE,"general";"via3",#N/A,TRUE,"general"}</definedName>
    <definedName name="kuh">#REF!</definedName>
    <definedName name="kuy">#REF!</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[8]!absc</definedName>
    <definedName name="Last_Row">#N/A</definedName>
    <definedName name="lia">#REF!</definedName>
    <definedName name="LICITACION">#REF!</definedName>
    <definedName name="linc1">[5]Dimensiones!$B$15</definedName>
    <definedName name="linc2">[5]Dimensiones!$B$19</definedName>
    <definedName name="linc3">[5]Dimensiones!$B$23</definedName>
    <definedName name="linc4">[5]Dimensiones!$B$27</definedName>
    <definedName name="linc5">[5]Dimensiones!$B$31</definedName>
    <definedName name="LINEA">[52]CONT_ADI!#REF!</definedName>
    <definedName name="listequi" localSheetId="5">#REF!</definedName>
    <definedName name="listequi">#REF!</definedName>
    <definedName name="listmat" localSheetId="5">#REF!</definedName>
    <definedName name="listmat">#REF!</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5" hidden="1">{"via1",#N/A,TRUE,"general";"via2",#N/A,TRUE,"general";"via3",#N/A,TRUE,"general"}</definedName>
    <definedName name="lkj" hidden="1">{"via1",#N/A,TRUE,"general";"via2",#N/A,TRUE,"general";"via3",#N/A,TRUE,"general"}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#REF!</definedName>
    <definedName name="lllllh" localSheetId="5" hidden="1">{"via1",#N/A,TRUE,"general";"via2",#N/A,TRUE,"general";"via3",#N/A,TRUE,"general"}</definedName>
    <definedName name="lllllh"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ÑP">#REF!</definedName>
    <definedName name="lo">#REF!</definedName>
    <definedName name="Loan_Amount">#REF!</definedName>
    <definedName name="Loan_Start">#REF!</definedName>
    <definedName name="Loan_Years">#REF!</definedName>
    <definedName name="loc">[53]INDICE!#REF!</definedName>
    <definedName name="LOCA">[12]!absc</definedName>
    <definedName name="LOCA1">[12]!absc</definedName>
    <definedName name="LOCA2">[54]!absc</definedName>
    <definedName name="LOCALIZACION_Y_REPLANTEO" localSheetId="5">#REF!</definedName>
    <definedName name="LOCALIZACION_Y_REPLANTEO">#REF!</definedName>
    <definedName name="LOCALIZACIÓN_Y_REPLANTEO._ESTRUCTURAS" localSheetId="5">#REF!</definedName>
    <definedName name="LOCALIZACIÓN_Y_REPLANTEO._ESTRUCTURAS">#REF!</definedName>
    <definedName name="LOGO" localSheetId="5">'700.2.1P.'!err</definedName>
    <definedName name="LOGO">[0]!err</definedName>
    <definedName name="LOI" localSheetId="5">#REF!</definedName>
    <definedName name="LOI">#REF!</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IF(COUNT([55]GENERAL!$A$8)=0,0,ABS([55]GENERAL!$A$8))</definedName>
    <definedName name="LOPE" localSheetId="5">#REF!</definedName>
    <definedName name="LOPE">#REF!</definedName>
    <definedName name="lplpl" localSheetId="5" hidden="1">{"via1",#N/A,TRUE,"general";"via2",#N/A,TRUE,"general";"via3",#N/A,TRUE,"general"}</definedName>
    <definedName name="lplpl" hidden="1">{"via1",#N/A,TRUE,"general";"via2",#N/A,TRUE,"general";"via3",#N/A,TRUE,"general"}</definedName>
    <definedName name="lsttros">#REF!</definedName>
    <definedName name="lucy" localSheetId="5" hidden="1">{"TAB1",#N/A,TRUE,"GENERAL";"TAB2",#N/A,TRUE,"GENERAL";"TAB3",#N/A,TRUE,"GENERAL";"TAB4",#N/A,TRUE,"GENERAL";"TAB5",#N/A,TRUE,"GENERAL"}</definedName>
    <definedName name="lucy" hidden="1">{"TAB1",#N/A,TRUE,"GENERAL";"TAB2",#N/A,TRUE,"GENERAL";"TAB3",#N/A,TRUE,"GENERAL";"TAB4",#N/A,TRUE,"GENERAL";"TAB5",#N/A,TRUE,"GENERAL"}</definedName>
    <definedName name="lun">'[22]Res-Accide-10'!#REF!</definedName>
    <definedName name="m" localSheetId="5">#REF!</definedName>
    <definedName name="m">#REF!</definedName>
    <definedName name="MA">'[22]Res-Accide-10'!#REF!</definedName>
    <definedName name="mafdsf" localSheetId="5" hidden="1">{"via1",#N/A,TRUE,"general";"via2",#N/A,TRUE,"general";"via3",#N/A,TRUE,"general"}</definedName>
    <definedName name="mafdsf" hidden="1">{"via1",#N/A,TRUE,"general";"via2",#N/A,TRUE,"general";"via3",#N/A,TRUE,"general"}</definedName>
    <definedName name="MAL">'[56]Estado Resumen'!#REF!&lt;2.5</definedName>
    <definedName name="MALO" localSheetId="5">'[25]ESTADO VÍA-CRIT.TECNICO'!#REF!&lt;2.5</definedName>
    <definedName name="MALO">'[25]ESTADO VÍA-CRIT.TECNICO'!#REF!&lt;2.5</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5" hidden="1">{"via1",#N/A,TRUE,"general";"via2",#N/A,TRUE,"general";"via3",#N/A,TRUE,"general"}</definedName>
    <definedName name="maow" hidden="1">{"via1",#N/A,TRUE,"general";"via2",#N/A,TRUE,"general";"via3",#N/A,TRUE,"general"}</definedName>
    <definedName name="MAP">'[57]PU (2)'!#REF!</definedName>
    <definedName name="MAQUINAR">[28]Insum!$A$68:$H$98</definedName>
    <definedName name="Maquinaria">[58]Insum!$A$76:$E$99</definedName>
    <definedName name="mar">'[22]Res-Accide-10'!#REF!</definedName>
    <definedName name="masor" localSheetId="5" hidden="1">{"via1",#N/A,TRUE,"general";"via2",#N/A,TRUE,"general";"via3",#N/A,TRUE,"general"}</definedName>
    <definedName name="masor" hidden="1">{"via1",#N/A,TRUE,"general";"via2",#N/A,TRUE,"general";"via3",#N/A,TRUE,"general"}</definedName>
    <definedName name="MAT">#REF!</definedName>
    <definedName name="mate">[11]MATERIALES!$1:$1048576</definedName>
    <definedName name="materiales" localSheetId="5">#REF!</definedName>
    <definedName name="materiales">#REF!</definedName>
    <definedName name="matriz" localSheetId="5">#REF!,#REF!</definedName>
    <definedName name="matriz">#REF!,#REF!</definedName>
    <definedName name="MATRIZRICS">'[59]RICS NUEVA HOJA DIARIA'!$A$1:$AB$42</definedName>
    <definedName name="MAX">[60]INDICE!$1:$1048576</definedName>
    <definedName name="mdd" localSheetId="5" hidden="1">{"via1",#N/A,TRUE,"general";"via2",#N/A,TRUE,"general";"via3",#N/A,TRUE,"general"}</definedName>
    <definedName name="mdd" hidden="1">{"via1",#N/A,TRUE,"general";"via2",#N/A,TRUE,"general";"via3",#N/A,TRUE,"general"}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5"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[33]INDICE!$1:$1048576</definedName>
    <definedName name="mjmj" localSheetId="5" hidden="1">{"via1",#N/A,TRUE,"general";"via2",#N/A,TRUE,"general";"via3",#N/A,TRUE,"general"}</definedName>
    <definedName name="mjmj"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5" hidden="1">{"via1",#N/A,TRUE,"general";"via2",#N/A,TRUE,"general";"via3",#N/A,TRUE,"general"}</definedName>
    <definedName name="mmmh" hidden="1">{"via1",#N/A,TRUE,"general";"via2",#N/A,TRUE,"general";"via3",#N/A,TRUE,"general"}</definedName>
    <definedName name="MMMM">#REF!</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5" hidden="1">{"via1",#N/A,TRUE,"general";"via2",#N/A,TRUE,"general";"via3",#N/A,TRUE,"general"}</definedName>
    <definedName name="mmmmmmg"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[61]otros!$A$21:$A$74</definedName>
    <definedName name="mr" localSheetId="5">#REF!</definedName>
    <definedName name="mr">#REF!</definedName>
    <definedName name="n" localSheetId="5" hidden="1">{"via1",#N/A,TRUE,"general";"via2",#N/A,TRUE,"general";"via3",#N/A,TRUE,"general"}</definedName>
    <definedName name="n" hidden="1">{"via1",#N/A,TRUE,"general";"via2",#N/A,TRUE,"general";"via3",#N/A,TRUE,"general"}</definedName>
    <definedName name="nb">#REF!</definedName>
    <definedName name="nbv">#REF!</definedName>
    <definedName name="nbvnv" localSheetId="5" hidden="1">{"via1",#N/A,TRUE,"general";"via2",#N/A,TRUE,"general";"via3",#N/A,TRUE,"general"}</definedName>
    <definedName name="nbvnv" hidden="1">{"via1",#N/A,TRUE,"general";"via2",#N/A,TRUE,"general";"via3",#N/A,TRUE,"general"}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#REF!</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5" hidden="1">{"via1",#N/A,TRUE,"general";"via2",#N/A,TRUE,"general";"via3",#N/A,TRUE,"general"}</definedName>
    <definedName name="nfg"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5" hidden="1">{"via1",#N/A,TRUE,"general";"via2",#N/A,TRUE,"general";"via3",#N/A,TRUE,"general"}</definedName>
    <definedName name="ngfh" hidden="1">{"via1",#N/A,TRUE,"general";"via2",#N/A,TRUE,"general";"via3",#N/A,TRUE,"general"}</definedName>
    <definedName name="NHG">#REF!</definedName>
    <definedName name="nhn" localSheetId="5" hidden="1">{"via1",#N/A,TRUE,"general";"via2",#N/A,TRUE,"general";"via3",#N/A,TRUE,"general"}</definedName>
    <definedName name="nhn" hidden="1">{"via1",#N/A,TRUE,"general";"via2",#N/A,TRUE,"general";"via3",#N/A,TRUE,"general"}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5" hidden="1">{"via1",#N/A,TRUE,"general";"via2",#N/A,TRUE,"general";"via3",#N/A,TRUE,"general"}</definedName>
    <definedName name="nhndr" hidden="1">{"via1",#N/A,TRUE,"general";"via2",#N/A,TRUE,"general";"via3",#N/A,TRUE,"general"}</definedName>
    <definedName name="NJH">#REF!</definedName>
    <definedName name="NM">#REF!</definedName>
    <definedName name="nmmmm" localSheetId="5" hidden="1">{"via1",#N/A,TRUE,"general";"via2",#N/A,TRUE,"general";"via3",#N/A,TRUE,"general"}</definedName>
    <definedName name="nmmmm" hidden="1">{"via1",#N/A,TRUE,"general";"via2",#N/A,TRUE,"general";"via3",#N/A,TRUE,"general"}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5" hidden="1">{"via1",#N/A,TRUE,"general";"via2",#N/A,TRUE,"general";"via3",#N/A,TRUE,"general"}</definedName>
    <definedName name="nnnhd"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5" hidden="1">{"via1",#N/A,TRUE,"general";"via2",#N/A,TRUE,"general";"via3",#N/A,TRUE,"general"}</definedName>
    <definedName name="nnnnnh" hidden="1">{"via1",#N/A,TRUE,"general";"via2",#N/A,TRUE,"general";"via3",#N/A,TRUE,"general"}</definedName>
    <definedName name="NO" localSheetId="5">'700.2.1P.'!err</definedName>
    <definedName name="NO">[0]!err</definedName>
    <definedName name="No._tanques">[5]Dimensiones!$D$36</definedName>
    <definedName name="NOMBRE" localSheetId="5">#REF!</definedName>
    <definedName name="NOMBRE">#REF!</definedName>
    <definedName name="nr" localSheetId="5">#REF!</definedName>
    <definedName name="nr">#REF!</definedName>
    <definedName name="nt" localSheetId="5">#REF!</definedName>
    <definedName name="nt">#REF!</definedName>
    <definedName name="NUEVO">#REF!</definedName>
    <definedName name="Num_Pmt_Per_Year">#REF!</definedName>
    <definedName name="Number_of_Payments" localSheetId="5">MATCH(0.01,'700.2.1P.'!End_Bal,-1)+1</definedName>
    <definedName name="Number_of_Payments">MATCH(0.01,End_Bal,-1)+1</definedName>
    <definedName name="nxn" localSheetId="5"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5"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5" hidden="1">{"via1",#N/A,TRUE,"general";"via2",#N/A,TRUE,"general";"via3",#N/A,TRUE,"general"}</definedName>
    <definedName name="o9o9" hidden="1">{"via1",#N/A,TRUE,"general";"via2",#N/A,TRUE,"general";"via3",#N/A,TRUE,"general"}</definedName>
    <definedName name="OBJ">[10]PRESUPUESTO!$C$10</definedName>
    <definedName name="Objeto">'[30]Datos básicos'!$B$4</definedName>
    <definedName name="Obra" localSheetId="5">#REF!</definedName>
    <definedName name="Obra">#REF!</definedName>
    <definedName name="OF" localSheetId="5">#REF!</definedName>
    <definedName name="OF">#REF!</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5" hidden="1">{"via1",#N/A,TRUE,"general";"via2",#N/A,TRUE,"general";"via3",#N/A,TRUE,"general"}</definedName>
    <definedName name="OIUOIU" hidden="1">{"via1",#N/A,TRUE,"general";"via2",#N/A,TRUE,"general";"via3",#N/A,TRUE,"general"}</definedName>
    <definedName name="oo">#REF!</definedName>
    <definedName name="ooo" localSheetId="5" hidden="1">{"via1",#N/A,TRUE,"general";"via2",#N/A,TRUE,"general";"via3",#N/A,TRUE,"general"}</definedName>
    <definedName name="ooo" hidden="1">{"via1",#N/A,TRUE,"general";"via2",#N/A,TRUE,"general";"via3",#N/A,TRUE,"general"}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5" hidden="1">{"via1",#N/A,TRUE,"general";"via2",#N/A,TRUE,"general";"via3",#N/A,TRUE,"general"}</definedName>
    <definedName name="oooos" hidden="1">{"via1",#N/A,TRUE,"general";"via2",#N/A,TRUE,"general";"via3",#N/A,TRUE,"general"}</definedName>
    <definedName name="os">#REF!</definedName>
    <definedName name="OTR">[62]Otros!#REF!</definedName>
    <definedName name="OTRO">[11]OTROS!$1:$1048576</definedName>
    <definedName name="OTROS" localSheetId="5">#REF!</definedName>
    <definedName name="OTROS">#REF!</definedName>
    <definedName name="P" localSheetId="5">#REF!</definedName>
    <definedName name="P">#REF!</definedName>
    <definedName name="p0p0" localSheetId="5" hidden="1">{"via1",#N/A,TRUE,"general";"via2",#N/A,TRUE,"general";"via3",#N/A,TRUE,"general"}</definedName>
    <definedName name="p0p0" hidden="1">{"via1",#N/A,TRUE,"general";"via2",#N/A,TRUE,"general";"via3",#N/A,TRUE,"general"}</definedName>
    <definedName name="Pay_Date">#REF!</definedName>
    <definedName name="Pay_Num">#REF!</definedName>
    <definedName name="Payment_Date" localSheetId="5">DATE(YEAR(Loan_Start),MONTH(Loan_Start)+Payment_Number,DAY(Loan_Start))</definedName>
    <definedName name="Payment_Date">DATE(YEAR(Loan_Start),MONTH(Loan_Start)+Payment_Number,DAY(Loan_Start))</definedName>
    <definedName name="PEPE" localSheetId="5">'700.2.1P.'!err</definedName>
    <definedName name="PEPE">[0]!err</definedName>
    <definedName name="PERRD" localSheetId="5">#REF!</definedName>
    <definedName name="PERRD">#REF!</definedName>
    <definedName name="pi" localSheetId="5">#REF!</definedName>
    <definedName name="pi">#REF!</definedName>
    <definedName name="PILOTE" localSheetId="5">#REF!</definedName>
    <definedName name="PILOTE">#REF!</definedName>
    <definedName name="pk">#REF!</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zo">[20]BASES!$E$27</definedName>
    <definedName name="PlazoAIU" localSheetId="5">#REF!</definedName>
    <definedName name="PlazoAIU">#REF!</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5" hidden="1">{"via1",#N/A,TRUE,"general";"via2",#N/A,TRUE,"general";"via3",#N/A,TRUE,"general"}</definedName>
    <definedName name="POIUP" hidden="1">{"via1",#N/A,TRUE,"general";"via2",#N/A,TRUE,"general";"via3",#N/A,TRUE,"general"}</definedName>
    <definedName name="POO">#REF!</definedName>
    <definedName name="popop" localSheetId="5" hidden="1">{"via1",#N/A,TRUE,"general";"via2",#N/A,TRUE,"general";"via3",#N/A,TRUE,"general"}</definedName>
    <definedName name="popop"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#REF!</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[21]BASES!$E$26</definedName>
    <definedName name="pouig" localSheetId="5" hidden="1">{"via1",#N/A,TRUE,"general";"via2",#N/A,TRUE,"general";"via3",#N/A,TRUE,"general"}</definedName>
    <definedName name="pouig" hidden="1">{"via1",#N/A,TRUE,"general";"via2",#N/A,TRUE,"general";"via3",#N/A,TRUE,"general"}</definedName>
    <definedName name="pp">#REF!</definedName>
    <definedName name="ppp">#REF!</definedName>
    <definedName name="PPPP">[63]PU!#REF!</definedName>
    <definedName name="ppppp9" localSheetId="5" hidden="1">{"via1",#N/A,TRUE,"general";"via2",#N/A,TRUE,"general";"via3",#N/A,TRUE,"general"}</definedName>
    <definedName name="ppppp9" hidden="1">{"via1",#N/A,TRUE,"general";"via2",#N/A,TRUE,"general";"via3",#N/A,TRUE,"general"}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5" hidden="1">{"via1",#N/A,TRUE,"general";"via2",#N/A,TRUE,"general";"via3",#N/A,TRUE,"general"}</definedName>
    <definedName name="pqroj" hidden="1">{"via1",#N/A,TRUE,"general";"via2",#N/A,TRUE,"general";"via3",#N/A,TRUE,"general"}</definedName>
    <definedName name="PRE">#REF!</definedName>
    <definedName name="PRECIO">[64]PRECIOS!$A$5:$M$150</definedName>
    <definedName name="precios" localSheetId="5">#REF!</definedName>
    <definedName name="precios">#REF!</definedName>
    <definedName name="PREST" localSheetId="5">#REF!</definedName>
    <definedName name="PREST">#REF!</definedName>
    <definedName name="PRESTACIONES">[65]Otros!$D$5</definedName>
    <definedName name="PRESUPUESTO" localSheetId="5">#REF!</definedName>
    <definedName name="PRESUPUESTO">#REF!</definedName>
    <definedName name="PRIMER" localSheetId="5" hidden="1">{"via1",#N/A,TRUE,"general";"via2",#N/A,TRUE,"general";"via3",#N/A,TRUE,"general"}</definedName>
    <definedName name="PRIMER" hidden="1">{"via1",#N/A,TRUE,"general";"via2",#N/A,TRUE,"general";"via3",#N/A,TRUE,"general"}</definedName>
    <definedName name="PRIMERO">#REF!</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5">OFFSET('700.2.1P.'!Full_Print,0,0,Last_Row)</definedName>
    <definedName name="Print_Area_Reset">OFFSET(Full_Print,0,0,Last_Row)</definedName>
    <definedName name="PRINT_TITLES">#N/A</definedName>
    <definedName name="PRINT_TITLES_MI">#N/A</definedName>
    <definedName name="PROCESO" localSheetId="5">#REF!</definedName>
    <definedName name="PROCESO">#REF!</definedName>
    <definedName name="PrOfic">[20]BASES!$B$31</definedName>
    <definedName name="PROG" localSheetId="5" hidden="1">#REF!</definedName>
    <definedName name="PROG" hidden="1">#REF!</definedName>
    <definedName name="programainv" localSheetId="5">'700.2.1P.'!err</definedName>
    <definedName name="programainv">[0]!err</definedName>
    <definedName name="Proponente" localSheetId="5">#REF!</definedName>
    <definedName name="Proponente">#REF!</definedName>
    <definedName name="PRUEBA">[11]!absc</definedName>
    <definedName name="prueba1">[11]!absc</definedName>
    <definedName name="PRUEBA2" localSheetId="5">#REF!</definedName>
    <definedName name="PRUEBA2">#REF!</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5" hidden="1">{"via1",#N/A,TRUE,"general";"via2",#N/A,TRUE,"general";"via3",#N/A,TRUE,"general"}</definedName>
    <definedName name="ptopes" hidden="1">{"via1",#N/A,TRUE,"general";"via2",#N/A,TRUE,"general";"via3",#N/A,TRUE,"general"}</definedName>
    <definedName name="q" localSheetId="5" hidden="1">{"via1",#N/A,TRUE,"general";"via2",#N/A,TRUE,"general";"via3",#N/A,TRUE,"general"}</definedName>
    <definedName name="q"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#REF!</definedName>
    <definedName name="QE">[39]TARIF2002!#REF!</definedName>
    <definedName name="QE_TE">[39]TARIF2002!#REF!</definedName>
    <definedName name="qedcd" localSheetId="5" hidden="1">{"via1",#N/A,TRUE,"general";"via2",#N/A,TRUE,"general";"via3",#N/A,TRUE,"general"}</definedName>
    <definedName name="qedcd" hidden="1">{"via1",#N/A,TRUE,"general";"via2",#N/A,TRUE,"general";"via3",#N/A,TRUE,"general"}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5" hidden="1">{"via1",#N/A,TRUE,"general";"via2",#N/A,TRUE,"general";"via3",#N/A,TRUE,"general"}</definedName>
    <definedName name="qewj" hidden="1">{"via1",#N/A,TRUE,"general";"via2",#N/A,TRUE,"general";"via3",#N/A,TRUE,"general"}</definedName>
    <definedName name="QI">[39]TARIF2002!#REF!</definedName>
    <definedName name="QI_TI">[39]TARIF2002!#REF!</definedName>
    <definedName name="QN">[39]TARIF2002!#REF!</definedName>
    <definedName name="QN_QI">[39]TARIF2002!#REF!</definedName>
    <definedName name="QNS">[66]TARIF2002!#REF!</definedName>
    <definedName name="QQ" localSheetId="5">#REF!</definedName>
    <definedName name="QQ">#REF!</definedName>
    <definedName name="QQQ" localSheetId="5">DATE(YEAR(Loan_Start),MONTH(Loan_Start)+Payment_Number,DAY(Loan_Start))</definedName>
    <definedName name="QQQ">DATE(YEAR(Loan_Start),MONTH(Loan_Start)+Payment_Number,DAY(Loan_Start))</definedName>
    <definedName name="qqqqqw" localSheetId="5" hidden="1">{"via1",#N/A,TRUE,"general";"via2",#N/A,TRUE,"general";"via3",#N/A,TRUE,"general"}</definedName>
    <definedName name="qqqqqw"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5">'700.2.1P.'!err</definedName>
    <definedName name="QWERTY">[0]!err</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adios">[4]Hoja2!#REF!</definedName>
    <definedName name="rds" localSheetId="5">#REF!</definedName>
    <definedName name="rds">#REF!</definedName>
    <definedName name="RE">#N/A</definedName>
    <definedName name="RED">[4]EST2!$AQ$2</definedName>
    <definedName name="REG" localSheetId="5">#REF!</definedName>
    <definedName name="REG">#REF!</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onal">[24]CARRETERAS!$A$2</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 localSheetId="5">'700.2.1P.'!err</definedName>
    <definedName name="REICIO">[0]!err</definedName>
    <definedName name="reinicio" localSheetId="5">'700.2.1P.'!err</definedName>
    <definedName name="reinicio">[0]!err</definedName>
    <definedName name="REJHE" localSheetId="5" hidden="1">{"via1",#N/A,TRUE,"general";"via2",#N/A,TRUE,"general";"via3",#N/A,TRUE,"general"}</definedName>
    <definedName name="REJHE" hidden="1">{"via1",#N/A,TRUE,"general";"via2",#N/A,TRUE,"general";"via3",#N/A,TRUE,"general"}</definedName>
    <definedName name="RELACUION">#REF!</definedName>
    <definedName name="rell">#REF!</definedName>
    <definedName name="RELLG">#REF!</definedName>
    <definedName name="REPROGRAMACION">#REF!</definedName>
    <definedName name="rer" localSheetId="5" hidden="1">{"via1",#N/A,TRUE,"general";"via2",#N/A,TRUE,"general";"via3",#N/A,TRUE,"general"}</definedName>
    <definedName name="rer" hidden="1">{"via1",#N/A,TRUE,"general";"via2",#N/A,TRUE,"general";"via3",#N/A,TRUE,"general"}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idente">'[24]GENERALIDADES '!$E$9</definedName>
    <definedName name="resul" localSheetId="5">#REF!</definedName>
    <definedName name="resul">#REF!</definedName>
    <definedName name="RESUM" localSheetId="5">'[50]1'!#REF!</definedName>
    <definedName name="RESUM">'[50]1'!#REF!</definedName>
    <definedName name="resum2" localSheetId="5">'[9]PU (2)'!#REF!</definedName>
    <definedName name="resum2">'[9]PU (2)'!#REF!</definedName>
    <definedName name="Retenc">[20]BASES!$E$31</definedName>
    <definedName name="RETTRE" localSheetId="5" hidden="1">{"via1",#N/A,TRUE,"general";"via2",#N/A,TRUE,"general";"via3",#N/A,TRUE,"general"}</definedName>
    <definedName name="RETTRE" hidden="1">{"via1",#N/A,TRUE,"general";"via2",#N/A,TRUE,"general";"via3",#N/A,TRUE,"general"}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5" hidden="1">{"via1",#N/A,TRUE,"general";"via2",#N/A,TRUE,"general";"via3",#N/A,TRUE,"general"}</definedName>
    <definedName name="rewfreg"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5" hidden="1">{"via1",#N/A,TRUE,"general";"via2",#N/A,TRUE,"general";"via3",#N/A,TRUE,"general"}</definedName>
    <definedName name="reyety"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EMER">#REF!</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5" hidden="1">{"via1",#N/A,TRUE,"general";"via2",#N/A,TRUE,"general";"via3",#N/A,TRUE,"general"}</definedName>
    <definedName name="rfrf"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5" hidden="1">{"via1",#N/A,TRUE,"general";"via2",#N/A,TRUE,"general";"via3",#N/A,TRUE,"general"}</definedName>
    <definedName name="rjy" hidden="1">{"via1",#N/A,TRUE,"general";"via2",#N/A,TRUE,"general";"via3",#N/A,TRUE,"general"}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5" hidden="1">{"via1",#N/A,TRUE,"general";"via2",#N/A,TRUE,"general";"via3",#N/A,TRUE,"general"}</definedName>
    <definedName name="rkru" hidden="1">{"via1",#N/A,TRUE,"general";"via2",#N/A,TRUE,"general";"via3",#N/A,TRUE,"general"}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 localSheetId="5">'700.2.1P.'!err</definedName>
    <definedName name="rr">[0]!err</definedName>
    <definedName name="rrr" localSheetId="5" hidden="1">{"via1",#N/A,TRUE,"general";"via2",#N/A,TRUE,"general";"via3",#N/A,TRUE,"general"}</definedName>
    <definedName name="rrr"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5" hidden="1">{"via1",#N/A,TRUE,"general";"via2",#N/A,TRUE,"general";"via3",#N/A,TRUE,"general"}</definedName>
    <definedName name="rrrrt" hidden="1">{"via1",#N/A,TRUE,"general";"via2",#N/A,TRUE,"general";"via3",#N/A,TRUE,"general"}</definedName>
    <definedName name="rsadf">#REF!</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5" hidden="1">{"via1",#N/A,TRUE,"general";"via2",#N/A,TRUE,"general";"via3",#N/A,TRUE,"general"}</definedName>
    <definedName name="rteg" hidden="1">{"via1",#N/A,TRUE,"general";"via2",#N/A,TRUE,"general";"via3",#N/A,TRUE,"general"}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5" hidden="1">{"via1",#N/A,TRUE,"general";"via2",#N/A,TRUE,"general";"via3",#N/A,TRUE,"general"}</definedName>
    <definedName name="rtes" hidden="1">{"via1",#N/A,TRUE,"general";"via2",#N/A,TRUE,"general";"via3",#N/A,TRUE,"general"}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5" hidden="1">{"via1",#N/A,TRUE,"general";"via2",#N/A,TRUE,"general";"via3",#N/A,TRUE,"general"}</definedName>
    <definedName name="rthrthg"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5" hidden="1">{"via1",#N/A,TRUE,"general";"via2",#N/A,TRUE,"general";"via3",#N/A,TRUE,"general"}</definedName>
    <definedName name="rturtu"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#REF!</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5" hidden="1">{"via1",#N/A,TRUE,"general";"via2",#N/A,TRUE,"general";"via3",#N/A,TRUE,"general"}</definedName>
    <definedName name="rtym" hidden="1">{"via1",#N/A,TRUE,"general";"via2",#N/A,TRUE,"general";"via3",#N/A,TRUE,"general"}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5" hidden="1">{"via1",#N/A,TRUE,"general";"via2",#N/A,TRUE,"general";"via3",#N/A,TRUE,"general"}</definedName>
    <definedName name="rtyrh"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5" hidden="1">{"via1",#N/A,TRUE,"general";"via2",#N/A,TRUE,"general";"via3",#N/A,TRUE,"general"}</definedName>
    <definedName name="rtytry" hidden="1">{"via1",#N/A,TRUE,"general";"via2",#N/A,TRUE,"general";"via3",#N/A,TRUE,"general"}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5" hidden="1">{"via1",#N/A,TRUE,"general";"via2",#N/A,TRUE,"general";"via3",#N/A,TRUE,"general"}</definedName>
    <definedName name="rutu" hidden="1">{"via1",#N/A,TRUE,"general";"via2",#N/A,TRUE,"general";"via3",#N/A,TRUE,"general"}</definedName>
    <definedName name="RW">[67]items!$C$4:$J$248</definedName>
    <definedName name="rwt" localSheetId="5" hidden="1">{"via1",#N/A,TRUE,"general";"via2",#N/A,TRUE,"general";"via3",#N/A,TRUE,"general"}</definedName>
    <definedName name="rwt"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5" hidden="1">{"via1",#N/A,TRUE,"general";"via2",#N/A,TRUE,"general";"via3",#N/A,TRUE,"general"}</definedName>
    <definedName name="rytrsdg" hidden="1">{"via1",#N/A,TRUE,"general";"via2",#N/A,TRUE,"general";"via3",#N/A,TRUE,"general"}</definedName>
    <definedName name="s">#REF!</definedName>
    <definedName name="SA">[4]Hoja2!#REF!</definedName>
    <definedName name="saa" localSheetId="5" hidden="1">{"via1",#N/A,TRUE,"general";"via2",#N/A,TRUE,"general";"via3",#N/A,TRUE,"general"}</definedName>
    <definedName name="saa"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5" hidden="1">{"via1",#N/A,TRUE,"general";"via2",#N/A,TRUE,"general";"via3",#N/A,TRUE,"general"}</definedName>
    <definedName name="sadfo" hidden="1">{"via1",#N/A,TRUE,"general";"via2",#N/A,TRUE,"general";"via3",#N/A,TRUE,"general"}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5">'700.2.1P.'!err</definedName>
    <definedName name="salarios">[0]!err</definedName>
    <definedName name="SalMinimo">[20]BASES!$E$41</definedName>
    <definedName name="sbe" localSheetId="5">#REF!</definedName>
    <definedName name="sbe">#REF!</definedName>
    <definedName name="sbgfbgdr" localSheetId="5"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5" hidden="1">{"via1",#N/A,TRUE,"general";"via2",#N/A,TRUE,"general";"via3",#N/A,TRUE,"general"}</definedName>
    <definedName name="sdaf"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5" hidden="1">{"via1",#N/A,TRUE,"general";"via2",#N/A,TRUE,"general";"via3",#N/A,TRUE,"general"}</definedName>
    <definedName name="sdfd"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5" hidden="1">{"via1",#N/A,TRUE,"general";"via2",#N/A,TRUE,"general";"via3",#N/A,TRUE,"general"}</definedName>
    <definedName name="SDFEO" hidden="1">{"via1",#N/A,TRUE,"general";"via2",#N/A,TRUE,"general";"via3",#N/A,TRUE,"general"}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5" hidden="1">{"via1",#N/A,TRUE,"general";"via2",#N/A,TRUE,"general";"via3",#N/A,TRUE,"general"}</definedName>
    <definedName name="sdfgdsfk"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5" hidden="1">{"via1",#N/A,TRUE,"general";"via2",#N/A,TRUE,"general";"via3",#N/A,TRUE,"general"}</definedName>
    <definedName name="sdfsd4" hidden="1">{"via1",#N/A,TRUE,"general";"via2",#N/A,TRUE,"general";"via3",#N/A,TRUE,"general"}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5" hidden="1">{"via1",#N/A,TRUE,"general";"via2",#N/A,TRUE,"general";"via3",#N/A,TRUE,"general"}</definedName>
    <definedName name="sdfsdfb" hidden="1">{"via1",#N/A,TRUE,"general";"via2",#N/A,TRUE,"general";"via3",#N/A,TRUE,"general"}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5" hidden="1">{"via1",#N/A,TRUE,"general";"via2",#N/A,TRUE,"general";"via3",#N/A,TRUE,"general"}</definedName>
    <definedName name="sdgfgp"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5" hidden="1">{"via1",#N/A,TRUE,"general";"via2",#N/A,TRUE,"general";"via3",#N/A,TRUE,"general"}</definedName>
    <definedName name="sdgsg" hidden="1">{"via1",#N/A,TRUE,"general";"via2",#N/A,TRUE,"general";"via3",#N/A,TRUE,"general"}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5" hidden="1">{"via1",#N/A,TRUE,"general";"via2",#N/A,TRUE,"general";"via3",#N/A,TRUE,"general"}</definedName>
    <definedName name="sdsdfh" hidden="1">{"via1",#N/A,TRUE,"general";"via2",#N/A,TRUE,"general";"via3",#N/A,TRUE,"general"}</definedName>
    <definedName name="seccion1">#REF!</definedName>
    <definedName name="seccion2">#REF!</definedName>
    <definedName name="SECTOR">#REF!</definedName>
    <definedName name="SEGUNDO">#REF!</definedName>
    <definedName name="SERO" localSheetId="5">'700.2.1P.'!err</definedName>
    <definedName name="SERO">[0]!err</definedName>
    <definedName name="setrj" localSheetId="5" hidden="1">{"via1",#N/A,TRUE,"general";"via2",#N/A,TRUE,"general";"via3",#N/A,TRUE,"general"}</definedName>
    <definedName name="setrj"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5" hidden="1">{"via1",#N/A,TRUE,"general";"via2",#N/A,TRUE,"general";"via3",#N/A,TRUE,"general"}</definedName>
    <definedName name="sfsd" hidden="1">{"via1",#N/A,TRUE,"general";"via2",#N/A,TRUE,"general";"via3",#N/A,TRUE,"general"}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I" localSheetId="5">'700.2.1P.'!err</definedName>
    <definedName name="SI">[0]!err</definedName>
    <definedName name="SISISIS" localSheetId="5">'700.2.1P.'!err</definedName>
    <definedName name="SISISIS">[0]!err</definedName>
    <definedName name="sk" localSheetId="5">#REF!</definedName>
    <definedName name="sk">#REF!</definedName>
    <definedName name="sm" localSheetId="5">#REF!</definedName>
    <definedName name="sm">#REF!</definedName>
    <definedName name="sn" localSheetId="5">#REF!</definedName>
    <definedName name="sn">#REF!</definedName>
    <definedName name="snw">#REF!</definedName>
    <definedName name="sñ">#REF!</definedName>
    <definedName name="so">#REF!</definedName>
    <definedName name="SOBREANCHO">[4]Hoja2!#REF!</definedName>
    <definedName name="SOL" localSheetId="5">#REF!</definedName>
    <definedName name="SOL">#REF!</definedName>
    <definedName name="Spanner_Auto_File">"F:\Proyectos\CEI\Tunja-Barbosa\tra2b.x2a"</definedName>
    <definedName name="Spanner_Auto_Select">'[68]A-HOR'!#REF!</definedName>
    <definedName name="sr" localSheetId="5">#REF!</definedName>
    <definedName name="sr">#REF!</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 localSheetId="5">'700.2.1P.'!err</definedName>
    <definedName name="SSSS">[0]!err</definedName>
    <definedName name="sssss7" localSheetId="5" hidden="1">{"via1",#N/A,TRUE,"general";"via2",#N/A,TRUE,"general";"via3",#N/A,TRUE,"general"}</definedName>
    <definedName name="sssss7" hidden="1">{"via1",#N/A,TRUE,"general";"via2",#N/A,TRUE,"general";"via3",#N/A,TRUE,"general"}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5" hidden="1">{"via1",#N/A,TRUE,"general";"via2",#N/A,TRUE,"general";"via3",#N/A,TRUE,"general"}</definedName>
    <definedName name="sssssy"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ma">[27]Hoja1!$F$60</definedName>
    <definedName name="Summary" localSheetId="5">#REF!</definedName>
    <definedName name="Summary">#REF!</definedName>
    <definedName name="sw" localSheetId="5">'700.2.1P.'!err</definedName>
    <definedName name="sw">[0]!err</definedName>
    <definedName name="swsw" localSheetId="5" hidden="1">{"via1",#N/A,TRUE,"general";"via2",#N/A,TRUE,"general";"via3",#N/A,TRUE,"general"}</definedName>
    <definedName name="swsw" hidden="1">{"via1",#N/A,TRUE,"general";"via2",#N/A,TRUE,"general";"via3",#N/A,TRUE,"general"}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[2]!absc</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RIFAS">[69]TARIFAS!$A$1:$F$52</definedName>
    <definedName name="tb" localSheetId="5">#REF!</definedName>
    <definedName name="tb">#REF!</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[39]TARIF2002!#REF!</definedName>
    <definedName name="TER" localSheetId="5">'700.2.1P.'!err</definedName>
    <definedName name="TER">[0]!err</definedName>
    <definedName name="TERM" localSheetId="5">'700.2.1P.'!err</definedName>
    <definedName name="TERM">[0]!err</definedName>
    <definedName name="TÉRMINOS" localSheetId="5">'700.2.1P.'!err</definedName>
    <definedName name="TÉRMINOS">[0]!err</definedName>
    <definedName name="TERR">[10]PRESUPUESTO!$I$7</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5" hidden="1">{"via1",#N/A,TRUE,"general";"via2",#N/A,TRUE,"general";"via3",#N/A,TRUE,"general"}</definedName>
    <definedName name="teytrh" hidden="1">{"via1",#N/A,TRUE,"general";"via2",#N/A,TRUE,"general";"via3",#N/A,TRUE,"general"}</definedName>
    <definedName name="th">#REF!</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5" hidden="1">{"via1",#N/A,TRUE,"general";"via2",#N/A,TRUE,"general";"via3",#N/A,TRUE,"general"}</definedName>
    <definedName name="thtj" hidden="1">{"via1",#N/A,TRUE,"general";"via2",#N/A,TRUE,"general";"via3",#N/A,TRUE,"general"}</definedName>
    <definedName name="TI">[39]TARIF2002!#REF!</definedName>
    <definedName name="TIEMPO">[21]BASES!$E$27</definedName>
    <definedName name="tipov" localSheetId="5">#REF!</definedName>
    <definedName name="tipov">#REF!</definedName>
    <definedName name="TIT" localSheetId="5">#REF!</definedName>
    <definedName name="TIT">#REF!</definedName>
    <definedName name="TITU" localSheetId="5">#REF!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5">Scheduled_Payment+Extra_Payment</definedName>
    <definedName name="Total_Payment">Scheduled_Payment+Extra_Payment</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NS">[4]Hoja2!#REF!</definedName>
    <definedName name="trasporte" localSheetId="5">#REF!</definedName>
    <definedName name="trasporte">#REF!</definedName>
    <definedName name="TRAT">[70]desmonte!$E$48</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5" hidden="1">{"via1",#N/A,TRUE,"general";"via2",#N/A,TRUE,"general";"via3",#N/A,TRUE,"general"}</definedName>
    <definedName name="trh"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[71]VrEqpBasica!$I$2</definedName>
    <definedName name="tru" localSheetId="5" hidden="1">{"via1",#N/A,TRUE,"general";"via2",#N/A,TRUE,"general";"via3",#N/A,TRUE,"general"}</definedName>
    <definedName name="tru"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5" hidden="1">{"via1",#N/A,TRUE,"general";"via2",#N/A,TRUE,"general";"via3",#N/A,TRUE,"general"}</definedName>
    <definedName name="tryrth" hidden="1">{"via1",#N/A,TRUE,"general";"via2",#N/A,TRUE,"general";"via3",#N/A,TRUE,"general"}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5" hidden="1">{"via1",#N/A,TRUE,"general";"via2",#N/A,TRUE,"general";"via3",#N/A,TRUE,"general"}</definedName>
    <definedName name="TTR"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5" hidden="1">{"via1",#N/A,TRUE,"general";"via2",#N/A,TRUE,"general";"via3",#N/A,TRUE,"general"}</definedName>
    <definedName name="tttt7" hidden="1">{"via1",#N/A,TRUE,"general";"via2",#N/A,TRUE,"general";"via3",#N/A,TRUE,"general"}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5" hidden="1">{"via1",#N/A,TRUE,"general";"via2",#N/A,TRUE,"general";"via3",#N/A,TRUE,"general"}</definedName>
    <definedName name="ttttr" hidden="1">{"via1",#N/A,TRUE,"general";"via2",#N/A,TRUE,"general";"via3",#N/A,TRUE,"general"}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TTTTT">[72]glvc!#REF!</definedName>
    <definedName name="tu" localSheetId="5" hidden="1">{"via1",#N/A,TRUE,"general";"via2",#N/A,TRUE,"general";"via3",#N/A,TRUE,"general"}</definedName>
    <definedName name="tu" hidden="1">{"via1",#N/A,TRUE,"general";"via2",#N/A,TRUE,"general";"via3",#N/A,TRUE,"general"}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5" hidden="1">{"via1",#N/A,TRUE,"general";"via2",#N/A,TRUE,"general";"via3",#N/A,TRUE,"general"}</definedName>
    <definedName name="ty"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5" hidden="1">{"via1",#N/A,TRUE,"general";"via2",#N/A,TRUE,"general";"via3",#N/A,TRUE,"general"}</definedName>
    <definedName name="tyk"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5" hidden="1">{"via1",#N/A,TRUE,"general";"via2",#N/A,TRUE,"general";"via3",#N/A,TRUE,"general"}</definedName>
    <definedName name="tyutyu"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#REF!</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5" hidden="1">{"via1",#N/A,TRUE,"general";"via2",#N/A,TRUE,"general";"via3",#N/A,TRUE,"general"}</definedName>
    <definedName name="UI"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5" hidden="1">{"via1",#N/A,TRUE,"general";"via2",#N/A,TRUE,"general";"via3",#N/A,TRUE,"general"}</definedName>
    <definedName name="uir" hidden="1">{"via1",#N/A,TRUE,"general";"via2",#N/A,TRUE,"general";"via3",#N/A,TRUE,"general"}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5" hidden="1">{"via1",#N/A,TRUE,"general";"via2",#N/A,TRUE,"general";"via3",#N/A,TRUE,"general"}</definedName>
    <definedName name="uityjj" hidden="1">{"via1",#N/A,TRUE,"general";"via2",#N/A,TRUE,"general";"via3",#N/A,TRUE,"general"}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TARIO">[73]Unitarios!$A$3:$D$13</definedName>
    <definedName name="Unitarios" localSheetId="5">#REF!</definedName>
    <definedName name="Unitarios">#REF!</definedName>
    <definedName name="uno" localSheetId="5">'700.2.1P.'!err</definedName>
    <definedName name="uno">[0]!err</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5">'700.2.1P.'!err</definedName>
    <definedName name="uriel">[0]!err</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L">[10]otros!$C$4</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5" hidden="1">{"via1",#N/A,TRUE,"general";"via2",#N/A,TRUE,"general";"via3",#N/A,TRUE,"general"}</definedName>
    <definedName name="uuuuuj" hidden="1">{"via1",#N/A,TRUE,"general";"via2",#N/A,TRUE,"general";"via3",#N/A,TRUE,"general"}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5" hidden="1">{"via1",#N/A,TRUE,"general";"via2",#N/A,TRUE,"general";"via3",#N/A,TRUE,"general"}</definedName>
    <definedName name="uyur" hidden="1">{"via1",#N/A,TRUE,"general";"via2",#N/A,TRUE,"general";"via3",#N/A,TRUE,"general"}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ues_Entered" localSheetId="5">IF(Loan_Amount*'700.2.1P.'!Interest_Rate*Loan_Years*Loan_Start&gt;0,1,0)</definedName>
    <definedName name="Values_Entered">IF(Loan_Amount*Interest_Rate*Loan_Years*Loan_Start&gt;0,1,0)</definedName>
    <definedName name="Varios" localSheetId="5">#REF!</definedName>
    <definedName name="Varios">#REF!</definedName>
    <definedName name="Varios2" localSheetId="5">#REF!</definedName>
    <definedName name="Varios2">#REF!</definedName>
    <definedName name="vb" localSheetId="5">#REF!</definedName>
    <definedName name="vb">#REF!</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5" hidden="1">{"via1",#N/A,TRUE,"general";"via2",#N/A,TRUE,"general";"via3",#N/A,TRUE,"general"}</definedName>
    <definedName name="vdfvuio"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#REF!</definedName>
    <definedName name="vfbgnhyt" localSheetId="5" hidden="1">{"via1",#N/A,TRUE,"general";"via2",#N/A,TRUE,"general";"via3",#N/A,TRUE,"general"}</definedName>
    <definedName name="vfbgnhyt" hidden="1">{"via1",#N/A,TRUE,"general";"via2",#N/A,TRUE,"general";"via3",#N/A,TRUE,"general"}</definedName>
    <definedName name="vfn">#REF!</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5" hidden="1">{"via1",#N/A,TRUE,"general";"via2",#N/A,TRUE,"general";"via3",#N/A,TRUE,"general"}</definedName>
    <definedName name="via" hidden="1">{"via1",#N/A,TRUE,"general";"via2",#N/A,TRUE,"general";"via3",#N/A,TRUE,"general"}</definedName>
    <definedName name="villa">#REF!</definedName>
    <definedName name="vk" localSheetId="5" hidden="1">{"via1",#N/A,TRUE,"general";"via2",#N/A,TRUE,"general";"via3",#N/A,TRUE,"general"}</definedName>
    <definedName name="vk" hidden="1">{"via1",#N/A,TRUE,"general";"via2",#N/A,TRUE,"general";"via3",#N/A,TRUE,"general"}</definedName>
    <definedName name="vm">#REF!</definedName>
    <definedName name="vnbvxb" localSheetId="5" hidden="1">{"via1",#N/A,TRUE,"general";"via2",#N/A,TRUE,"general";"via3",#N/A,TRUE,"general"}</definedName>
    <definedName name="vnbvxb" hidden="1">{"via1",#N/A,TRUE,"general";"via2",#N/A,TRUE,"general";"via3",#N/A,TRUE,"general"}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_aletas1">[5]Dimensiones!$F$37</definedName>
    <definedName name="Vol_aletas2">[5]Dimensiones!$F$39</definedName>
    <definedName name="Vol_aletas3">[5]Dimensiones!$F$41</definedName>
    <definedName name="Vol_aletas4">[5]Dimensiones!$F$43</definedName>
    <definedName name="Vol_aletas5">[5]Dimensiones!$F$45</definedName>
    <definedName name="Vol_tanques">[5]Dimensiones!$D$37</definedName>
    <definedName name="vsdfj" localSheetId="5" hidden="1">{"via1",#N/A,TRUE,"general";"via2",#N/A,TRUE,"general";"via3",#N/A,TRUE,"general"}</definedName>
    <definedName name="vsdfj"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#REF!</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5" hidden="1">{"via1",#N/A,TRUE,"general";"via2",#N/A,TRUE,"general";"via3",#N/A,TRUE,"general"}</definedName>
    <definedName name="vvvvt"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5" hidden="1">{"via1",#N/A,TRUE,"general";"via2",#N/A,TRUE,"general";"via3",#N/A,TRUE,"general"}</definedName>
    <definedName name="w2w2w" hidden="1">{"via1",#N/A,TRUE,"general";"via2",#N/A,TRUE,"general";"via3",#N/A,TRUE,"general"}</definedName>
    <definedName name="WDFSDF">'[22]Res-Accide-10'!#REF!</definedName>
    <definedName name="WE">#N/A</definedName>
    <definedName name="WEFWE">'[22]Res-Accide-10'!#REF!</definedName>
    <definedName name="WER">'[22]Res-Accide-10'!$S$2:$S$7</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5" hidden="1">{"via1",#N/A,TRUE,"general";"via2",#N/A,TRUE,"general";"via3",#N/A,TRUE,"general"}</definedName>
    <definedName name="WEREWR" hidden="1">{"via1",#N/A,TRUE,"general";"via2",#N/A,TRUE,"general";"via3",#N/A,TRUE,"general"}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5" hidden="1">{"via1",#N/A,TRUE,"general";"via2",#N/A,TRUE,"general";"via3",#N/A,TRUE,"general"}</definedName>
    <definedName name="werh"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5" hidden="1">{"via1",#N/A,TRUE,"general";"via2",#N/A,TRUE,"general";"via3",#N/A,TRUE,"general"}</definedName>
    <definedName name="wetrew"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'[22]Res-Accide-10'!#REF!</definedName>
    <definedName name="wj" localSheetId="5">#REF!</definedName>
    <definedName name="wj">#REF!</definedName>
    <definedName name="wl" localSheetId="5">#REF!</definedName>
    <definedName name="wl">#REF!</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NERAL._1" localSheetId="5" hidden="1">{"TAB1",#N/A,TRUE,"GENERAL";"TAB2",#N/A,TRUE,"GENERAL";"TAB3",#N/A,TRUE,"GENERAL";"TAB4",#N/A,TRUE,"GENERAL";"TAB5",#N/A,TRUE,"GENERAL"}</definedName>
    <definedName name="wrn.GENERAL._1" hidden="1">{"TAB1",#N/A,TRUE,"GENERAL";"TAB2",#N/A,TRUE,"GENERAL";"TAB3",#N/A,TRUE,"GENERAL";"TAB4",#N/A,TRUE,"GENERAL";"TAB5",#N/A,TRUE,"GENERAL"}</definedName>
    <definedName name="wrn.via." localSheetId="5" hidden="1">{"via1",#N/A,TRUE,"general";"via2",#N/A,TRUE,"general";"via3",#N/A,TRUE,"general"}</definedName>
    <definedName name="wrn.via." hidden="1">{"via1",#N/A,TRUE,"general";"via2",#N/A,TRUE,"general";"via3",#N/A,TRUE,"general"}</definedName>
    <definedName name="wrn.via._1" localSheetId="5" hidden="1">{"via1",#N/A,TRUE,"general";"via2",#N/A,TRUE,"general";"via3",#N/A,TRUE,"general"}</definedName>
    <definedName name="wrn.via._1" hidden="1">{"via1",#N/A,TRUE,"general";"via2",#N/A,TRUE,"general";"via3",#N/A,TRUE,"general"}</definedName>
    <definedName name="ws">#REF!</definedName>
    <definedName name="wsnhed" localSheetId="5" hidden="1">{"via1",#N/A,TRUE,"general";"via2",#N/A,TRUE,"general";"via3",#N/A,TRUE,"general"}</definedName>
    <definedName name="wsnhed"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5" hidden="1">{"via1",#N/A,TRUE,"general";"via2",#N/A,TRUE,"general";"via3",#N/A,TRUE,"general"}</definedName>
    <definedName name="wwded3" hidden="1">{"via1",#N/A,TRUE,"general";"via2",#N/A,TRUE,"general";"via3",#N/A,TRUE,"general"}</definedName>
    <definedName name="www">[74]INDICE!$1:$1048576</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5" hidden="1">{"via1",#N/A,TRUE,"general";"via2",#N/A,TRUE,"general";"via3",#N/A,TRUE,"general"}</definedName>
    <definedName name="wyty" hidden="1">{"via1",#N/A,TRUE,"general";"via2",#N/A,TRUE,"general";"via3",#N/A,TRUE,"general"}</definedName>
    <definedName name="x">#REF!</definedName>
    <definedName name="xb">#REF!</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5" hidden="1">{"via1",#N/A,TRUE,"general";"via2",#N/A,TRUE,"general";"via3",#N/A,TRUE,"general"}</definedName>
    <definedName name="xxfg" hidden="1">{"via1",#N/A,TRUE,"general";"via2",#N/A,TRUE,"general";"via3",#N/A,TRUE,"general"}</definedName>
    <definedName name="xxx">#REF!</definedName>
    <definedName name="XXXX">#REF!</definedName>
    <definedName name="xxxxx">[11]!absc</definedName>
    <definedName name="xxxxxds" localSheetId="5" hidden="1">{"via1",#N/A,TRUE,"general";"via2",#N/A,TRUE,"general";"via3",#N/A,TRUE,"general"}</definedName>
    <definedName name="xxxxxds" hidden="1">{"via1",#N/A,TRUE,"general";"via2",#N/A,TRUE,"general";"via3",#N/A,TRUE,"general"}</definedName>
    <definedName name="XXXXXXXXXX">#REF!</definedName>
    <definedName name="xxxxxxxxxx29" localSheetId="5" hidden="1">{"via1",#N/A,TRUE,"general";"via2",#N/A,TRUE,"general";"via3",#N/A,TRUE,"general"}</definedName>
    <definedName name="xxxxxxxxxx29" hidden="1">{"via1",#N/A,TRUE,"general";"via2",#N/A,TRUE,"general";"via3",#N/A,TRUE,"general"}</definedName>
    <definedName name="XXXXXXXXXXXX">#REF!</definedName>
    <definedName name="XZXZV" localSheetId="5" hidden="1">{"via1",#N/A,TRUE,"general";"via2",#N/A,TRUE,"general";"via3",#N/A,TRUE,"general"}</definedName>
    <definedName name="XZXZV" hidden="1">{"via1",#N/A,TRUE,"general";"via2",#N/A,TRUE,"general";"via3",#N/A,TRUE,"general"}</definedName>
    <definedName name="Y">[12]!absc</definedName>
    <definedName name="y6y6" localSheetId="5" hidden="1">{"via1",#N/A,TRUE,"general";"via2",#N/A,TRUE,"general";"via3",#N/A,TRUE,"general"}</definedName>
    <definedName name="y6y6" hidden="1">{"via1",#N/A,TRUE,"general";"via2",#N/A,TRUE,"general";"via3",#N/A,TRUE,"general"}</definedName>
    <definedName name="YA">#REF!</definedName>
    <definedName name="yery" localSheetId="5" hidden="1">{"via1",#N/A,TRUE,"general";"via2",#N/A,TRUE,"general";"via3",#N/A,TRUE,"general"}</definedName>
    <definedName name="yery" hidden="1">{"via1",#N/A,TRUE,"general";"via2",#N/A,TRUE,"general";"via3",#N/A,TRUE,"general"}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5" hidden="1">{"via1",#N/A,TRUE,"general";"via2",#N/A,TRUE,"general";"via3",#N/A,TRUE,"general"}</definedName>
    <definedName name="yrey"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5" hidden="1">{"via1",#N/A,TRUE,"general";"via2",#N/A,TRUE,"general";"via3",#N/A,TRUE,"general"}</definedName>
    <definedName name="ytjt6" hidden="1">{"via1",#N/A,TRUE,"general";"via2",#N/A,TRUE,"general";"via3",#N/A,TRUE,"general"}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5" hidden="1">{"via1",#N/A,TRUE,"general";"via2",#N/A,TRUE,"general";"via3",#N/A,TRUE,"general"}</definedName>
    <definedName name="ytry"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5" hidden="1">{"via1",#N/A,TRUE,"general";"via2",#N/A,TRUE,"general";"via3",#N/A,TRUE,"general"}</definedName>
    <definedName name="ytuytfgh" hidden="1">{"via1",#N/A,TRUE,"general";"via2",#N/A,TRUE,"general";"via3",#N/A,TRUE,"general"}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5" hidden="1">{"via1",#N/A,TRUE,"general";"via2",#N/A,TRUE,"general";"via3",#N/A,TRUE,"general"}</definedName>
    <definedName name="ytyyh" hidden="1">{"via1",#N/A,TRUE,"general";"via2",#N/A,TRUE,"general";"via3",#N/A,TRUE,"general"}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5" hidden="1">{"via1",#N/A,TRUE,"general";"via2",#N/A,TRUE,"general";"via3",#N/A,TRUE,"general"}</definedName>
    <definedName name="yutu"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5"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5" hidden="1">{"via1",#N/A,TRUE,"general";"via2",#N/A,TRUE,"general";"via3",#N/A,TRUE,"general"}</definedName>
    <definedName name="zdervr" hidden="1">{"via1",#N/A,TRUE,"general";"via2",#N/A,TRUE,"general";"via3",#N/A,TRUE,"general"}</definedName>
    <definedName name="ZDF">#REF!</definedName>
    <definedName name="zdr">#REF!</definedName>
    <definedName name="zx" localSheetId="5">'700.2.1P.'!err</definedName>
    <definedName name="zx">[0]!err</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5" hidden="1">{"via1",#N/A,TRUE,"general";"via2",#N/A,TRUE,"general";"via3",#N/A,TRUE,"general"}</definedName>
    <definedName name="zxsdftyu"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 localSheetId="5">MATCH(0.01,'700.2.1P.'!End_Bal,-1)+1</definedName>
    <definedName name="ZZ">MATCH(0.01,End_Bal,-1)+1</definedName>
    <definedName name="ZZZZZZZZZZZ">'[26]A.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5" i="1" l="1"/>
  <c r="I15" i="1" s="1"/>
  <c r="C41" i="11"/>
  <c r="G16" i="1" s="1"/>
  <c r="H16" i="1"/>
  <c r="H15" i="1"/>
  <c r="C16" i="11"/>
  <c r="C19" i="11"/>
  <c r="C11" i="11"/>
  <c r="C17" i="11"/>
  <c r="C15" i="11"/>
  <c r="I12" i="1"/>
  <c r="I13" i="1"/>
  <c r="I14" i="1"/>
  <c r="K12" i="1" s="1"/>
  <c r="E26" i="33"/>
  <c r="B26" i="33"/>
  <c r="D26" i="33" s="1"/>
  <c r="F26" i="33" s="1"/>
  <c r="E25" i="33"/>
  <c r="B25" i="33"/>
  <c r="D25" i="33" s="1"/>
  <c r="F25" i="33" s="1"/>
  <c r="E24" i="33"/>
  <c r="B24" i="33"/>
  <c r="D24" i="33" s="1"/>
  <c r="F24" i="33" s="1"/>
  <c r="D18" i="33"/>
  <c r="F18" i="33" s="1"/>
  <c r="C18" i="33"/>
  <c r="A18" i="33"/>
  <c r="D17" i="33"/>
  <c r="F17" i="33" s="1"/>
  <c r="F13" i="33"/>
  <c r="E12" i="33"/>
  <c r="D12" i="33"/>
  <c r="F12" i="33" s="1"/>
  <c r="F11" i="33"/>
  <c r="E11" i="33"/>
  <c r="D11" i="33"/>
  <c r="D10" i="33"/>
  <c r="F10" i="33" s="1"/>
  <c r="G14" i="33" s="1"/>
  <c r="A6" i="33"/>
  <c r="G5" i="33"/>
  <c r="F3" i="33"/>
  <c r="B3" i="33"/>
  <c r="C51" i="11"/>
  <c r="I16" i="1" l="1"/>
  <c r="K13" i="1" s="1"/>
  <c r="L12" i="1"/>
  <c r="G21" i="33"/>
  <c r="G27" i="33"/>
  <c r="G29" i="33"/>
  <c r="L13" i="1" l="1"/>
  <c r="F32" i="33"/>
  <c r="F34" i="33"/>
  <c r="F33" i="33"/>
  <c r="G35" i="33" l="1"/>
  <c r="G38" i="33" s="1"/>
  <c r="I22" i="1" l="1"/>
  <c r="K88" i="31" l="1"/>
  <c r="I88" i="31" s="1"/>
  <c r="N82" i="31"/>
  <c r="N81" i="31"/>
  <c r="N80" i="31"/>
  <c r="N79" i="31"/>
  <c r="N78" i="31"/>
  <c r="N83" i="31" s="1"/>
  <c r="N72" i="31"/>
  <c r="N71" i="31"/>
  <c r="N70" i="31"/>
  <c r="N69" i="31"/>
  <c r="N68" i="31"/>
  <c r="N67" i="31"/>
  <c r="N66" i="31"/>
  <c r="N65" i="31"/>
  <c r="N64" i="31"/>
  <c r="N63" i="31"/>
  <c r="N62" i="31"/>
  <c r="N61" i="31"/>
  <c r="N60" i="31"/>
  <c r="N59" i="31"/>
  <c r="L58" i="31"/>
  <c r="N58" i="31" s="1"/>
  <c r="N73" i="31" s="1"/>
  <c r="N51" i="31"/>
  <c r="N50" i="31"/>
  <c r="N49" i="31"/>
  <c r="N48" i="31"/>
  <c r="N47" i="31"/>
  <c r="N46" i="31"/>
  <c r="N45" i="31"/>
  <c r="N44" i="31"/>
  <c r="N43" i="31"/>
  <c r="N42" i="31"/>
  <c r="N41" i="31"/>
  <c r="N40" i="31"/>
  <c r="N39" i="31"/>
  <c r="K38" i="31"/>
  <c r="N38" i="31" s="1"/>
  <c r="H10" i="31"/>
  <c r="K89" i="30"/>
  <c r="I89" i="30" s="1"/>
  <c r="K88" i="30"/>
  <c r="N88" i="30" s="1"/>
  <c r="I88" i="30"/>
  <c r="N82" i="30"/>
  <c r="N81" i="30"/>
  <c r="N80" i="30"/>
  <c r="N79" i="30"/>
  <c r="N78" i="30"/>
  <c r="N83" i="30" s="1"/>
  <c r="N72" i="30"/>
  <c r="N71" i="30"/>
  <c r="N70" i="30"/>
  <c r="N69" i="30"/>
  <c r="N68" i="30"/>
  <c r="N67" i="30"/>
  <c r="N66" i="30"/>
  <c r="N65" i="30"/>
  <c r="N64" i="30"/>
  <c r="N63" i="30"/>
  <c r="N62" i="30"/>
  <c r="N61" i="30"/>
  <c r="N60" i="30"/>
  <c r="L59" i="30"/>
  <c r="N59" i="30" s="1"/>
  <c r="L58" i="30"/>
  <c r="N58" i="30" s="1"/>
  <c r="N73" i="30" s="1"/>
  <c r="K58" i="30"/>
  <c r="N51" i="30"/>
  <c r="N50" i="30"/>
  <c r="N49" i="30"/>
  <c r="N48" i="30"/>
  <c r="N47" i="30"/>
  <c r="N46" i="30"/>
  <c r="N45" i="30"/>
  <c r="N44" i="30"/>
  <c r="N43" i="30"/>
  <c r="N42" i="30"/>
  <c r="N41" i="30"/>
  <c r="N40" i="30"/>
  <c r="N39" i="30"/>
  <c r="L38" i="30"/>
  <c r="K38" i="30"/>
  <c r="N38" i="30" s="1"/>
  <c r="H10" i="30"/>
  <c r="K89" i="29"/>
  <c r="I89" i="29" s="1"/>
  <c r="K88" i="29"/>
  <c r="I88" i="29" s="1"/>
  <c r="N82" i="29"/>
  <c r="N81" i="29"/>
  <c r="N80" i="29"/>
  <c r="N79" i="29"/>
  <c r="M78" i="29"/>
  <c r="N72" i="29"/>
  <c r="N71" i="29"/>
  <c r="N70" i="29"/>
  <c r="N69" i="29"/>
  <c r="N68" i="29"/>
  <c r="N67" i="29"/>
  <c r="N66" i="29"/>
  <c r="N65" i="29"/>
  <c r="N64" i="29"/>
  <c r="N63" i="29"/>
  <c r="N62" i="29"/>
  <c r="N61" i="29"/>
  <c r="L60" i="29"/>
  <c r="N60" i="29" s="1"/>
  <c r="K60" i="29"/>
  <c r="J78" i="29" s="1"/>
  <c r="L78" i="29" s="1"/>
  <c r="J60" i="29"/>
  <c r="L59" i="29"/>
  <c r="N59" i="29" s="1"/>
  <c r="L58" i="29"/>
  <c r="N58" i="29" s="1"/>
  <c r="N51" i="29"/>
  <c r="N50" i="29"/>
  <c r="N49" i="29"/>
  <c r="N48" i="29"/>
  <c r="N47" i="29"/>
  <c r="N46" i="29"/>
  <c r="N45" i="29"/>
  <c r="N44" i="29"/>
  <c r="N43" i="29"/>
  <c r="N42" i="29"/>
  <c r="N41" i="29"/>
  <c r="N40" i="29"/>
  <c r="N39" i="29"/>
  <c r="L38" i="29"/>
  <c r="K38" i="29"/>
  <c r="N38" i="29" s="1"/>
  <c r="H10" i="29"/>
  <c r="K89" i="28"/>
  <c r="I89" i="28" s="1"/>
  <c r="K88" i="28"/>
  <c r="I88" i="28" s="1"/>
  <c r="N82" i="28"/>
  <c r="N81" i="28"/>
  <c r="N80" i="28"/>
  <c r="N79" i="28"/>
  <c r="N78" i="28"/>
  <c r="N83" i="28" s="1"/>
  <c r="N72" i="28"/>
  <c r="N71" i="28"/>
  <c r="N70" i="28"/>
  <c r="N69" i="28"/>
  <c r="N68" i="28"/>
  <c r="N67" i="28"/>
  <c r="N66" i="28"/>
  <c r="N65" i="28"/>
  <c r="N64" i="28"/>
  <c r="N63" i="28"/>
  <c r="N62" i="28"/>
  <c r="N61" i="28"/>
  <c r="N60" i="28"/>
  <c r="L59" i="28"/>
  <c r="N59" i="28" s="1"/>
  <c r="L58" i="28"/>
  <c r="N58" i="28" s="1"/>
  <c r="N73" i="28" s="1"/>
  <c r="N52" i="28"/>
  <c r="N50" i="28"/>
  <c r="N49" i="28"/>
  <c r="N48" i="28"/>
  <c r="N47" i="28"/>
  <c r="N46" i="28"/>
  <c r="N45" i="28"/>
  <c r="N44" i="28"/>
  <c r="N43" i="28"/>
  <c r="N42" i="28"/>
  <c r="L41" i="28"/>
  <c r="K41" i="28"/>
  <c r="N41" i="28" s="1"/>
  <c r="L40" i="28"/>
  <c r="K40" i="28"/>
  <c r="N40" i="28" s="1"/>
  <c r="L39" i="28"/>
  <c r="N39" i="28" s="1"/>
  <c r="K39" i="28"/>
  <c r="L38" i="28"/>
  <c r="K38" i="28"/>
  <c r="N38" i="28" s="1"/>
  <c r="H10" i="28"/>
  <c r="N89" i="27"/>
  <c r="K89" i="27"/>
  <c r="I89" i="27" s="1"/>
  <c r="K88" i="27"/>
  <c r="I88" i="27" s="1"/>
  <c r="N82" i="27"/>
  <c r="N81" i="27"/>
  <c r="N80" i="27"/>
  <c r="N79" i="27"/>
  <c r="N78" i="27"/>
  <c r="N83" i="27" s="1"/>
  <c r="N72" i="27"/>
  <c r="N71" i="27"/>
  <c r="N70" i="27"/>
  <c r="N69" i="27"/>
  <c r="N68" i="27"/>
  <c r="N67" i="27"/>
  <c r="N66" i="27"/>
  <c r="N65" i="27"/>
  <c r="N64" i="27"/>
  <c r="N63" i="27"/>
  <c r="N62" i="27"/>
  <c r="N61" i="27"/>
  <c r="L60" i="27"/>
  <c r="N60" i="27" s="1"/>
  <c r="L59" i="27"/>
  <c r="N59" i="27" s="1"/>
  <c r="L58" i="27"/>
  <c r="N58" i="27" s="1"/>
  <c r="N73" i="27" s="1"/>
  <c r="N51" i="27"/>
  <c r="N50" i="27"/>
  <c r="N49" i="27"/>
  <c r="N48" i="27"/>
  <c r="N47" i="27"/>
  <c r="N46" i="27"/>
  <c r="N45" i="27"/>
  <c r="N44" i="27"/>
  <c r="N43" i="27"/>
  <c r="N42" i="27"/>
  <c r="N41" i="27"/>
  <c r="N40" i="27"/>
  <c r="L39" i="27"/>
  <c r="K39" i="27"/>
  <c r="N39" i="27" s="1"/>
  <c r="L38" i="27"/>
  <c r="K38" i="27"/>
  <c r="N38" i="27" s="1"/>
  <c r="H10" i="27"/>
  <c r="K89" i="26"/>
  <c r="I89" i="26" s="1"/>
  <c r="K88" i="26"/>
  <c r="N88" i="26" s="1"/>
  <c r="I88" i="26"/>
  <c r="N82" i="26"/>
  <c r="N81" i="26"/>
  <c r="N80" i="26"/>
  <c r="N79" i="26"/>
  <c r="N78" i="26"/>
  <c r="N83" i="26" s="1"/>
  <c r="N72" i="26"/>
  <c r="N71" i="26"/>
  <c r="N70" i="26"/>
  <c r="N69" i="26"/>
  <c r="N68" i="26"/>
  <c r="N67" i="26"/>
  <c r="N66" i="26"/>
  <c r="N65" i="26"/>
  <c r="N64" i="26"/>
  <c r="N63" i="26"/>
  <c r="N62" i="26"/>
  <c r="N61" i="26"/>
  <c r="L60" i="26"/>
  <c r="N60" i="26" s="1"/>
  <c r="L59" i="26"/>
  <c r="N59" i="26" s="1"/>
  <c r="L58" i="26"/>
  <c r="N58" i="26" s="1"/>
  <c r="N51" i="26"/>
  <c r="N50" i="26"/>
  <c r="N49" i="26"/>
  <c r="N48" i="26"/>
  <c r="N47" i="26"/>
  <c r="N46" i="26"/>
  <c r="N45" i="26"/>
  <c r="N44" i="26"/>
  <c r="N43" i="26"/>
  <c r="N42" i="26"/>
  <c r="N41" i="26"/>
  <c r="N40" i="26"/>
  <c r="L39" i="26"/>
  <c r="K39" i="26"/>
  <c r="N38" i="26"/>
  <c r="L38" i="26"/>
  <c r="K38" i="26"/>
  <c r="H10" i="26"/>
  <c r="N39" i="26" l="1"/>
  <c r="N89" i="28"/>
  <c r="N78" i="29"/>
  <c r="N83" i="29" s="1"/>
  <c r="N73" i="26"/>
  <c r="N73" i="29"/>
  <c r="N89" i="29"/>
  <c r="N88" i="31"/>
  <c r="N98" i="31" s="1"/>
  <c r="N52" i="31" s="1"/>
  <c r="N53" i="31" s="1"/>
  <c r="N100" i="31" s="1"/>
  <c r="N89" i="30"/>
  <c r="N98" i="30" s="1"/>
  <c r="N52" i="30" s="1"/>
  <c r="N53" i="30" s="1"/>
  <c r="N100" i="30" s="1"/>
  <c r="N88" i="29"/>
  <c r="N88" i="28"/>
  <c r="N98" i="28" s="1"/>
  <c r="N51" i="28" s="1"/>
  <c r="N53" i="28" s="1"/>
  <c r="N88" i="27"/>
  <c r="N98" i="27" s="1"/>
  <c r="N52" i="27" s="1"/>
  <c r="N53" i="27" s="1"/>
  <c r="N100" i="27" s="1"/>
  <c r="N89" i="26"/>
  <c r="N98" i="26" s="1"/>
  <c r="N52" i="26" s="1"/>
  <c r="N53" i="26" s="1"/>
  <c r="N100" i="26" s="1"/>
  <c r="N98" i="29" l="1"/>
  <c r="N52" i="29" s="1"/>
  <c r="N53" i="29" s="1"/>
  <c r="N100" i="29" s="1"/>
  <c r="L105" i="31"/>
  <c r="L107" i="31"/>
  <c r="L106" i="31"/>
  <c r="L105" i="30"/>
  <c r="L106" i="30"/>
  <c r="L107" i="30"/>
  <c r="L105" i="29"/>
  <c r="L106" i="29"/>
  <c r="L107" i="29"/>
  <c r="N100" i="28"/>
  <c r="L105" i="27"/>
  <c r="L106" i="27"/>
  <c r="L107" i="27"/>
  <c r="L105" i="26"/>
  <c r="L107" i="26"/>
  <c r="L106" i="26"/>
  <c r="N108" i="31" l="1"/>
  <c r="N110" i="31" s="1"/>
  <c r="N108" i="30"/>
  <c r="N110" i="30" s="1"/>
  <c r="N108" i="29"/>
  <c r="N110" i="29" s="1"/>
  <c r="L105" i="28"/>
  <c r="L107" i="28"/>
  <c r="L106" i="28"/>
  <c r="N108" i="27"/>
  <c r="N110" i="27" s="1"/>
  <c r="N108" i="26"/>
  <c r="N110" i="26" s="1"/>
  <c r="N108" i="28" l="1"/>
  <c r="N110" i="28" s="1"/>
  <c r="C37" i="11"/>
  <c r="C42" i="11" l="1"/>
  <c r="C20" i="11"/>
  <c r="I11" i="1" l="1"/>
  <c r="C32" i="11"/>
  <c r="C25" i="11" l="1"/>
  <c r="I10" i="1" l="1"/>
  <c r="K11" i="1" s="1"/>
  <c r="K14" i="1" s="1"/>
  <c r="I29" i="1"/>
  <c r="M12" i="1" l="1"/>
  <c r="N12" i="1" s="1"/>
  <c r="M13" i="1"/>
  <c r="N13" i="1" s="1"/>
  <c r="O12" i="1"/>
  <c r="S12" i="1"/>
  <c r="O13" i="1"/>
  <c r="S13" i="1"/>
  <c r="S11" i="1"/>
  <c r="O11" i="1"/>
  <c r="L11" i="1"/>
  <c r="L14" i="1" s="1"/>
  <c r="I9" i="1"/>
  <c r="P12" i="1" l="1"/>
  <c r="Q12" i="1" s="1"/>
  <c r="R12" i="1" s="1"/>
  <c r="T12" i="1" s="1"/>
  <c r="P13" i="1"/>
  <c r="Q13" i="1" s="1"/>
  <c r="R13" i="1" s="1"/>
  <c r="T13" i="1" s="1"/>
  <c r="M11" i="1"/>
  <c r="P11" i="1"/>
  <c r="Q11" i="1" s="1"/>
  <c r="I17" i="1"/>
  <c r="N11" i="1" l="1"/>
  <c r="N14" i="1" s="1"/>
  <c r="M14" i="1"/>
  <c r="I19" i="1"/>
  <c r="I20" i="1" s="1"/>
  <c r="R11" i="1" l="1"/>
  <c r="T11" i="1" s="1"/>
  <c r="T14" i="1" s="1"/>
  <c r="I23" i="1"/>
  <c r="K23" i="1" s="1"/>
  <c r="R14" i="1" l="1"/>
</calcChain>
</file>

<file path=xl/sharedStrings.xml><?xml version="1.0" encoding="utf-8"?>
<sst xmlns="http://schemas.openxmlformats.org/spreadsheetml/2006/main" count="952" uniqueCount="273">
  <si>
    <t>AÑO 2024</t>
  </si>
  <si>
    <t>ITEM DE PAGO</t>
  </si>
  <si>
    <t>ESPECIFICACIONES</t>
  </si>
  <si>
    <t>DESCRIPCION</t>
  </si>
  <si>
    <t>UNID</t>
  </si>
  <si>
    <t>CANTIDAD</t>
  </si>
  <si>
    <t>VALOR UNITARIO</t>
  </si>
  <si>
    <t>VALOR TOTAL</t>
  </si>
  <si>
    <t>ESPECIFICACION GENERAL 2022</t>
  </si>
  <si>
    <t>ESPECIFICACION PARTICULAR</t>
  </si>
  <si>
    <t>CANTIDAD REAL</t>
  </si>
  <si>
    <t>1. Señalización y seguridad</t>
  </si>
  <si>
    <t>700 - 22</t>
  </si>
  <si>
    <t>ML</t>
  </si>
  <si>
    <t>M2</t>
  </si>
  <si>
    <t>702.1.1</t>
  </si>
  <si>
    <t>TACHA REFLECTIVA CON ESPIGO TIPO 
(Analizado con espigo tipo A retrorreflectiva bidireccional de un (1) solo color)</t>
  </si>
  <si>
    <t>UND</t>
  </si>
  <si>
    <t>710.1.1</t>
  </si>
  <si>
    <t>señal tipo sr, sp y/o si, dimension 75x75 cm en lámina galvanizada con lamina retrorreflectiva tipo IV</t>
  </si>
  <si>
    <t>SUBTOTAL OBRAS</t>
  </si>
  <si>
    <t>OBRAS COMPLEMENTARIAS Y/O ADICIONALES (INCLUYE OBRAS AMBIENTALES DEL PAGA)(8%)</t>
  </si>
  <si>
    <t>VALOR BASICO DE LAS OBRAS</t>
  </si>
  <si>
    <t xml:space="preserve">VALOR IVA (OBRA) (19% SOBRE UTILIDAD OBRA)  </t>
  </si>
  <si>
    <t>VALOR TOTAL OBRA</t>
  </si>
  <si>
    <t xml:space="preserve">VALOR TOTAL EN LETRAS: </t>
  </si>
  <si>
    <r>
      <rPr>
        <b/>
        <sz val="16"/>
        <rFont val="Arial"/>
        <family val="2"/>
      </rPr>
      <t>NOTA 1:</t>
    </r>
    <r>
      <rPr>
        <sz val="16"/>
        <rFont val="Arial"/>
        <family val="2"/>
      </rPr>
      <t xml:space="preserve"> Teniendo en cuenta el Manual de Señalización Vial adoptado mediante resolución No. 0001885 de 17 de junio de 2015 del Ministerio de Transporte, se aclara que se debe ajustar a todo su contenido.</t>
    </r>
  </si>
  <si>
    <t>PORCENTAJE</t>
  </si>
  <si>
    <r>
      <rPr>
        <b/>
        <sz val="16"/>
        <rFont val="Arial"/>
        <family val="2"/>
      </rPr>
      <t xml:space="preserve">NOTA 2: </t>
    </r>
    <r>
      <rPr>
        <sz val="16"/>
        <rFont val="Arial"/>
        <family val="2"/>
      </rPr>
      <t>Los valores presupuestados son realizados con valores estimativos, se deben ejecutar los estudios pertinentes para ajustar el valor real del presupuesto, las responsabilidades que conlleven la utilizacion de este presupuesto recaera sobre el consultor (diseñador y/o interventor) y el constructor.</t>
    </r>
  </si>
  <si>
    <t>ADMINISTRACION</t>
  </si>
  <si>
    <t>A=</t>
  </si>
  <si>
    <r>
      <rPr>
        <b/>
        <sz val="16"/>
        <rFont val="Arial"/>
        <family val="2"/>
      </rPr>
      <t>NOTA 3:</t>
    </r>
    <r>
      <rPr>
        <sz val="16"/>
        <rFont val="Arial"/>
        <family val="2"/>
      </rPr>
      <t xml:space="preserve"> Se debe tener en cuenta que el PRECIO UNITARIO incluye el valor de A.I.U.</t>
    </r>
  </si>
  <si>
    <t>IMPREVISTO</t>
  </si>
  <si>
    <t>I=</t>
  </si>
  <si>
    <r>
      <rPr>
        <b/>
        <sz val="16"/>
        <rFont val="Arial"/>
        <family val="2"/>
      </rPr>
      <t>NOTA 4:</t>
    </r>
    <r>
      <rPr>
        <sz val="16"/>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</si>
  <si>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UTILIDAD</t>
  </si>
  <si>
    <t>U=</t>
  </si>
  <si>
    <r>
      <rPr>
        <b/>
        <sz val="16"/>
        <rFont val="Arial"/>
        <family val="2"/>
      </rPr>
      <t>NOTA 5:</t>
    </r>
    <r>
      <rPr>
        <sz val="16"/>
        <rFont val="Arial"/>
        <family val="2"/>
      </rPr>
      <t xml:space="preserve"> El A.I.U. y su discriminación deben estar en porcentaje (%).</t>
    </r>
  </si>
  <si>
    <t>TOTAL A.I.U</t>
  </si>
  <si>
    <t>A.I.U.=</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</si>
  <si>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</si>
  <si>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</si>
  <si>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</si>
  <si>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</si>
  <si>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</si>
  <si>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</si>
  <si>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</si>
  <si>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</si>
  <si>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</si>
  <si>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</si>
  <si>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</si>
  <si>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</si>
  <si>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</si>
  <si>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</si>
  <si>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</si>
  <si>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</si>
  <si>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</si>
  <si>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</si>
  <si>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</si>
  <si>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</si>
  <si>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</si>
  <si>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</si>
  <si>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</si>
  <si>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</si>
  <si>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</si>
  <si>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</si>
  <si>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</si>
  <si>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</si>
  <si>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</si>
  <si>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</si>
  <si>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</si>
  <si>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</si>
  <si>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</si>
  <si>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</si>
  <si>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DESCRIPCIÓN</t>
  </si>
  <si>
    <t>GRUPO DE AJUSTE</t>
  </si>
  <si>
    <t>UNIDAD</t>
  </si>
  <si>
    <t>m</t>
  </si>
  <si>
    <t>I. EQUIPO</t>
  </si>
  <si>
    <t>TIPO</t>
  </si>
  <si>
    <t>TARIFA/HORA</t>
  </si>
  <si>
    <t>RENDIMIENTO</t>
  </si>
  <si>
    <t>Vr. UNITARIO</t>
  </si>
  <si>
    <t>C0010120</t>
  </si>
  <si>
    <t>Camioneta de estacas 4x4</t>
  </si>
  <si>
    <t>HERRAMIENTA MENOR (%)</t>
  </si>
  <si>
    <t>SUBTOTAL $</t>
  </si>
  <si>
    <t>II. MATERIALES</t>
  </si>
  <si>
    <t>PRECIO UNIT.</t>
  </si>
  <si>
    <t>B0013940</t>
  </si>
  <si>
    <t xml:space="preserve">Microesferas reflectivas de vidrio </t>
  </si>
  <si>
    <t>kg</t>
  </si>
  <si>
    <t>B0014740</t>
  </si>
  <si>
    <t>Pintura acrílica pura para demarcacion vial.</t>
  </si>
  <si>
    <t>gl</t>
  </si>
  <si>
    <t>B014002</t>
  </si>
  <si>
    <t>Disolvente para pintura de demarcacion vial (XILOL)</t>
  </si>
  <si>
    <t>III. TRANSPORTES</t>
  </si>
  <si>
    <t>CANTIDAD (1)</t>
  </si>
  <si>
    <t>DISTANCIA (2)</t>
  </si>
  <si>
    <t>(1) * (2)</t>
  </si>
  <si>
    <t>TARIFA</t>
  </si>
  <si>
    <t>IV. MANO DE OBRA</t>
  </si>
  <si>
    <t>JORNAL</t>
  </si>
  <si>
    <t>PRESTACIONES (%)</t>
  </si>
  <si>
    <t>JR. TOTAL</t>
  </si>
  <si>
    <t>A0030030</t>
  </si>
  <si>
    <t>Obrero (3)</t>
  </si>
  <si>
    <t>A0040010</t>
  </si>
  <si>
    <t>Oficial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</si>
  <si>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</si>
  <si>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</si>
  <si>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</si>
  <si>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</si>
  <si>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</si>
  <si>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</si>
  <si>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</si>
  <si>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</si>
  <si>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</si>
  <si>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</si>
  <si>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</si>
  <si>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</si>
  <si>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</si>
  <si>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</si>
  <si>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</si>
  <si>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</si>
  <si>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</si>
  <si>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MARCA VIAL CON PINTURA EN FRÍO</t>
  </si>
  <si>
    <t>700.3</t>
  </si>
  <si>
    <t>m2</t>
  </si>
  <si>
    <t>C0010350</t>
  </si>
  <si>
    <t>Equipo de pintura (Compresor). Presión máxima de trabajo 7 HP</t>
  </si>
  <si>
    <t>CÓDIGO FORMATO</t>
  </si>
  <si>
    <t>ANÁLISIS DE PRECIOS UNITARIOS REGIONALIZADOS DE REFERENCIA</t>
  </si>
  <si>
    <t>TIPOLOGÍA DE OBRA Y CAPITULO CONSTRUCTIVO</t>
  </si>
  <si>
    <r>
      <t xml:space="preserve">TACHA REFLECTIVA CON ESPIGO TIPO ________ 
</t>
    </r>
    <r>
      <rPr>
        <sz val="11"/>
        <color rgb="FF000000"/>
        <rFont val="Arial"/>
        <family val="2"/>
      </rPr>
      <t>(Analizado con espigo tipo A retrorreflectiva bidireccional de un (1) solo color)</t>
    </r>
  </si>
  <si>
    <t>u</t>
  </si>
  <si>
    <t>C0010855</t>
  </si>
  <si>
    <t>Taladro industrial (columna, de árbol o similares)</t>
  </si>
  <si>
    <t>C0011086</t>
  </si>
  <si>
    <t>Sopladora</t>
  </si>
  <si>
    <t>C0010680</t>
  </si>
  <si>
    <t>Planta eléctrica 3000 watts -4000 watts</t>
  </si>
  <si>
    <t>B0014690</t>
  </si>
  <si>
    <t>Pegante epóxico para tacha</t>
  </si>
  <si>
    <t>B0033048</t>
  </si>
  <si>
    <t>Tacha reflectiva con espigo tipo A (bidirecional de 1 solo color)</t>
  </si>
  <si>
    <t>A0030020</t>
  </si>
  <si>
    <t>Obrero (2)</t>
  </si>
  <si>
    <r>
      <rPr>
        <b/>
        <sz val="11"/>
        <color rgb="FF000000"/>
        <rFont val="Arial"/>
        <family val="2"/>
      </rPr>
      <t xml:space="preserve">SEÑAL VERTICAL DE TRANSITO TIPO _______ DIIMENSIONES ______ CON LAMINA RETRORREFLECTIVA TIPO______
</t>
    </r>
    <r>
      <rPr>
        <sz val="11"/>
        <color rgb="FF000000"/>
        <rFont val="Arial"/>
        <family val="2"/>
      </rPr>
      <t>(Analizado para señal tipo sr, sp y/o si, dimension 75x75 cm en lámina galvanizada con lamina retrorreflectiva tipo IV)</t>
    </r>
  </si>
  <si>
    <t>B0014800</t>
  </si>
  <si>
    <t>Poste para señal de tránsito en ángulo de hierro de 2" x 2" x 1/4" de 3.5m.</t>
  </si>
  <si>
    <t>B0014930</t>
  </si>
  <si>
    <t>Señal SR, SP y/o SI, tablero en lámina galvanizada de 75x75 cm, calibre 16, retrorreflectiva tipo IX.</t>
  </si>
  <si>
    <t>B0123650</t>
  </si>
  <si>
    <t>Concreto resistencia 21 MPa</t>
  </si>
  <si>
    <t>T0010009</t>
  </si>
  <si>
    <t>Transporte de concreto</t>
  </si>
  <si>
    <t>m3-km</t>
  </si>
  <si>
    <t>710 - 22</t>
  </si>
  <si>
    <t xml:space="preserve">DEFENSA METÁLICA </t>
  </si>
  <si>
    <t>730.1</t>
  </si>
  <si>
    <t>C0010100</t>
  </si>
  <si>
    <t>Camión 350 (F-350 o similares)</t>
  </si>
  <si>
    <t>B0014830</t>
  </si>
  <si>
    <t>Postes de fijacion galvanizado para defensa metálica (1,80m)</t>
  </si>
  <si>
    <t>B0013774</t>
  </si>
  <si>
    <t xml:space="preserve">Defensa metálica de 4,0 m galvanizada </t>
  </si>
  <si>
    <t>A0030040</t>
  </si>
  <si>
    <t>Obrero (4)</t>
  </si>
  <si>
    <t>730 - 22</t>
  </si>
  <si>
    <t>M</t>
  </si>
  <si>
    <t>CANTIDAD TOTAL</t>
  </si>
  <si>
    <t>TIPO DE SEÑAL</t>
  </si>
  <si>
    <t>CANTIDAD TOTAL (UND)</t>
  </si>
  <si>
    <t>SEPARACION DE TACHAS</t>
  </si>
  <si>
    <t>TACHAS DE VIA</t>
  </si>
  <si>
    <t xml:space="preserve">CANTIDAD </t>
  </si>
  <si>
    <t>LINEA COSTADOS</t>
  </si>
  <si>
    <t>LINEA CENTRO</t>
  </si>
  <si>
    <t>DEMARCACION</t>
  </si>
  <si>
    <t>CANTIDADES</t>
  </si>
  <si>
    <t>LONGITUD GLORIETA Y ACCESOS UNAL</t>
  </si>
  <si>
    <t>LONGITUD GLORIETA Y ACCESOS SALIDA LA PAZ</t>
  </si>
  <si>
    <t xml:space="preserve">LÍNEA DE DEMARCACIÓN </t>
  </si>
  <si>
    <t xml:space="preserve">MARCA VIAL </t>
  </si>
  <si>
    <t>SEÑAL INFORMATIVA DE DIRECCION SI-05A (REEMP)</t>
  </si>
  <si>
    <t>SEÑAL PREVENTIVA SP 47 ZONA ESCOLAR 75*75 (REEMP)</t>
  </si>
  <si>
    <t>701-22</t>
  </si>
  <si>
    <t>DEFENSAS METALICAS</t>
  </si>
  <si>
    <t>740.1</t>
  </si>
  <si>
    <r>
      <t xml:space="preserve">CAPTAFARO
</t>
    </r>
    <r>
      <rPr>
        <sz val="11"/>
        <color rgb="FF000000"/>
        <rFont val="Arial"/>
        <family val="2"/>
      </rPr>
      <t>(analizado para CAPTAFARO para barreras de contención de vehículos metálicas)</t>
    </r>
  </si>
  <si>
    <t>B0013480</t>
  </si>
  <si>
    <t>Captafaro de cara rectangular o trapezoide en metal, plástico u otros. L1:15cm - L2:5.5cm - H:8cm</t>
  </si>
  <si>
    <t>A0030010</t>
  </si>
  <si>
    <t>Obrero</t>
  </si>
  <si>
    <t>CAPTAFARO
(analizado para CAPTAFARO para barreras de contención de vehículos metálicas)</t>
  </si>
  <si>
    <t>740-22</t>
  </si>
  <si>
    <t>CAPTAFARO</t>
  </si>
  <si>
    <t>PR12+000 - PR 13+380 (MUNICIPIO DE LA PAZ)</t>
  </si>
  <si>
    <t>2 RESALTO VIRTUAL (ACCESOS A GLORIETA)</t>
  </si>
  <si>
    <t>CANTIDAD DE TACHAS EN ZONA A DEMARCAR</t>
  </si>
  <si>
    <t>SEÑAL REGLAMENTARIA SR30 VEL MAX 75*75</t>
  </si>
  <si>
    <t>SEÑAL SR02 CEDA EL PASO (REEMP)</t>
  </si>
  <si>
    <t>CANTIDAD PARA REEMPLAZO E INSTALACION COMPLETA (GLORIETA UNAL)</t>
  </si>
  <si>
    <t>CANTIDAD PARA DEFENSAS INSTALADAS COMPLETAS</t>
  </si>
  <si>
    <t>SUBDIRECCION DE LA RED NACIONAL DE CARRETERAS</t>
  </si>
  <si>
    <t xml:space="preserve">OBJETO </t>
  </si>
  <si>
    <t>700.1</t>
  </si>
  <si>
    <t>LÍNEA DE DEMARCACIÓN CON PINTURA EN FRÍO</t>
  </si>
  <si>
    <t>C0010920</t>
  </si>
  <si>
    <t>Vehículo delineador para aplicación de pintura con mínimo 2 boquillas (NTC 4744-2)</t>
  </si>
  <si>
    <t>TACHA REFLECTIVA CON ESPIGO</t>
  </si>
  <si>
    <t>ACTUALIZACION Y/O ELABORACIÓN DE DISEÑO DE SEÑALIZACION DE LA CARRETERA</t>
  </si>
  <si>
    <t>IVA ACTUALIZACION Y/O ELABORACIÓN DE DISEÑO DE SEÑALIZACION DE LA CARRETERA</t>
  </si>
  <si>
    <t>SEÑAL VERTICAL DE TRANSITO 
(Analizado para señal tipo sr, sp y/o si, dimension 75x75 cm en lámina galvanizada con lamina retrorreflectiva tipo IV)</t>
  </si>
  <si>
    <t>700.2.1P</t>
  </si>
  <si>
    <t>700.2.1PART</t>
  </si>
  <si>
    <t>BANDAS ALERTADORAS TRASNVERSALES</t>
  </si>
  <si>
    <t>BANDAS ALERTADORAS</t>
  </si>
  <si>
    <t>CANTIDAD DE BANDAS ALERTADORAS X GRUPO</t>
  </si>
  <si>
    <t>CANTIDAD DE GRUPOS DE BANDAS ALERTADORAS</t>
  </si>
  <si>
    <t>ANCHO DE BANDAS ALERTADORAS</t>
  </si>
  <si>
    <t>LONGITUD DE BANDAS ALERTADORAS (ANCHO DE LA VIA)</t>
  </si>
  <si>
    <t>ANALISIS DE PRECIOS UNITARIOS</t>
  </si>
  <si>
    <t xml:space="preserve">CONTRATISTA: </t>
  </si>
  <si>
    <t>NIT:</t>
  </si>
  <si>
    <t>ITEM:</t>
  </si>
  <si>
    <t>UNIDAD:</t>
  </si>
  <si>
    <t>Especificaciones  
Anexo Técnico</t>
  </si>
  <si>
    <t xml:space="preserve">   I – EQUIPO Y TRANSPORTE</t>
  </si>
  <si>
    <t xml:space="preserve"> Descripción</t>
  </si>
  <si>
    <t>Unidad</t>
  </si>
  <si>
    <t>Valor</t>
  </si>
  <si>
    <t>Rendimiento</t>
  </si>
  <si>
    <t>Valor - Unit</t>
  </si>
  <si>
    <t>Equipo de Arrastre Manual</t>
  </si>
  <si>
    <t>Hora</t>
  </si>
  <si>
    <t>Caldera Manual</t>
  </si>
  <si>
    <t>Camion de Apoyo</t>
  </si>
  <si>
    <t>Señalizacion y Otros</t>
  </si>
  <si>
    <t>Gl</t>
  </si>
  <si>
    <t>Sub - Total</t>
  </si>
  <si>
    <t xml:space="preserve">   I I - MATERIALES EN OBRA</t>
  </si>
  <si>
    <t>Descripción</t>
  </si>
  <si>
    <t>Precio - Unit</t>
  </si>
  <si>
    <t>Cantidad</t>
  </si>
  <si>
    <t>Resina Termoplastica</t>
  </si>
  <si>
    <t>Kg</t>
  </si>
  <si>
    <t xml:space="preserve">   III - MANO DE OBRA</t>
  </si>
  <si>
    <t>Trabajador</t>
  </si>
  <si>
    <t>Jornal</t>
  </si>
  <si>
    <t>Prestaciones</t>
  </si>
  <si>
    <t>Jornal Total</t>
  </si>
  <si>
    <t>Operador</t>
  </si>
  <si>
    <t>Premarcador</t>
  </si>
  <si>
    <t>Ayudantes 2</t>
  </si>
  <si>
    <t xml:space="preserve">     Total   Costo    Directo</t>
  </si>
  <si>
    <t xml:space="preserve">   IV - COSTOS INDIRECTOS</t>
  </si>
  <si>
    <t>Administración</t>
  </si>
  <si>
    <t>Imprevistos</t>
  </si>
  <si>
    <t>Utilidad</t>
  </si>
  <si>
    <t>PRECIO UNITARIO TOTAL APROXIMADO AL PESO</t>
  </si>
  <si>
    <t>PR0+0000 - PR 3+0100</t>
  </si>
  <si>
    <t>2 MARCA VIAL SEDA EL PASO (VILLA CHATA)</t>
  </si>
  <si>
    <t>2 MARCA VIAL ZONA ESCOLAR</t>
  </si>
  <si>
    <t>3 MARCA VIAL CRUCE DE CEBRA</t>
  </si>
  <si>
    <t>2 PARE</t>
  </si>
  <si>
    <t>(2,4*4)*2</t>
  </si>
  <si>
    <t>2 MARCA VIAL PIGTOGRAMA ZONA ESCOLAR</t>
  </si>
  <si>
    <t xml:space="preserve">CANTIDAD DE INSTALACION COMPLETA </t>
  </si>
  <si>
    <t>OBRAS DE SEGURIDAD VIAL EN LA RUTA 4301 TESALIA - IQUIRA - TERUEL: DEFENSAS METÁLICAS A CARGO DE LA DIRECCIÓN TERRITORIAL HUILA</t>
  </si>
  <si>
    <t>SESENTA MILLONES DE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</si>
</sst>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1" formatCode="_-* #,##0_-;\-* #,##0_-;_-* &quot;-&quot;_-;_-@_-"/>
    <numFmt numFmtId="44" formatCode="_-&quot;$&quot;\ * #,##0.00_-;\-&quot;$&quot;\ * #,##0.00_-;_-&quot;$&quot;\ * &quot;-&quot;??_-;_-@_-"/>
    <numFmt numFmtId="43" formatCode="_-* #,##0.00_-;\-* #,##0.00_-;_-* &quot;-&quot;??_-;_-@_-"/>
    <numFmt numFmtId="164" formatCode="_(* #,##0.00_);_(* \(#,##0.00\);_(* &quot;-&quot;??_);_(@_)"/>
    <numFmt numFmtId="165" formatCode="_-[$$-240A]\ * #,##0.00_-;\-[$$-240A]\ * #,##0.00_-;_-[$$-240A]\ * &quot;-&quot;??_-;_-@_-"/>
    <numFmt numFmtId="166" formatCode="_ * #,##0.00_ ;_ * \-#,##0.00_ ;_ * &quot;-&quot;??_ ;_ @_ "/>
    <numFmt numFmtId="167" formatCode="_-&quot;$&quot;* #,##0.00_-;\-&quot;$&quot;* #,##0.00_-;_-&quot;$&quot;* &quot;-&quot;??_-;_-@_-"/>
    <numFmt numFmtId="168" formatCode="_-&quot;$&quot;* #,##0_-;\-&quot;$&quot;* #,##0_-;_-&quot;$&quot;* &quot;-&quot;??_-;_-@_-"/>
    <numFmt numFmtId="169" formatCode="_ &quot;$&quot;\ * #,##0_ ;_ &quot;$&quot;\ * \-#,##0_ ;_ &quot;$&quot;\ * &quot;-&quot;_ ;_ @_ "/>
    <numFmt numFmtId="170" formatCode="_-[$$-240A]\ * #,##0.00_ ;_-[$$-240A]\ * \-#,##0.00\ ;_-[$$-240A]\ * &quot;-&quot;??_ ;_-@_ "/>
    <numFmt numFmtId="171" formatCode="0.00000"/>
    <numFmt numFmtId="172" formatCode="#,##0.000"/>
    <numFmt numFmtId="173" formatCode="_(&quot;$&quot;\ * #,##0.00_);_(&quot;$&quot;\ * \(#,##0.00\);_(&quot;$&quot;\ * &quot;-&quot;??_);_(@_)"/>
    <numFmt numFmtId="174" formatCode="_-[$$-240A]\ * #,##0_-;\-[$$-240A]\ * #,##0_-;_-[$$-240A]\ * &quot;-&quot;_-;_-@_-"/>
    <numFmt numFmtId="175" formatCode="#,##0.00000"/>
    <numFmt numFmtId="176" formatCode="_-&quot;$&quot;\ * #.##0.00_-;\-&quot;$&quot;\ * #.##0.00_-;_-&quot;$&quot;\ * &quot;-&quot;??_-;_-@_-"/>
    <numFmt numFmtId="177" formatCode="[$$-240A]\ #,##0"/>
    <numFmt numFmtId="178" formatCode="0.000"/>
  </numFmts>
  <fonts count="2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6"/>
      <name val="Arial"/>
      <family val="2"/>
    </font>
    <font>
      <sz val="16"/>
      <name val="Arial"/>
      <family val="2"/>
    </font>
    <font>
      <b/>
      <sz val="11"/>
      <name val="Arial"/>
      <family val="2"/>
    </font>
    <font>
      <sz val="12"/>
      <name val="Arial"/>
      <family val="2"/>
    </font>
    <font>
      <sz val="11"/>
      <color rgb="FF000000"/>
      <name val="Calibri"/>
      <family val="2"/>
    </font>
    <font>
      <sz val="11"/>
      <color rgb="FF000000"/>
      <name val="Arial"/>
      <family val="2"/>
    </font>
    <font>
      <sz val="10"/>
      <name val="Geneva"/>
      <family val="2"/>
    </font>
    <font>
      <sz val="9"/>
      <color theme="1" tint="0.34998626667073579"/>
      <name val="Arial"/>
      <family val="2"/>
    </font>
    <font>
      <b/>
      <sz val="12"/>
      <name val="Arial"/>
      <family val="2"/>
    </font>
    <font>
      <b/>
      <sz val="10"/>
      <name val="Arial"/>
      <family val="2"/>
    </font>
    <font>
      <sz val="8"/>
      <name val="Arial"/>
      <family val="2"/>
    </font>
    <font>
      <b/>
      <u/>
      <sz val="10"/>
      <name val="Arial"/>
      <family val="2"/>
    </font>
    <font>
      <b/>
      <sz val="28"/>
      <name val="Arial"/>
      <family val="2"/>
    </font>
    <font>
      <sz val="28"/>
      <name val="Arial"/>
      <family val="2"/>
    </font>
    <font>
      <sz val="10"/>
      <color rgb="FF7030A0"/>
      <name val="Arial"/>
      <family val="2"/>
    </font>
    <font>
      <sz val="8"/>
      <color rgb="FF000000"/>
      <name val="Arial"/>
      <family val="2"/>
    </font>
    <font>
      <sz val="11"/>
      <name val="Arial"/>
      <family val="2"/>
    </font>
    <font>
      <sz val="9"/>
      <name val="Arial"/>
      <family val="2"/>
    </font>
    <font>
      <b/>
      <sz val="11"/>
      <color rgb="FF000000"/>
      <name val="Arial"/>
      <family val="2"/>
    </font>
    <font>
      <sz val="11"/>
      <color theme="1"/>
      <name val="Calibri"/>
      <family val="2"/>
    </font>
    <font>
      <sz val="11"/>
      <color theme="1"/>
      <name val="Arial"/>
      <family val="2"/>
    </font>
    <font>
      <sz val="8"/>
      <color theme="1"/>
      <name val="Arial"/>
      <family val="2"/>
    </font>
    <font>
      <b/>
      <sz val="9"/>
      <name val="Arial"/>
      <family val="2"/>
    </font>
    <font>
      <b/>
      <sz val="8"/>
      <name val="Arial"/>
      <family val="2"/>
    </font>
    <font>
      <sz val="9"/>
      <color indexed="8"/>
      <name val="Calibri"/>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rgb="FF000000"/>
      </patternFill>
    </fill>
    <fill>
      <patternFill patternType="solid">
        <fgColor rgb="FFFFFFFF"/>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
      <patternFill patternType="solid">
        <fgColor theme="2"/>
        <bgColor indexed="64"/>
      </patternFill>
    </fill>
  </fills>
  <borders count="9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top style="medium">
        <color auto="1"/>
      </top>
      <bottom/>
      <diagonal/>
    </border>
    <border>
      <left style="thin">
        <color auto="1"/>
      </left>
      <right style="medium">
        <color auto="1"/>
      </right>
      <top style="medium">
        <color auto="1"/>
      </top>
      <bottom/>
      <diagonal/>
    </border>
    <border>
      <left style="thin">
        <color auto="1"/>
      </left>
      <right/>
      <top/>
      <bottom style="thin">
        <color auto="1"/>
      </bottom>
      <diagonal/>
    </border>
    <border>
      <left/>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style="thin">
        <color auto="1"/>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style="thin">
        <color auto="1"/>
      </top>
      <bottom style="medium">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medium">
        <color auto="1"/>
      </right>
      <top/>
      <bottom style="medium">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medium">
        <color auto="1"/>
      </right>
      <top style="thin">
        <color auto="1"/>
      </top>
      <bottom style="medium">
        <color auto="1"/>
      </bottom>
      <diagonal/>
    </border>
    <border>
      <left/>
      <right style="medium">
        <color auto="1"/>
      </right>
      <top style="medium">
        <color auto="1"/>
      </top>
      <bottom style="thin">
        <color auto="1"/>
      </bottom>
      <diagonal/>
    </border>
    <border>
      <left style="medium">
        <color auto="1"/>
      </left>
      <right/>
      <top/>
      <bottom style="thin">
        <color auto="1"/>
      </bottom>
      <diagonal/>
    </border>
    <border>
      <left/>
      <right style="thin">
        <color auto="1"/>
      </right>
      <top style="medium">
        <color auto="1"/>
      </top>
      <bottom/>
      <diagonal/>
    </border>
    <border>
      <left/>
      <right style="thin">
        <color auto="1"/>
      </right>
      <top/>
      <bottom/>
      <diagonal/>
    </border>
    <border>
      <left style="thin">
        <color auto="1"/>
      </left>
      <right/>
      <top/>
      <bottom/>
      <diagonal/>
    </border>
    <border>
      <left/>
      <right style="thin">
        <color auto="1"/>
      </right>
      <top style="thin">
        <color auto="1"/>
      </top>
      <bottom/>
      <diagonal/>
    </border>
    <border>
      <left/>
      <right style="thin">
        <color indexed="64"/>
      </right>
      <top/>
      <bottom style="medium">
        <color auto="1"/>
      </bottom>
      <diagonal/>
    </border>
    <border>
      <left style="thin">
        <color indexed="64"/>
      </left>
      <right/>
      <top/>
      <bottom style="medium">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auto="1"/>
      </left>
      <right style="medium">
        <color auto="1"/>
      </right>
      <top style="thin">
        <color auto="1"/>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medium">
        <color indexed="8"/>
      </left>
      <right style="medium">
        <color indexed="8"/>
      </right>
      <top style="medium">
        <color indexed="8"/>
      </top>
      <bottom style="medium">
        <color indexed="8"/>
      </bottom>
      <diagonal/>
    </border>
    <border>
      <left style="medium">
        <color indexed="8"/>
      </left>
      <right/>
      <top style="thin">
        <color indexed="8"/>
      </top>
      <bottom style="thin">
        <color indexed="8"/>
      </bottom>
      <diagonal/>
    </border>
    <border>
      <left style="medium">
        <color indexed="8"/>
      </left>
      <right/>
      <top style="thin">
        <color indexed="8"/>
      </top>
      <bottom/>
      <diagonal/>
    </border>
    <border>
      <left/>
      <right style="thin">
        <color indexed="8"/>
      </right>
      <top/>
      <bottom/>
      <diagonal/>
    </border>
    <border>
      <left style="medium">
        <color indexed="8"/>
      </left>
      <right/>
      <top/>
      <bottom/>
      <diagonal/>
    </border>
    <border>
      <left style="medium">
        <color indexed="8"/>
      </left>
      <right/>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medium">
        <color auto="1"/>
      </left>
      <right/>
      <top style="thin">
        <color auto="1"/>
      </top>
      <bottom style="thin">
        <color auto="1"/>
      </bottom>
      <diagonal/>
    </border>
  </borders>
  <cellStyleXfs count="32">
    <xf numFmtId="0" fontId="0" fillId="0" borderId="0"/>
    <xf numFmtId="44" fontId="1"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64" fontId="1" fillId="0" borderId="0" applyFont="0" applyFill="0" applyBorder="0" applyAlignment="0" applyProtection="0"/>
    <xf numFmtId="0" fontId="1" fillId="0" borderId="0"/>
    <xf numFmtId="166" fontId="3" fillId="0" borderId="0" applyFont="0" applyFill="0" applyBorder="0" applyAlignment="0" applyProtection="0"/>
    <xf numFmtId="0" fontId="3" fillId="0" borderId="0"/>
    <xf numFmtId="0" fontId="3" fillId="0" borderId="0"/>
    <xf numFmtId="0" fontId="3" fillId="0" borderId="0"/>
    <xf numFmtId="169" fontId="3" fillId="0" borderId="0" applyFont="0" applyFill="0" applyBorder="0" applyAlignment="0" applyProtection="0"/>
    <xf numFmtId="9" fontId="3" fillId="0" borderId="0" applyFont="0" applyFill="0" applyBorder="0" applyAlignment="0" applyProtection="0"/>
    <xf numFmtId="0" fontId="8" fillId="0" borderId="0" applyNumberFormat="0" applyBorder="0" applyAlignment="0"/>
    <xf numFmtId="0" fontId="1" fillId="0" borderId="0"/>
    <xf numFmtId="0" fontId="10" fillId="0" borderId="0"/>
    <xf numFmtId="0" fontId="3" fillId="0" borderId="0"/>
    <xf numFmtId="9" fontId="8" fillId="0" borderId="0" applyFont="0" applyFill="0" applyBorder="0" applyAlignment="0" applyProtection="0"/>
    <xf numFmtId="173" fontId="8" fillId="0" borderId="0" applyFont="0" applyFill="0" applyBorder="0" applyAlignment="0" applyProtection="0"/>
    <xf numFmtId="9" fontId="3" fillId="0" borderId="0" applyFont="0" applyFill="0" applyBorder="0" applyAlignment="0" applyProtection="0"/>
    <xf numFmtId="164" fontId="8" fillId="0" borderId="0" applyFont="0" applyFill="0" applyBorder="0" applyAlignment="0" applyProtection="0"/>
    <xf numFmtId="0" fontId="1" fillId="0" borderId="0"/>
    <xf numFmtId="164" fontId="1" fillId="0" borderId="0" applyFont="0" applyFill="0" applyBorder="0" applyAlignment="0" applyProtection="0"/>
    <xf numFmtId="0" fontId="8" fillId="0" borderId="0" applyNumberFormat="0" applyBorder="0" applyAlignment="0"/>
    <xf numFmtId="173" fontId="8" fillId="0" borderId="0" applyFont="0" applyFill="0" applyBorder="0" applyAlignment="0" applyProtection="0"/>
    <xf numFmtId="0" fontId="3" fillId="0" borderId="0"/>
    <xf numFmtId="0" fontId="1" fillId="0" borderId="0"/>
    <xf numFmtId="176"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898">
    <xf numFmtId="0" fontId="0" fillId="0" borderId="0" xfId="0"/>
    <xf numFmtId="0" fontId="5" fillId="3" borderId="5" xfId="2" applyFont="1" applyFill="1" applyBorder="1" applyAlignment="1">
      <alignment horizontal="center"/>
    </xf>
    <xf numFmtId="164" fontId="5" fillId="3" borderId="5" xfId="5" applyFont="1" applyFill="1" applyBorder="1"/>
    <xf numFmtId="165" fontId="4" fillId="3" borderId="6" xfId="1" applyNumberFormat="1" applyFont="1" applyFill="1" applyBorder="1" applyAlignment="1">
      <alignment horizontal="center" vertical="center"/>
    </xf>
    <xf numFmtId="0" fontId="5" fillId="0" borderId="10" xfId="7" applyNumberFormat="1" applyFont="1" applyBorder="1" applyAlignment="1">
      <alignment horizontal="center" vertical="center"/>
    </xf>
    <xf numFmtId="0" fontId="7" fillId="0" borderId="10" xfId="7" applyNumberFormat="1" applyFont="1" applyFill="1" applyBorder="1" applyAlignment="1">
      <alignment horizontal="center" vertical="center" wrapText="1"/>
    </xf>
    <xf numFmtId="166" fontId="5" fillId="0" borderId="10" xfId="7" applyFont="1" applyFill="1" applyBorder="1" applyAlignment="1">
      <alignment horizontal="left" vertical="center" wrapText="1"/>
    </xf>
    <xf numFmtId="0" fontId="5" fillId="0" borderId="10" xfId="8" applyFont="1" applyBorder="1" applyAlignment="1">
      <alignment horizontal="center" vertical="center"/>
    </xf>
    <xf numFmtId="1" fontId="5" fillId="0" borderId="10" xfId="7" applyNumberFormat="1" applyFont="1" applyFill="1" applyBorder="1" applyAlignment="1">
      <alignment horizontal="center" vertical="center"/>
    </xf>
    <xf numFmtId="167" fontId="5" fillId="0" borderId="10" xfId="8" applyNumberFormat="1" applyFont="1" applyBorder="1" applyAlignment="1">
      <alignment horizontal="center" vertical="center"/>
    </xf>
    <xf numFmtId="0" fontId="5" fillId="0" borderId="10" xfId="7" applyNumberFormat="1" applyFont="1" applyFill="1" applyBorder="1" applyAlignment="1">
      <alignment horizontal="center" vertical="center"/>
    </xf>
    <xf numFmtId="168" fontId="5" fillId="0" borderId="10" xfId="8" applyNumberFormat="1" applyFont="1" applyBorder="1" applyAlignment="1">
      <alignment horizontal="center" vertical="center"/>
    </xf>
    <xf numFmtId="165" fontId="5" fillId="2" borderId="11" xfId="1" applyNumberFormat="1" applyFont="1" applyFill="1" applyBorder="1" applyAlignment="1">
      <alignment horizontal="center" vertical="center"/>
    </xf>
    <xf numFmtId="170" fontId="5" fillId="2" borderId="24" xfId="11" applyNumberFormat="1" applyFont="1" applyFill="1" applyBorder="1" applyAlignment="1">
      <alignment horizontal="center" vertical="center"/>
    </xf>
    <xf numFmtId="170" fontId="5" fillId="2" borderId="10" xfId="11" applyNumberFormat="1" applyFont="1" applyFill="1" applyBorder="1" applyAlignment="1">
      <alignment horizontal="center" vertical="center"/>
    </xf>
    <xf numFmtId="9" fontId="5" fillId="2" borderId="11" xfId="12" applyFont="1" applyFill="1" applyBorder="1" applyAlignment="1">
      <alignment horizontal="center" vertical="center"/>
    </xf>
    <xf numFmtId="170" fontId="5" fillId="2" borderId="33" xfId="11" applyNumberFormat="1" applyFont="1" applyFill="1" applyBorder="1" applyAlignment="1">
      <alignment horizontal="center" vertical="center"/>
    </xf>
    <xf numFmtId="9" fontId="5" fillId="2" borderId="34" xfId="12" applyFont="1" applyFill="1" applyBorder="1" applyAlignment="1">
      <alignment horizontal="center" vertical="center"/>
    </xf>
    <xf numFmtId="0" fontId="3" fillId="2" borderId="4" xfId="14" applyFont="1" applyFill="1" applyBorder="1" applyAlignment="1">
      <alignment horizontal="center"/>
    </xf>
    <xf numFmtId="0" fontId="13" fillId="2" borderId="5" xfId="14" applyFont="1" applyFill="1" applyBorder="1" applyAlignment="1">
      <alignment horizontal="center"/>
    </xf>
    <xf numFmtId="0" fontId="3" fillId="2" borderId="5" xfId="14" applyFont="1" applyFill="1" applyBorder="1" applyAlignment="1">
      <alignment vertical="center"/>
    </xf>
    <xf numFmtId="0" fontId="3" fillId="2" borderId="6" xfId="14" applyFont="1" applyFill="1" applyBorder="1" applyAlignment="1">
      <alignment vertical="center"/>
    </xf>
    <xf numFmtId="0" fontId="3" fillId="2" borderId="1" xfId="14" applyFont="1" applyFill="1" applyBorder="1" applyAlignment="1" applyProtection="1">
      <alignment horizontal="center"/>
      <protection locked="0"/>
    </xf>
    <xf numFmtId="0" fontId="3" fillId="2" borderId="2" xfId="14" applyFont="1" applyFill="1" applyBorder="1" applyAlignment="1" applyProtection="1">
      <alignment horizontal="center"/>
      <protection locked="0"/>
    </xf>
    <xf numFmtId="0" fontId="3" fillId="2" borderId="47" xfId="14" applyFont="1" applyFill="1" applyBorder="1" applyAlignment="1" applyProtection="1">
      <alignment horizontal="center" vertical="center"/>
      <protection locked="0"/>
    </xf>
    <xf numFmtId="0" fontId="3" fillId="2" borderId="24" xfId="14" applyFont="1" applyFill="1" applyBorder="1" applyAlignment="1" applyProtection="1">
      <alignment horizontal="center" vertical="center"/>
      <protection locked="0"/>
    </xf>
    <xf numFmtId="0" fontId="3" fillId="2" borderId="7" xfId="14" applyFont="1" applyFill="1" applyBorder="1" applyAlignment="1" applyProtection="1">
      <alignment horizontal="center"/>
      <protection locked="0"/>
    </xf>
    <xf numFmtId="0" fontId="3" fillId="2" borderId="0" xfId="14" applyFont="1" applyFill="1" applyAlignment="1" applyProtection="1">
      <alignment horizontal="right" vertical="center"/>
      <protection locked="0"/>
    </xf>
    <xf numFmtId="0" fontId="14" fillId="2" borderId="0" xfId="14" applyFont="1" applyFill="1" applyAlignment="1" applyProtection="1">
      <alignment horizontal="center" vertical="center"/>
      <protection locked="0"/>
    </xf>
    <xf numFmtId="0" fontId="14" fillId="2" borderId="8" xfId="14" applyFont="1" applyFill="1" applyBorder="1" applyAlignment="1" applyProtection="1">
      <alignment horizontal="center" vertical="center"/>
      <protection locked="0"/>
    </xf>
    <xf numFmtId="0" fontId="4" fillId="2" borderId="0" xfId="14" applyFont="1" applyFill="1" applyAlignment="1" applyProtection="1">
      <alignment horizontal="left" vertical="top"/>
      <protection locked="0"/>
    </xf>
    <xf numFmtId="0" fontId="13" fillId="2" borderId="0" xfId="14" applyFont="1" applyFill="1" applyAlignment="1" applyProtection="1">
      <alignment vertical="center"/>
      <protection locked="0"/>
    </xf>
    <xf numFmtId="0" fontId="16" fillId="2" borderId="0" xfId="14" applyFont="1" applyFill="1" applyAlignment="1" applyProtection="1">
      <alignment horizontal="left" vertical="center"/>
      <protection locked="0"/>
    </xf>
    <xf numFmtId="0" fontId="15" fillId="2" borderId="0" xfId="14" applyFont="1" applyFill="1" applyAlignment="1" applyProtection="1">
      <alignment horizontal="center"/>
      <protection locked="0"/>
    </xf>
    <xf numFmtId="0" fontId="16" fillId="2" borderId="0" xfId="14" applyFont="1" applyFill="1" applyAlignment="1" applyProtection="1">
      <alignment horizontal="left"/>
      <protection locked="0"/>
    </xf>
    <xf numFmtId="0" fontId="17" fillId="2" borderId="0" xfId="14" applyFont="1" applyFill="1" applyAlignment="1" applyProtection="1">
      <alignment horizontal="left"/>
      <protection locked="0"/>
    </xf>
    <xf numFmtId="0" fontId="3" fillId="2" borderId="8" xfId="14" applyFont="1" applyFill="1" applyBorder="1" applyAlignment="1" applyProtection="1">
      <alignment horizontal="center" vertical="center"/>
      <protection locked="0"/>
    </xf>
    <xf numFmtId="0" fontId="13" fillId="2" borderId="7" xfId="14" applyFont="1" applyFill="1" applyBorder="1" applyAlignment="1" applyProtection="1">
      <alignment horizontal="left"/>
      <protection locked="0"/>
    </xf>
    <xf numFmtId="0" fontId="3" fillId="2" borderId="0" xfId="14" applyFont="1" applyFill="1" applyAlignment="1" applyProtection="1">
      <alignment horizontal="right"/>
      <protection locked="0"/>
    </xf>
    <xf numFmtId="0" fontId="3" fillId="2" borderId="0" xfId="14" applyFont="1" applyFill="1" applyProtection="1">
      <protection locked="0"/>
    </xf>
    <xf numFmtId="0" fontId="13" fillId="2" borderId="0" xfId="14" applyFont="1" applyFill="1" applyAlignment="1" applyProtection="1">
      <alignment horizontal="right"/>
      <protection locked="0"/>
    </xf>
    <xf numFmtId="0" fontId="3" fillId="2" borderId="39" xfId="14" applyFont="1" applyFill="1" applyBorder="1" applyAlignment="1" applyProtection="1">
      <alignment horizontal="right"/>
      <protection locked="0"/>
    </xf>
    <xf numFmtId="0" fontId="3" fillId="2" borderId="8" xfId="14" applyFont="1" applyFill="1" applyBorder="1" applyAlignment="1" applyProtection="1">
      <alignment horizontal="center"/>
      <protection locked="0"/>
    </xf>
    <xf numFmtId="0" fontId="3" fillId="2" borderId="17" xfId="14" applyFont="1" applyFill="1" applyBorder="1" applyAlignment="1" applyProtection="1">
      <alignment horizontal="left"/>
      <protection locked="0"/>
    </xf>
    <xf numFmtId="0" fontId="3" fillId="2" borderId="18" xfId="14" applyFont="1" applyFill="1" applyBorder="1" applyAlignment="1" applyProtection="1">
      <alignment horizontal="right"/>
      <protection locked="0"/>
    </xf>
    <xf numFmtId="0" fontId="3" fillId="0" borderId="1" xfId="13" applyFont="1" applyBorder="1" applyProtection="1">
      <protection locked="0"/>
    </xf>
    <xf numFmtId="0" fontId="3" fillId="0" borderId="2" xfId="13" applyFont="1" applyBorder="1" applyProtection="1">
      <protection locked="0"/>
    </xf>
    <xf numFmtId="0" fontId="3" fillId="0" borderId="3" xfId="13" applyFont="1" applyBorder="1" applyProtection="1">
      <protection locked="0"/>
    </xf>
    <xf numFmtId="0" fontId="13" fillId="0" borderId="7" xfId="13" applyFont="1" applyBorder="1" applyAlignment="1">
      <alignment horizontal="left" vertical="center"/>
    </xf>
    <xf numFmtId="0" fontId="13" fillId="0" borderId="39" xfId="13" applyFont="1" applyBorder="1" applyAlignment="1" applyProtection="1">
      <alignment horizontal="left" vertical="center"/>
      <protection locked="0"/>
    </xf>
    <xf numFmtId="0" fontId="13" fillId="0" borderId="0" xfId="13" applyFont="1" applyBorder="1" applyAlignment="1" applyProtection="1">
      <alignment horizontal="right" vertical="center"/>
      <protection locked="0"/>
    </xf>
    <xf numFmtId="0" fontId="3" fillId="0" borderId="39" xfId="13" applyFont="1" applyBorder="1" applyAlignment="1" applyProtection="1">
      <alignment vertical="center"/>
      <protection locked="0"/>
    </xf>
    <xf numFmtId="0" fontId="3" fillId="0" borderId="0" xfId="13" applyFont="1" applyBorder="1" applyAlignment="1" applyProtection="1">
      <alignment vertical="center"/>
      <protection locked="0"/>
    </xf>
    <xf numFmtId="0" fontId="3" fillId="0" borderId="8" xfId="13" applyFont="1" applyBorder="1" applyAlignment="1" applyProtection="1">
      <alignment vertical="center"/>
      <protection locked="0"/>
    </xf>
    <xf numFmtId="0" fontId="13" fillId="0" borderId="7" xfId="13" applyFont="1" applyBorder="1" applyAlignment="1">
      <alignment horizontal="left"/>
    </xf>
    <xf numFmtId="0" fontId="13" fillId="0" borderId="0" xfId="13" applyFont="1" applyBorder="1" applyAlignment="1" applyProtection="1">
      <alignment vertical="center"/>
      <protection locked="0"/>
    </xf>
    <xf numFmtId="0" fontId="3" fillId="0" borderId="39" xfId="13" applyFont="1" applyBorder="1" applyAlignment="1" applyProtection="1">
      <alignment horizontal="center" vertical="center"/>
      <protection locked="0"/>
    </xf>
    <xf numFmtId="0" fontId="13" fillId="0" borderId="7" xfId="13" applyFont="1" applyBorder="1" applyAlignment="1">
      <alignment vertical="center"/>
    </xf>
    <xf numFmtId="0" fontId="3" fillId="0" borderId="26" xfId="13" applyFont="1" applyBorder="1" applyAlignment="1" applyProtection="1">
      <alignment horizontal="center" vertical="center"/>
      <protection locked="0"/>
    </xf>
    <xf numFmtId="0" fontId="3" fillId="0" borderId="0" xfId="13" applyFont="1" applyBorder="1" applyAlignment="1" applyProtection="1">
      <alignment horizontal="center" vertical="center"/>
      <protection locked="0"/>
    </xf>
    <xf numFmtId="0" fontId="3" fillId="0" borderId="8" xfId="13" applyFont="1" applyBorder="1" applyAlignment="1" applyProtection="1">
      <alignment horizontal="center" vertical="center"/>
      <protection locked="0"/>
    </xf>
    <xf numFmtId="0" fontId="13" fillId="0" borderId="39" xfId="13" applyFont="1" applyBorder="1" applyAlignment="1" applyProtection="1">
      <alignment vertical="center"/>
      <protection locked="0"/>
    </xf>
    <xf numFmtId="0" fontId="13" fillId="0" borderId="0" xfId="13" applyFont="1" applyBorder="1" applyAlignment="1" applyProtection="1">
      <alignment horizontal="center" vertical="center"/>
      <protection locked="0"/>
    </xf>
    <xf numFmtId="0" fontId="3" fillId="0" borderId="48" xfId="13" applyFont="1" applyBorder="1" applyAlignment="1" applyProtection="1">
      <alignment horizontal="center" vertical="center"/>
      <protection locked="0"/>
    </xf>
    <xf numFmtId="0" fontId="13" fillId="5" borderId="0" xfId="13" applyFont="1" applyFill="1" applyBorder="1" applyAlignment="1">
      <alignment horizontal="center" vertical="center"/>
    </xf>
    <xf numFmtId="0" fontId="3" fillId="5" borderId="39" xfId="13" applyFont="1" applyFill="1" applyBorder="1" applyAlignment="1" applyProtection="1">
      <alignment horizontal="center" vertical="center"/>
      <protection locked="0"/>
    </xf>
    <xf numFmtId="0" fontId="13" fillId="5" borderId="0" xfId="13" applyFont="1" applyFill="1" applyBorder="1" applyAlignment="1" applyProtection="1">
      <alignment horizontal="center" vertical="center"/>
      <protection locked="0"/>
    </xf>
    <xf numFmtId="0" fontId="18" fillId="5" borderId="8" xfId="13" applyFont="1" applyFill="1" applyBorder="1" applyAlignment="1" applyProtection="1">
      <alignment horizontal="left" vertical="center"/>
      <protection locked="0"/>
    </xf>
    <xf numFmtId="0" fontId="3" fillId="0" borderId="39" xfId="13" applyFont="1" applyBorder="1" applyAlignment="1" applyProtection="1">
      <alignment horizontal="left" vertical="center"/>
      <protection locked="0"/>
    </xf>
    <xf numFmtId="0" fontId="14" fillId="0" borderId="0" xfId="13" applyFont="1" applyBorder="1" applyAlignment="1" applyProtection="1">
      <alignment horizontal="center" vertical="center"/>
      <protection locked="0"/>
    </xf>
    <xf numFmtId="0" fontId="14" fillId="0" borderId="0" xfId="13" applyFont="1" applyBorder="1" applyAlignment="1" applyProtection="1">
      <alignment horizontal="left" vertical="center"/>
      <protection locked="0"/>
    </xf>
    <xf numFmtId="0" fontId="3" fillId="0" borderId="7" xfId="13" applyFont="1" applyBorder="1" applyProtection="1">
      <protection locked="0"/>
    </xf>
    <xf numFmtId="0" fontId="3" fillId="0" borderId="0" xfId="13" applyFont="1" applyBorder="1" applyProtection="1">
      <protection locked="0"/>
    </xf>
    <xf numFmtId="0" fontId="3" fillId="0" borderId="8" xfId="13" applyFont="1" applyBorder="1" applyProtection="1">
      <protection locked="0"/>
    </xf>
    <xf numFmtId="0" fontId="3" fillId="5" borderId="7" xfId="13" applyFont="1" applyFill="1" applyBorder="1"/>
    <xf numFmtId="0" fontId="3" fillId="5" borderId="0" xfId="13" applyFont="1" applyFill="1" applyBorder="1"/>
    <xf numFmtId="0" fontId="3" fillId="5" borderId="8" xfId="13" applyFont="1" applyFill="1" applyBorder="1"/>
    <xf numFmtId="0" fontId="6" fillId="7" borderId="35" xfId="13" applyFont="1" applyFill="1" applyBorder="1" applyAlignment="1">
      <alignment horizontal="center" vertical="center"/>
    </xf>
    <xf numFmtId="0" fontId="6" fillId="7" borderId="24" xfId="13" applyFont="1" applyFill="1" applyBorder="1" applyAlignment="1">
      <alignment horizontal="center" vertical="center"/>
    </xf>
    <xf numFmtId="0" fontId="6" fillId="4" borderId="34" xfId="13" applyFont="1" applyFill="1" applyBorder="1" applyAlignment="1" applyProtection="1">
      <alignment horizontal="center" vertical="center" wrapText="1"/>
      <protection locked="0"/>
    </xf>
    <xf numFmtId="0" fontId="20" fillId="8" borderId="7" xfId="13" applyFont="1" applyFill="1" applyBorder="1"/>
    <xf numFmtId="0" fontId="20" fillId="8" borderId="0" xfId="13" applyFont="1" applyFill="1" applyBorder="1"/>
    <xf numFmtId="0" fontId="20" fillId="8" borderId="8" xfId="13" applyFont="1" applyFill="1" applyBorder="1"/>
    <xf numFmtId="0" fontId="6" fillId="7" borderId="35" xfId="13" applyFont="1" applyFill="1" applyBorder="1" applyAlignment="1">
      <alignment horizontal="center" vertical="center" wrapText="1"/>
    </xf>
    <xf numFmtId="0" fontId="6" fillId="7" borderId="24" xfId="13" applyFont="1" applyFill="1" applyBorder="1" applyAlignment="1">
      <alignment horizontal="center" vertical="center" wrapText="1"/>
    </xf>
    <xf numFmtId="0" fontId="3" fillId="0" borderId="14" xfId="13" applyFont="1" applyBorder="1" applyAlignment="1" applyProtection="1">
      <alignment horizontal="center" vertical="center" wrapText="1"/>
      <protection locked="0"/>
    </xf>
    <xf numFmtId="0" fontId="21" fillId="0" borderId="16" xfId="13" applyFont="1" applyBorder="1" applyAlignment="1" applyProtection="1">
      <alignment horizontal="center" vertical="center" wrapText="1"/>
      <protection locked="0"/>
    </xf>
    <xf numFmtId="44" fontId="3" fillId="0" borderId="16" xfId="13" applyNumberFormat="1" applyFont="1" applyBorder="1" applyAlignment="1" applyProtection="1">
      <alignment horizontal="right" vertical="center" wrapText="1"/>
      <protection locked="0"/>
    </xf>
    <xf numFmtId="44" fontId="3" fillId="0" borderId="15" xfId="13" applyNumberFormat="1" applyFont="1" applyBorder="1" applyAlignment="1">
      <alignment horizontal="right" vertical="center" wrapText="1"/>
    </xf>
    <xf numFmtId="0" fontId="3" fillId="0" borderId="13" xfId="13" applyFont="1" applyBorder="1" applyAlignment="1" applyProtection="1">
      <alignment horizontal="center" vertical="center" wrapText="1"/>
      <protection locked="0"/>
    </xf>
    <xf numFmtId="0" fontId="21" fillId="0" borderId="10" xfId="13" applyFont="1" applyBorder="1" applyAlignment="1" applyProtection="1">
      <alignment horizontal="center" vertical="center" wrapText="1"/>
      <protection locked="0"/>
    </xf>
    <xf numFmtId="44" fontId="3" fillId="0" borderId="10" xfId="13" applyNumberFormat="1" applyFont="1" applyBorder="1" applyAlignment="1" applyProtection="1">
      <alignment horizontal="right" vertical="center" wrapText="1"/>
      <protection locked="0"/>
    </xf>
    <xf numFmtId="0" fontId="3" fillId="0" borderId="13" xfId="16" applyBorder="1" applyAlignment="1" applyProtection="1">
      <alignment horizontal="center" vertical="center" wrapText="1"/>
      <protection locked="0"/>
    </xf>
    <xf numFmtId="0" fontId="3" fillId="0" borderId="52" xfId="13" applyFont="1" applyBorder="1" applyAlignment="1" applyProtection="1">
      <alignment horizontal="center" vertical="center"/>
      <protection locked="0"/>
    </xf>
    <xf numFmtId="0" fontId="3" fillId="0" borderId="33" xfId="13" applyFont="1" applyBorder="1" applyAlignment="1" applyProtection="1">
      <alignment horizontal="center" vertical="center" wrapText="1"/>
      <protection locked="0"/>
    </xf>
    <xf numFmtId="0" fontId="3" fillId="0" borderId="33" xfId="13" applyNumberFormat="1" applyFont="1" applyBorder="1" applyAlignment="1" applyProtection="1">
      <alignment horizontal="right" vertical="center"/>
      <protection locked="0"/>
    </xf>
    <xf numFmtId="44" fontId="3" fillId="0" borderId="34" xfId="16" applyNumberFormat="1" applyBorder="1" applyAlignment="1">
      <alignment horizontal="right" vertical="center"/>
    </xf>
    <xf numFmtId="165" fontId="3" fillId="5" borderId="56" xfId="13" applyNumberFormat="1" applyFont="1" applyFill="1" applyBorder="1" applyAlignment="1">
      <alignment horizontal="right" vertical="center"/>
    </xf>
    <xf numFmtId="0" fontId="13" fillId="5" borderId="7" xfId="13" applyFont="1" applyFill="1" applyBorder="1"/>
    <xf numFmtId="0" fontId="3" fillId="0" borderId="16" xfId="13" applyFont="1" applyBorder="1" applyAlignment="1" applyProtection="1">
      <alignment horizontal="center" vertical="center" wrapText="1"/>
      <protection locked="0"/>
    </xf>
    <xf numFmtId="172" fontId="3" fillId="0" borderId="16" xfId="13" applyNumberFormat="1" applyFont="1" applyBorder="1" applyAlignment="1" applyProtection="1">
      <alignment horizontal="center" vertical="center" wrapText="1"/>
      <protection locked="0"/>
    </xf>
    <xf numFmtId="165" fontId="3" fillId="0" borderId="15" xfId="13" applyNumberFormat="1" applyFont="1" applyBorder="1" applyAlignment="1">
      <alignment horizontal="right" vertical="center" wrapText="1"/>
    </xf>
    <xf numFmtId="0" fontId="3" fillId="0" borderId="10" xfId="13" applyFont="1" applyBorder="1" applyAlignment="1" applyProtection="1">
      <alignment horizontal="center" vertical="center" wrapText="1"/>
      <protection locked="0"/>
    </xf>
    <xf numFmtId="172" fontId="3" fillId="0" borderId="10" xfId="13" applyNumberFormat="1" applyFont="1" applyBorder="1" applyAlignment="1" applyProtection="1">
      <alignment horizontal="center" vertical="center" wrapText="1"/>
      <protection locked="0"/>
    </xf>
    <xf numFmtId="172" fontId="3" fillId="0" borderId="33" xfId="13" applyNumberFormat="1" applyFont="1" applyBorder="1" applyAlignment="1" applyProtection="1">
      <alignment horizontal="center" vertical="center" wrapText="1"/>
      <protection locked="0"/>
    </xf>
    <xf numFmtId="165" fontId="3" fillId="0" borderId="40" xfId="13" applyNumberFormat="1" applyFont="1" applyBorder="1" applyAlignment="1">
      <alignment horizontal="right" vertical="center" wrapText="1"/>
    </xf>
    <xf numFmtId="165" fontId="3" fillId="5" borderId="58" xfId="13" applyNumberFormat="1" applyFont="1" applyFill="1" applyBorder="1" applyAlignment="1">
      <alignment horizontal="right" vertical="center"/>
    </xf>
    <xf numFmtId="0" fontId="3" fillId="0" borderId="14" xfId="16" applyBorder="1" applyAlignment="1" applyProtection="1">
      <alignment horizontal="center" vertical="center"/>
      <protection locked="0"/>
    </xf>
    <xf numFmtId="0" fontId="3" fillId="0" borderId="16" xfId="13" applyFont="1" applyBorder="1" applyAlignment="1" applyProtection="1">
      <alignment horizontal="center" vertical="center"/>
      <protection locked="0"/>
    </xf>
    <xf numFmtId="172" fontId="3" fillId="0" borderId="16" xfId="13" applyNumberFormat="1" applyFont="1" applyBorder="1" applyAlignment="1" applyProtection="1">
      <alignment horizontal="center" vertical="center"/>
      <protection locked="0"/>
    </xf>
    <xf numFmtId="165" fontId="3" fillId="0" borderId="16" xfId="13" applyNumberFormat="1" applyFont="1" applyBorder="1" applyAlignment="1" applyProtection="1">
      <alignment horizontal="right" vertical="center"/>
      <protection locked="0"/>
    </xf>
    <xf numFmtId="165" fontId="3" fillId="0" borderId="15" xfId="13" applyNumberFormat="1" applyFont="1" applyBorder="1" applyAlignment="1">
      <alignment horizontal="right" vertical="center"/>
    </xf>
    <xf numFmtId="0" fontId="3" fillId="0" borderId="13" xfId="16" applyBorder="1" applyAlignment="1" applyProtection="1">
      <alignment horizontal="center" vertical="center"/>
      <protection locked="0"/>
    </xf>
    <xf numFmtId="0" fontId="3" fillId="0" borderId="10" xfId="13" applyFont="1" applyBorder="1" applyAlignment="1" applyProtection="1">
      <alignment horizontal="center" vertical="center"/>
      <protection locked="0"/>
    </xf>
    <xf numFmtId="172" fontId="3" fillId="0" borderId="10" xfId="13" applyNumberFormat="1" applyFont="1" applyBorder="1" applyAlignment="1" applyProtection="1">
      <alignment horizontal="center" vertical="center"/>
      <protection locked="0"/>
    </xf>
    <xf numFmtId="165" fontId="3" fillId="0" borderId="10" xfId="13" applyNumberFormat="1" applyFont="1" applyBorder="1" applyAlignment="1" applyProtection="1">
      <alignment horizontal="right" vertical="center"/>
      <protection locked="0"/>
    </xf>
    <xf numFmtId="0" fontId="3" fillId="0" borderId="33" xfId="13" applyFont="1" applyBorder="1" applyAlignment="1" applyProtection="1">
      <alignment horizontal="center" vertical="center"/>
      <protection locked="0"/>
    </xf>
    <xf numFmtId="172" fontId="3" fillId="0" borderId="33" xfId="13" applyNumberFormat="1" applyFont="1" applyBorder="1" applyAlignment="1" applyProtection="1">
      <alignment horizontal="center" vertical="center"/>
      <protection locked="0"/>
    </xf>
    <xf numFmtId="165" fontId="3" fillId="0" borderId="33" xfId="13" applyNumberFormat="1" applyFont="1" applyBorder="1" applyAlignment="1" applyProtection="1">
      <alignment horizontal="right" vertical="center"/>
      <protection locked="0"/>
    </xf>
    <xf numFmtId="165" fontId="3" fillId="0" borderId="40" xfId="13" applyNumberFormat="1" applyFont="1" applyBorder="1" applyAlignment="1">
      <alignment horizontal="right" vertical="center"/>
    </xf>
    <xf numFmtId="0" fontId="3" fillId="0" borderId="14" xfId="13" applyFont="1" applyBorder="1" applyAlignment="1" applyProtection="1">
      <alignment horizontal="center" vertical="center"/>
      <protection locked="0"/>
    </xf>
    <xf numFmtId="1" fontId="3" fillId="0" borderId="16" xfId="19" applyNumberFormat="1" applyFont="1" applyFill="1" applyBorder="1" applyAlignment="1" applyProtection="1">
      <alignment horizontal="center" vertical="center"/>
      <protection locked="0"/>
    </xf>
    <xf numFmtId="165" fontId="3" fillId="0" borderId="16" xfId="18" applyNumberFormat="1" applyFont="1" applyFill="1" applyBorder="1" applyAlignment="1" applyProtection="1">
      <alignment horizontal="right" vertical="center"/>
      <protection locked="0"/>
    </xf>
    <xf numFmtId="165" fontId="3" fillId="0" borderId="15" xfId="16" applyNumberFormat="1" applyBorder="1" applyAlignment="1" applyProtection="1">
      <alignment horizontal="right" vertical="center"/>
      <protection locked="0"/>
    </xf>
    <xf numFmtId="0" fontId="3" fillId="0" borderId="13" xfId="13" applyFont="1" applyBorder="1" applyAlignment="1" applyProtection="1">
      <alignment horizontal="center" vertical="center"/>
      <protection locked="0"/>
    </xf>
    <xf numFmtId="1" fontId="3" fillId="0" borderId="10" xfId="19" applyNumberFormat="1" applyFont="1" applyFill="1" applyBorder="1" applyAlignment="1" applyProtection="1">
      <alignment horizontal="center" vertical="center"/>
      <protection locked="0"/>
    </xf>
    <xf numFmtId="165" fontId="3" fillId="0" borderId="10" xfId="18" applyNumberFormat="1" applyFont="1" applyFill="1" applyBorder="1" applyAlignment="1" applyProtection="1">
      <alignment horizontal="right" vertical="center"/>
      <protection locked="0"/>
    </xf>
    <xf numFmtId="165" fontId="3" fillId="0" borderId="11" xfId="16" applyNumberFormat="1" applyBorder="1" applyAlignment="1" applyProtection="1">
      <alignment horizontal="right" vertical="center"/>
      <protection locked="0"/>
    </xf>
    <xf numFmtId="165" fontId="3" fillId="0" borderId="10" xfId="16" applyNumberFormat="1" applyBorder="1" applyAlignment="1" applyProtection="1">
      <alignment horizontal="right" vertical="center"/>
      <protection locked="0"/>
    </xf>
    <xf numFmtId="0" fontId="3" fillId="5" borderId="52" xfId="13" applyFont="1" applyFill="1" applyBorder="1" applyAlignment="1" applyProtection="1">
      <alignment horizontal="center" vertical="center"/>
      <protection locked="0"/>
    </xf>
    <xf numFmtId="165" fontId="3" fillId="5" borderId="33" xfId="13" applyNumberFormat="1" applyFont="1" applyFill="1" applyBorder="1" applyAlignment="1" applyProtection="1">
      <alignment horizontal="right" vertical="center"/>
      <protection locked="0"/>
    </xf>
    <xf numFmtId="1" fontId="3" fillId="5" borderId="33" xfId="13" applyNumberFormat="1" applyFont="1" applyFill="1" applyBorder="1" applyAlignment="1" applyProtection="1">
      <alignment horizontal="center" vertical="center"/>
      <protection locked="0"/>
    </xf>
    <xf numFmtId="165" fontId="3" fillId="5" borderId="34" xfId="13" applyNumberFormat="1" applyFont="1" applyFill="1" applyBorder="1" applyAlignment="1" applyProtection="1">
      <alignment horizontal="right" vertical="center"/>
      <protection locked="0"/>
    </xf>
    <xf numFmtId="165" fontId="3" fillId="0" borderId="58" xfId="16" applyNumberFormat="1" applyBorder="1" applyAlignment="1">
      <alignment horizontal="right" vertical="center"/>
    </xf>
    <xf numFmtId="164" fontId="13" fillId="4" borderId="26" xfId="20" applyFont="1" applyFill="1" applyBorder="1" applyProtection="1"/>
    <xf numFmtId="9" fontId="13" fillId="4" borderId="27" xfId="17" applyFont="1" applyFill="1" applyBorder="1" applyProtection="1"/>
    <xf numFmtId="9" fontId="3" fillId="2" borderId="27" xfId="16" applyNumberFormat="1" applyFill="1" applyBorder="1" applyAlignment="1" applyProtection="1">
      <alignment horizontal="center" vertical="center"/>
      <protection locked="0"/>
    </xf>
    <xf numFmtId="0" fontId="6" fillId="4" borderId="54" xfId="13" applyFont="1" applyFill="1" applyBorder="1" applyAlignment="1"/>
    <xf numFmtId="0" fontId="6" fillId="4" borderId="43" xfId="13" applyFont="1" applyFill="1" applyBorder="1" applyAlignment="1"/>
    <xf numFmtId="0" fontId="6" fillId="4" borderId="29" xfId="13" applyFont="1" applyFill="1" applyBorder="1" applyAlignment="1"/>
    <xf numFmtId="0" fontId="6" fillId="4" borderId="30" xfId="13" applyFont="1" applyFill="1" applyBorder="1" applyAlignment="1"/>
    <xf numFmtId="164" fontId="13" fillId="4" borderId="30" xfId="20" applyFont="1" applyFill="1" applyBorder="1" applyProtection="1"/>
    <xf numFmtId="9" fontId="13" fillId="4" borderId="31" xfId="17" applyFont="1" applyFill="1" applyBorder="1" applyProtection="1"/>
    <xf numFmtId="9" fontId="3" fillId="2" borderId="33" xfId="16" applyNumberFormat="1" applyFill="1" applyBorder="1" applyAlignment="1" applyProtection="1">
      <alignment horizontal="center" vertical="center"/>
      <protection locked="0"/>
    </xf>
    <xf numFmtId="174" fontId="12" fillId="5" borderId="58" xfId="13" applyNumberFormat="1" applyFont="1" applyFill="1" applyBorder="1" applyAlignment="1">
      <alignment horizontal="center" vertical="center" wrapText="1"/>
    </xf>
    <xf numFmtId="0" fontId="3" fillId="0" borderId="39" xfId="13" applyFont="1" applyBorder="1" applyProtection="1">
      <protection locked="0"/>
    </xf>
    <xf numFmtId="0" fontId="13" fillId="0" borderId="20" xfId="13" applyFont="1" applyBorder="1" applyProtection="1">
      <protection locked="0"/>
    </xf>
    <xf numFmtId="0" fontId="3" fillId="0" borderId="21" xfId="13" applyFont="1" applyBorder="1" applyProtection="1">
      <protection locked="0"/>
    </xf>
    <xf numFmtId="0" fontId="3" fillId="0" borderId="60" xfId="13" applyFont="1" applyBorder="1" applyProtection="1">
      <protection locked="0"/>
    </xf>
    <xf numFmtId="0" fontId="3" fillId="0" borderId="25" xfId="13" applyFont="1" applyBorder="1" applyAlignment="1" applyProtection="1">
      <protection locked="0"/>
    </xf>
    <xf numFmtId="0" fontId="3" fillId="0" borderId="26" xfId="13" applyFont="1" applyBorder="1" applyAlignment="1" applyProtection="1">
      <protection locked="0"/>
    </xf>
    <xf numFmtId="0" fontId="3" fillId="0" borderId="53" xfId="13" applyFont="1" applyBorder="1" applyAlignment="1" applyProtection="1">
      <protection locked="0"/>
    </xf>
    <xf numFmtId="0" fontId="3" fillId="0" borderId="29" xfId="13" applyFont="1" applyBorder="1" applyAlignment="1" applyProtection="1">
      <protection locked="0"/>
    </xf>
    <xf numFmtId="0" fontId="3" fillId="0" borderId="30" xfId="13" applyFont="1" applyBorder="1" applyAlignment="1" applyProtection="1">
      <protection locked="0"/>
    </xf>
    <xf numFmtId="0" fontId="3" fillId="0" borderId="59" xfId="13" applyFont="1" applyBorder="1" applyAlignment="1" applyProtection="1">
      <protection locked="0"/>
    </xf>
    <xf numFmtId="0" fontId="3" fillId="0" borderId="7" xfId="13" applyFont="1" applyBorder="1" applyAlignment="1"/>
    <xf numFmtId="0" fontId="3" fillId="0" borderId="0" xfId="13" applyFont="1" applyBorder="1" applyAlignment="1"/>
    <xf numFmtId="0" fontId="3" fillId="0" borderId="8" xfId="13" applyFont="1" applyBorder="1" applyAlignment="1"/>
    <xf numFmtId="0" fontId="3" fillId="0" borderId="0" xfId="13" applyFont="1" applyBorder="1" applyAlignment="1">
      <alignment horizontal="center"/>
    </xf>
    <xf numFmtId="0" fontId="3" fillId="0" borderId="8" xfId="13" applyFont="1" applyBorder="1" applyAlignment="1">
      <alignment horizontal="center"/>
    </xf>
    <xf numFmtId="0" fontId="13" fillId="0" borderId="7" xfId="13" applyFont="1" applyBorder="1" applyAlignment="1">
      <alignment horizontal="justify" vertical="center" wrapText="1"/>
    </xf>
    <xf numFmtId="0" fontId="13" fillId="0" borderId="0" xfId="13" applyFont="1" applyBorder="1" applyAlignment="1">
      <alignment horizontal="justify" vertical="center" wrapText="1"/>
    </xf>
    <xf numFmtId="0" fontId="13" fillId="0" borderId="8" xfId="13" applyFont="1" applyBorder="1" applyAlignment="1">
      <alignment horizontal="justify" vertical="center" wrapText="1"/>
    </xf>
    <xf numFmtId="0" fontId="13" fillId="0" borderId="7" xfId="13" applyFont="1" applyBorder="1" applyAlignment="1" applyProtection="1">
      <alignment horizontal="justify" vertical="center" wrapText="1"/>
      <protection locked="0"/>
    </xf>
    <xf numFmtId="0" fontId="13" fillId="0" borderId="0" xfId="13" applyFont="1" applyBorder="1" applyAlignment="1" applyProtection="1">
      <alignment horizontal="justify" vertical="center" wrapText="1"/>
      <protection locked="0"/>
    </xf>
    <xf numFmtId="0" fontId="13" fillId="0" borderId="8" xfId="13" applyFont="1" applyBorder="1" applyAlignment="1" applyProtection="1">
      <alignment horizontal="justify" vertical="center" wrapText="1"/>
      <protection locked="0"/>
    </xf>
    <xf numFmtId="0" fontId="13" fillId="0" borderId="7" xfId="13" applyFont="1" applyBorder="1" applyAlignment="1" applyProtection="1">
      <alignment horizontal="left"/>
      <protection locked="0"/>
    </xf>
    <xf numFmtId="0" fontId="3" fillId="0" borderId="0" xfId="13" applyFont="1" applyBorder="1" applyAlignment="1" applyProtection="1">
      <alignment horizontal="center"/>
      <protection locked="0"/>
    </xf>
    <xf numFmtId="0" fontId="3" fillId="0" borderId="8" xfId="13" applyFont="1" applyBorder="1" applyAlignment="1" applyProtection="1">
      <alignment horizontal="center"/>
      <protection locked="0"/>
    </xf>
    <xf numFmtId="0" fontId="3" fillId="0" borderId="43" xfId="13" applyFont="1" applyBorder="1" applyProtection="1">
      <protection locked="0"/>
    </xf>
    <xf numFmtId="0" fontId="3" fillId="0" borderId="0" xfId="13" applyFont="1" applyBorder="1" applyAlignment="1" applyProtection="1">
      <alignment horizontal="left"/>
      <protection locked="0"/>
    </xf>
    <xf numFmtId="0" fontId="3" fillId="0" borderId="7" xfId="13" applyFont="1" applyBorder="1" applyAlignment="1" applyProtection="1">
      <alignment horizontal="left"/>
      <protection locked="0"/>
    </xf>
    <xf numFmtId="0" fontId="3" fillId="0" borderId="17" xfId="13" applyFont="1" applyBorder="1" applyAlignment="1" applyProtection="1">
      <alignment horizontal="left"/>
      <protection locked="0"/>
    </xf>
    <xf numFmtId="0" fontId="3" fillId="0" borderId="18" xfId="13" applyFont="1" applyBorder="1" applyAlignment="1" applyProtection="1">
      <alignment horizontal="left"/>
      <protection locked="0"/>
    </xf>
    <xf numFmtId="0" fontId="3" fillId="0" borderId="18" xfId="13" applyFont="1" applyBorder="1" applyProtection="1">
      <protection locked="0"/>
    </xf>
    <xf numFmtId="0" fontId="3" fillId="0" borderId="18" xfId="13" applyFont="1" applyBorder="1" applyAlignment="1" applyProtection="1">
      <protection locked="0"/>
    </xf>
    <xf numFmtId="0" fontId="3" fillId="0" borderId="19" xfId="13" applyFont="1" applyBorder="1" applyAlignment="1" applyProtection="1">
      <protection locked="0"/>
    </xf>
    <xf numFmtId="0" fontId="13" fillId="7" borderId="22" xfId="13" applyFont="1" applyFill="1" applyBorder="1" applyAlignment="1">
      <alignment horizontal="center" vertical="center" wrapText="1"/>
    </xf>
    <xf numFmtId="0" fontId="13" fillId="7" borderId="21" xfId="13" applyFont="1" applyFill="1" applyBorder="1" applyAlignment="1">
      <alignment horizontal="center" vertical="center"/>
    </xf>
    <xf numFmtId="0" fontId="3" fillId="2" borderId="1" xfId="21" applyFont="1" applyFill="1" applyBorder="1"/>
    <xf numFmtId="0" fontId="6" fillId="4" borderId="62" xfId="21" applyFont="1" applyFill="1" applyBorder="1"/>
    <xf numFmtId="0" fontId="6" fillId="4" borderId="36" xfId="21" applyFont="1" applyFill="1" applyBorder="1"/>
    <xf numFmtId="0" fontId="6" fillId="4" borderId="2" xfId="21" applyFont="1" applyFill="1" applyBorder="1"/>
    <xf numFmtId="0" fontId="3" fillId="2" borderId="7" xfId="21" applyFont="1" applyFill="1" applyBorder="1"/>
    <xf numFmtId="0" fontId="12" fillId="4" borderId="63" xfId="21" applyFont="1" applyFill="1" applyBorder="1" applyAlignment="1">
      <alignment vertical="center"/>
    </xf>
    <xf numFmtId="0" fontId="13" fillId="4" borderId="63" xfId="21" applyFont="1" applyFill="1" applyBorder="1" applyAlignment="1">
      <alignment vertical="center"/>
    </xf>
    <xf numFmtId="0" fontId="13" fillId="4" borderId="64" xfId="21" applyFont="1" applyFill="1" applyBorder="1" applyAlignment="1">
      <alignment vertical="center"/>
    </xf>
    <xf numFmtId="0" fontId="13" fillId="4" borderId="0" xfId="21" applyFont="1" applyFill="1" applyAlignment="1">
      <alignment vertical="center"/>
    </xf>
    <xf numFmtId="0" fontId="3" fillId="2" borderId="17" xfId="21" applyFont="1" applyFill="1" applyBorder="1" applyAlignment="1">
      <alignment horizontal="center"/>
    </xf>
    <xf numFmtId="0" fontId="13" fillId="4" borderId="66" xfId="21" applyFont="1" applyFill="1" applyBorder="1"/>
    <xf numFmtId="0" fontId="13" fillId="4" borderId="67" xfId="21" applyFont="1" applyFill="1" applyBorder="1"/>
    <xf numFmtId="0" fontId="13" fillId="4" borderId="18" xfId="21" applyFont="1" applyFill="1" applyBorder="1"/>
    <xf numFmtId="0" fontId="3" fillId="2" borderId="4" xfId="21" applyFont="1" applyFill="1" applyBorder="1" applyAlignment="1">
      <alignment horizontal="center"/>
    </xf>
    <xf numFmtId="0" fontId="13" fillId="2" borderId="5" xfId="21" applyFont="1" applyFill="1" applyBorder="1" applyAlignment="1">
      <alignment horizontal="center"/>
    </xf>
    <xf numFmtId="0" fontId="3" fillId="2" borderId="5" xfId="21" applyFont="1" applyFill="1" applyBorder="1" applyAlignment="1">
      <alignment vertical="center"/>
    </xf>
    <xf numFmtId="0" fontId="3" fillId="2" borderId="6" xfId="21" applyFont="1" applyFill="1" applyBorder="1" applyAlignment="1">
      <alignment vertical="center"/>
    </xf>
    <xf numFmtId="0" fontId="9" fillId="2" borderId="0" xfId="13" applyFont="1" applyFill="1" applyProtection="1">
      <protection locked="0"/>
    </xf>
    <xf numFmtId="9" fontId="9" fillId="0" borderId="0" xfId="17" applyFont="1" applyAlignment="1">
      <alignment horizontal="center" vertical="center"/>
    </xf>
    <xf numFmtId="0" fontId="3" fillId="2" borderId="13" xfId="13" applyFont="1" applyFill="1" applyBorder="1" applyAlignment="1" applyProtection="1">
      <alignment horizontal="center" vertical="center" wrapText="1"/>
      <protection locked="0"/>
    </xf>
    <xf numFmtId="0" fontId="3" fillId="0" borderId="41" xfId="16" applyBorder="1" applyAlignment="1" applyProtection="1">
      <alignment horizontal="center" vertical="center" wrapText="1"/>
      <protection locked="0"/>
    </xf>
    <xf numFmtId="0" fontId="24" fillId="2" borderId="0" xfId="14" applyFont="1" applyFill="1" applyProtection="1">
      <protection locked="0"/>
    </xf>
    <xf numFmtId="0" fontId="3" fillId="0" borderId="44" xfId="13" applyFont="1" applyBorder="1" applyAlignment="1" applyProtection="1">
      <alignment horizontal="center" vertical="center"/>
      <protection locked="0"/>
    </xf>
    <xf numFmtId="0" fontId="3" fillId="0" borderId="45" xfId="13" applyFont="1" applyBorder="1" applyAlignment="1" applyProtection="1">
      <alignment horizontal="center" vertical="center" wrapText="1"/>
      <protection locked="0"/>
    </xf>
    <xf numFmtId="0" fontId="3" fillId="0" borderId="45" xfId="13" applyNumberFormat="1" applyFont="1" applyBorder="1" applyAlignment="1" applyProtection="1">
      <alignment horizontal="right" vertical="center"/>
      <protection locked="0"/>
    </xf>
    <xf numFmtId="44" fontId="3" fillId="0" borderId="46" xfId="16" applyNumberFormat="1" applyBorder="1" applyAlignment="1">
      <alignment horizontal="right" vertical="center"/>
    </xf>
    <xf numFmtId="0" fontId="24" fillId="0" borderId="0" xfId="14" applyFont="1"/>
    <xf numFmtId="0" fontId="24" fillId="2" borderId="0" xfId="14" applyFont="1" applyFill="1"/>
    <xf numFmtId="0" fontId="13" fillId="5" borderId="0" xfId="13" applyFont="1" applyFill="1" applyBorder="1" applyAlignment="1">
      <alignment horizontal="right"/>
    </xf>
    <xf numFmtId="0" fontId="13" fillId="5" borderId="8" xfId="13" applyFont="1" applyFill="1" applyBorder="1" applyAlignment="1">
      <alignment horizontal="right"/>
    </xf>
    <xf numFmtId="165" fontId="3" fillId="5" borderId="0" xfId="13" applyNumberFormat="1" applyFont="1" applyFill="1" applyBorder="1" applyAlignment="1">
      <alignment horizontal="right" vertical="center"/>
    </xf>
    <xf numFmtId="0" fontId="3" fillId="2" borderId="14" xfId="16" applyFill="1" applyBorder="1" applyAlignment="1" applyProtection="1">
      <alignment horizontal="center" vertical="center" wrapText="1"/>
      <protection locked="0"/>
    </xf>
    <xf numFmtId="0" fontId="3" fillId="2" borderId="13" xfId="16" applyFill="1" applyBorder="1" applyAlignment="1" applyProtection="1">
      <alignment horizontal="center" vertical="center"/>
      <protection locked="0"/>
    </xf>
    <xf numFmtId="0" fontId="3" fillId="2" borderId="10" xfId="13" applyFont="1" applyFill="1" applyBorder="1" applyAlignment="1" applyProtection="1">
      <alignment horizontal="center" vertical="center" wrapText="1"/>
      <protection locked="0"/>
    </xf>
    <xf numFmtId="172" fontId="3" fillId="2" borderId="10" xfId="13" applyNumberFormat="1" applyFont="1" applyFill="1" applyBorder="1" applyAlignment="1" applyProtection="1">
      <alignment horizontal="center" vertical="center" wrapText="1"/>
      <protection locked="0"/>
    </xf>
    <xf numFmtId="0" fontId="3" fillId="2" borderId="13" xfId="16" applyFill="1" applyBorder="1" applyAlignment="1" applyProtection="1">
      <alignment horizontal="center" vertical="center" wrapText="1"/>
      <protection locked="0"/>
    </xf>
    <xf numFmtId="0" fontId="3" fillId="2" borderId="14" xfId="16" applyFill="1" applyBorder="1" applyAlignment="1" applyProtection="1">
      <alignment horizontal="center" vertical="center"/>
      <protection locked="0"/>
    </xf>
    <xf numFmtId="0" fontId="3" fillId="0" borderId="52" xfId="16" applyBorder="1" applyAlignment="1" applyProtection="1">
      <alignment horizontal="center" vertical="center"/>
      <protection locked="0"/>
    </xf>
    <xf numFmtId="0" fontId="3" fillId="2" borderId="14" xfId="13" applyFont="1" applyFill="1" applyBorder="1" applyAlignment="1" applyProtection="1">
      <alignment horizontal="center" vertical="center"/>
      <protection locked="0"/>
    </xf>
    <xf numFmtId="1" fontId="3" fillId="2" borderId="16" xfId="19" applyNumberFormat="1" applyFont="1" applyFill="1" applyBorder="1" applyAlignment="1" applyProtection="1">
      <alignment horizontal="center" vertical="center"/>
      <protection locked="0"/>
    </xf>
    <xf numFmtId="165" fontId="3" fillId="2" borderId="15" xfId="16" applyNumberFormat="1" applyFill="1" applyBorder="1" applyAlignment="1" applyProtection="1">
      <alignment horizontal="right" vertical="center"/>
      <protection locked="0"/>
    </xf>
    <xf numFmtId="165" fontId="3" fillId="0" borderId="34" xfId="16" applyNumberFormat="1" applyBorder="1" applyAlignment="1" applyProtection="1">
      <alignment horizontal="right" vertical="center"/>
      <protection locked="0"/>
    </xf>
    <xf numFmtId="165" fontId="13" fillId="0" borderId="58" xfId="16" applyNumberFormat="1" applyFont="1" applyBorder="1" applyAlignment="1">
      <alignment horizontal="right" vertical="center"/>
    </xf>
    <xf numFmtId="164" fontId="13" fillId="2" borderId="26" xfId="20" applyFont="1" applyFill="1" applyBorder="1" applyProtection="1"/>
    <xf numFmtId="9" fontId="13" fillId="2" borderId="27" xfId="17" applyFont="1" applyFill="1" applyBorder="1" applyProtection="1"/>
    <xf numFmtId="0" fontId="24" fillId="0" borderId="0" xfId="14" applyFont="1" applyProtection="1">
      <protection locked="0"/>
    </xf>
    <xf numFmtId="0" fontId="24" fillId="0" borderId="0" xfId="14" applyFont="1" applyAlignment="1" applyProtection="1">
      <alignment vertical="center"/>
      <protection locked="0"/>
    </xf>
    <xf numFmtId="0" fontId="24" fillId="0" borderId="0" xfId="14" applyFont="1" applyAlignment="1">
      <alignment vertical="center"/>
    </xf>
    <xf numFmtId="0" fontId="25" fillId="0" borderId="0" xfId="14" applyFont="1" applyAlignment="1" applyProtection="1">
      <alignment horizontal="center" vertical="center"/>
      <protection locked="0"/>
    </xf>
    <xf numFmtId="0" fontId="3" fillId="0" borderId="14" xfId="14" applyFont="1" applyBorder="1" applyAlignment="1" applyProtection="1">
      <alignment horizontal="center" vertical="center" wrapText="1"/>
      <protection locked="0"/>
    </xf>
    <xf numFmtId="0" fontId="3" fillId="2" borderId="28" xfId="13" applyFont="1" applyFill="1" applyBorder="1" applyAlignment="1" applyProtection="1">
      <alignment vertical="center" wrapText="1"/>
      <protection locked="0"/>
    </xf>
    <xf numFmtId="0" fontId="3" fillId="2" borderId="26" xfId="13" applyFont="1" applyFill="1" applyBorder="1" applyAlignment="1" applyProtection="1">
      <alignment vertical="center" wrapText="1"/>
      <protection locked="0"/>
    </xf>
    <xf numFmtId="0" fontId="3" fillId="2" borderId="27" xfId="13" applyFont="1" applyFill="1" applyBorder="1" applyAlignment="1" applyProtection="1">
      <alignment vertical="center" wrapText="1"/>
      <protection locked="0"/>
    </xf>
    <xf numFmtId="0" fontId="3" fillId="2" borderId="38" xfId="13" applyFont="1" applyFill="1" applyBorder="1" applyAlignment="1" applyProtection="1">
      <alignment vertical="center" wrapText="1"/>
      <protection locked="0"/>
    </xf>
    <xf numFmtId="0" fontId="3" fillId="2" borderId="39" xfId="13" applyFont="1" applyFill="1" applyBorder="1" applyAlignment="1" applyProtection="1">
      <alignment vertical="center" wrapText="1"/>
      <protection locked="0"/>
    </xf>
    <xf numFmtId="0" fontId="3" fillId="2" borderId="57" xfId="13" applyFont="1" applyFill="1" applyBorder="1" applyAlignment="1" applyProtection="1">
      <alignment vertical="center" wrapText="1"/>
      <protection locked="0"/>
    </xf>
    <xf numFmtId="0" fontId="0" fillId="0" borderId="0" xfId="0" applyAlignment="1">
      <alignment horizontal="center" vertical="center"/>
    </xf>
    <xf numFmtId="0" fontId="2" fillId="0" borderId="0" xfId="0" applyFont="1"/>
    <xf numFmtId="0" fontId="2" fillId="0" borderId="0" xfId="0" applyFont="1" applyAlignment="1">
      <alignment horizontal="center"/>
    </xf>
    <xf numFmtId="0" fontId="2" fillId="0" borderId="0" xfId="0" applyFont="1" applyAlignment="1">
      <alignment horizontal="center" vertical="center" wrapText="1"/>
    </xf>
    <xf numFmtId="0" fontId="2" fillId="9" borderId="10" xfId="0" applyFont="1" applyFill="1" applyBorder="1"/>
    <xf numFmtId="0" fontId="0" fillId="0" borderId="10" xfId="0" applyBorder="1"/>
    <xf numFmtId="0" fontId="0" fillId="0" borderId="10" xfId="0" applyBorder="1" applyAlignment="1">
      <alignment horizontal="center"/>
    </xf>
    <xf numFmtId="0" fontId="2" fillId="9" borderId="10" xfId="0" applyFont="1" applyFill="1" applyBorder="1" applyAlignment="1">
      <alignment horizontal="center"/>
    </xf>
    <xf numFmtId="0" fontId="2" fillId="0" borderId="10" xfId="0" applyFont="1" applyBorder="1" applyAlignment="1">
      <alignment vertical="center" wrapText="1"/>
    </xf>
    <xf numFmtId="165" fontId="4" fillId="2" borderId="34" xfId="1" applyNumberFormat="1" applyFont="1" applyFill="1" applyBorder="1" applyAlignment="1">
      <alignment horizontal="center" vertical="center"/>
    </xf>
    <xf numFmtId="165" fontId="5" fillId="2" borderId="15" xfId="1" applyNumberFormat="1" applyFont="1" applyFill="1" applyBorder="1" applyAlignment="1">
      <alignment horizontal="center" vertical="center"/>
    </xf>
    <xf numFmtId="0" fontId="9" fillId="2" borderId="0" xfId="23" applyFont="1" applyFill="1" applyProtection="1">
      <protection locked="0"/>
    </xf>
    <xf numFmtId="0" fontId="3" fillId="0" borderId="7" xfId="23" applyFont="1" applyBorder="1" applyProtection="1">
      <protection locked="0"/>
    </xf>
    <xf numFmtId="0" fontId="3" fillId="0" borderId="0" xfId="23" applyFont="1" applyBorder="1" applyProtection="1">
      <protection locked="0"/>
    </xf>
    <xf numFmtId="0" fontId="3" fillId="0" borderId="8" xfId="23" applyFont="1" applyBorder="1" applyProtection="1">
      <protection locked="0"/>
    </xf>
    <xf numFmtId="0" fontId="9" fillId="0" borderId="0" xfId="23" applyFont="1"/>
    <xf numFmtId="0" fontId="9" fillId="2" borderId="0" xfId="23" applyFont="1" applyFill="1" applyAlignment="1">
      <alignment vertical="center"/>
    </xf>
    <xf numFmtId="0" fontId="9" fillId="0" borderId="0" xfId="23" applyFont="1" applyAlignment="1">
      <alignment vertical="center"/>
    </xf>
    <xf numFmtId="0" fontId="9" fillId="2" borderId="0" xfId="23" applyFont="1" applyFill="1"/>
    <xf numFmtId="0" fontId="3" fillId="5" borderId="7" xfId="23" applyFont="1" applyFill="1" applyBorder="1"/>
    <xf numFmtId="0" fontId="3" fillId="5" borderId="0" xfId="23" applyFont="1" applyFill="1" applyBorder="1"/>
    <xf numFmtId="0" fontId="3" fillId="5" borderId="8" xfId="23" applyFont="1" applyFill="1" applyBorder="1"/>
    <xf numFmtId="0" fontId="6" fillId="7" borderId="35" xfId="23" applyFont="1" applyFill="1" applyBorder="1" applyAlignment="1">
      <alignment horizontal="center" vertical="center"/>
    </xf>
    <xf numFmtId="0" fontId="6" fillId="7" borderId="24" xfId="23" applyFont="1" applyFill="1" applyBorder="1" applyAlignment="1">
      <alignment horizontal="center" vertical="center"/>
    </xf>
    <xf numFmtId="0" fontId="6" fillId="4" borderId="52" xfId="23" applyFont="1" applyFill="1" applyBorder="1" applyAlignment="1">
      <alignment horizontal="center" vertical="center" wrapText="1"/>
    </xf>
    <xf numFmtId="0" fontId="6" fillId="4" borderId="34" xfId="23" applyFont="1" applyFill="1" applyBorder="1" applyAlignment="1" applyProtection="1">
      <alignment horizontal="center" vertical="center" wrapText="1"/>
      <protection locked="0"/>
    </xf>
    <xf numFmtId="0" fontId="20" fillId="2" borderId="7" xfId="23" applyFont="1" applyFill="1" applyBorder="1" applyAlignment="1">
      <alignment horizontal="center"/>
    </xf>
    <xf numFmtId="0" fontId="20" fillId="2" borderId="0" xfId="23" applyFont="1" applyFill="1" applyBorder="1"/>
    <xf numFmtId="0" fontId="20" fillId="2" borderId="8" xfId="23" applyFont="1" applyFill="1" applyBorder="1"/>
    <xf numFmtId="0" fontId="6" fillId="4" borderId="1" xfId="23" applyFont="1" applyFill="1" applyBorder="1"/>
    <xf numFmtId="0" fontId="20" fillId="4" borderId="2" xfId="23" applyFont="1" applyFill="1" applyBorder="1"/>
    <xf numFmtId="0" fontId="20" fillId="4" borderId="3" xfId="23" applyFont="1" applyFill="1" applyBorder="1"/>
    <xf numFmtId="0" fontId="6" fillId="7" borderId="35" xfId="23" applyFont="1" applyFill="1" applyBorder="1" applyAlignment="1">
      <alignment horizontal="center" vertical="center" wrapText="1"/>
    </xf>
    <xf numFmtId="0" fontId="6" fillId="7" borderId="24" xfId="23" applyFont="1" applyFill="1" applyBorder="1" applyAlignment="1">
      <alignment horizontal="center" vertical="center" wrapText="1"/>
    </xf>
    <xf numFmtId="0" fontId="3" fillId="0" borderId="14" xfId="23" applyFont="1" applyBorder="1" applyAlignment="1" applyProtection="1">
      <alignment horizontal="center" vertical="center" wrapText="1"/>
      <protection locked="0"/>
    </xf>
    <xf numFmtId="0" fontId="21" fillId="0" borderId="16" xfId="23" applyFont="1" applyBorder="1" applyAlignment="1" applyProtection="1">
      <alignment horizontal="center" vertical="center" wrapText="1"/>
      <protection locked="0"/>
    </xf>
    <xf numFmtId="44" fontId="3" fillId="2" borderId="16" xfId="23" applyNumberFormat="1" applyFont="1" applyFill="1" applyBorder="1" applyAlignment="1" applyProtection="1">
      <alignment horizontal="right" vertical="center" wrapText="1"/>
      <protection locked="0"/>
    </xf>
    <xf numFmtId="44" fontId="3" fillId="0" borderId="15" xfId="23" applyNumberFormat="1" applyFont="1" applyBorder="1" applyAlignment="1">
      <alignment horizontal="right" vertical="center" wrapText="1"/>
    </xf>
    <xf numFmtId="0" fontId="21" fillId="0" borderId="10" xfId="23" applyFont="1" applyBorder="1" applyAlignment="1" applyProtection="1">
      <alignment horizontal="center" vertical="center" wrapText="1"/>
      <protection locked="0"/>
    </xf>
    <xf numFmtId="0" fontId="3" fillId="2" borderId="13" xfId="23" applyFont="1" applyFill="1" applyBorder="1" applyAlignment="1" applyProtection="1">
      <alignment horizontal="center" vertical="center" wrapText="1"/>
      <protection locked="0"/>
    </xf>
    <xf numFmtId="0" fontId="3" fillId="2" borderId="14" xfId="23" applyFont="1" applyFill="1" applyBorder="1" applyAlignment="1" applyProtection="1">
      <alignment horizontal="center" vertical="center" wrapText="1"/>
      <protection locked="0"/>
    </xf>
    <xf numFmtId="0" fontId="3" fillId="0" borderId="13" xfId="23" applyFont="1" applyBorder="1" applyAlignment="1" applyProtection="1">
      <alignment horizontal="center" vertical="center" wrapText="1"/>
      <protection locked="0"/>
    </xf>
    <xf numFmtId="44" fontId="3" fillId="0" borderId="10" xfId="23" applyNumberFormat="1" applyFont="1" applyBorder="1" applyAlignment="1" applyProtection="1">
      <alignment horizontal="right" vertical="center" wrapText="1"/>
      <protection locked="0"/>
    </xf>
    <xf numFmtId="0" fontId="21" fillId="0" borderId="12" xfId="23" applyFont="1" applyBorder="1" applyAlignment="1" applyProtection="1">
      <alignment horizontal="center" vertical="center" wrapText="1"/>
      <protection locked="0"/>
    </xf>
    <xf numFmtId="44" fontId="3" fillId="0" borderId="12" xfId="23" applyNumberFormat="1" applyFont="1" applyBorder="1" applyAlignment="1" applyProtection="1">
      <alignment horizontal="right" vertical="center" wrapText="1"/>
      <protection locked="0"/>
    </xf>
    <xf numFmtId="44" fontId="3" fillId="0" borderId="40" xfId="23" applyNumberFormat="1" applyFont="1" applyBorder="1" applyAlignment="1">
      <alignment horizontal="right" vertical="center" wrapText="1"/>
    </xf>
    <xf numFmtId="0" fontId="9" fillId="2" borderId="28" xfId="23" applyFont="1" applyFill="1" applyBorder="1" applyProtection="1">
      <protection locked="0"/>
    </xf>
    <xf numFmtId="0" fontId="3" fillId="0" borderId="13" xfId="23" applyFont="1" applyBorder="1" applyAlignment="1" applyProtection="1">
      <alignment horizontal="center" vertical="center"/>
      <protection locked="0"/>
    </xf>
    <xf numFmtId="0" fontId="3" fillId="0" borderId="10" xfId="23" applyFont="1" applyBorder="1" applyAlignment="1" applyProtection="1">
      <alignment horizontal="center" vertical="center" wrapText="1"/>
      <protection locked="0"/>
    </xf>
    <xf numFmtId="44" fontId="3" fillId="0" borderId="10" xfId="23" applyNumberFormat="1" applyFont="1" applyBorder="1" applyAlignment="1" applyProtection="1">
      <alignment horizontal="right" vertical="center"/>
      <protection locked="0"/>
    </xf>
    <xf numFmtId="44" fontId="3" fillId="0" borderId="11" xfId="23" applyNumberFormat="1" applyFont="1" applyBorder="1" applyAlignment="1">
      <alignment horizontal="right" vertical="center"/>
    </xf>
    <xf numFmtId="0" fontId="9" fillId="6" borderId="0" xfId="23" applyFont="1" applyFill="1"/>
    <xf numFmtId="0" fontId="6" fillId="6" borderId="35" xfId="23" applyFont="1" applyFill="1" applyBorder="1" applyAlignment="1">
      <alignment horizontal="center" vertical="center" wrapText="1"/>
    </xf>
    <xf numFmtId="0" fontId="6" fillId="6" borderId="24" xfId="23" applyFont="1" applyFill="1" applyBorder="1" applyAlignment="1">
      <alignment horizontal="center" vertical="center" wrapText="1"/>
    </xf>
    <xf numFmtId="0" fontId="3" fillId="2" borderId="16" xfId="23" applyFont="1" applyFill="1" applyBorder="1" applyAlignment="1" applyProtection="1">
      <alignment horizontal="center" vertical="center" wrapText="1"/>
      <protection locked="0"/>
    </xf>
    <xf numFmtId="172" fontId="3" fillId="2" borderId="16" xfId="23" applyNumberFormat="1" applyFont="1" applyFill="1" applyBorder="1" applyAlignment="1" applyProtection="1">
      <alignment horizontal="center" vertical="center" wrapText="1"/>
      <protection locked="0"/>
    </xf>
    <xf numFmtId="165" fontId="3" fillId="2" borderId="15" xfId="23" applyNumberFormat="1" applyFont="1" applyFill="1" applyBorder="1" applyAlignment="1">
      <alignment horizontal="right" vertical="center" wrapText="1"/>
    </xf>
    <xf numFmtId="0" fontId="3" fillId="2" borderId="10" xfId="23" applyFont="1" applyFill="1" applyBorder="1" applyAlignment="1" applyProtection="1">
      <alignment horizontal="center" vertical="center" wrapText="1"/>
      <protection locked="0"/>
    </xf>
    <xf numFmtId="172" fontId="3" fillId="2" borderId="10" xfId="23" applyNumberFormat="1" applyFont="1" applyFill="1" applyBorder="1" applyAlignment="1" applyProtection="1">
      <alignment horizontal="center" vertical="center" wrapText="1"/>
      <protection locked="0"/>
    </xf>
    <xf numFmtId="172" fontId="3" fillId="0" borderId="10" xfId="23" applyNumberFormat="1" applyFont="1" applyBorder="1" applyAlignment="1" applyProtection="1">
      <alignment horizontal="center" vertical="center" wrapText="1"/>
      <protection locked="0"/>
    </xf>
    <xf numFmtId="165" fontId="3" fillId="0" borderId="15" xfId="23" applyNumberFormat="1" applyFont="1" applyBorder="1" applyAlignment="1">
      <alignment horizontal="right" vertical="center" wrapText="1"/>
    </xf>
    <xf numFmtId="0" fontId="3" fillId="0" borderId="52" xfId="23" applyFont="1" applyBorder="1" applyAlignment="1" applyProtection="1">
      <alignment horizontal="center" vertical="center" wrapText="1"/>
      <protection locked="0"/>
    </xf>
    <xf numFmtId="0" fontId="3" fillId="0" borderId="33" xfId="23" applyFont="1" applyBorder="1" applyAlignment="1" applyProtection="1">
      <alignment horizontal="center" vertical="center" wrapText="1"/>
      <protection locked="0"/>
    </xf>
    <xf numFmtId="172" fontId="3" fillId="0" borderId="33" xfId="23" applyNumberFormat="1" applyFont="1" applyBorder="1" applyAlignment="1" applyProtection="1">
      <alignment horizontal="center" vertical="center" wrapText="1"/>
      <protection locked="0"/>
    </xf>
    <xf numFmtId="165" fontId="3" fillId="0" borderId="40" xfId="23" applyNumberFormat="1" applyFont="1" applyBorder="1" applyAlignment="1">
      <alignment horizontal="right" vertical="center" wrapText="1"/>
    </xf>
    <xf numFmtId="165" fontId="3" fillId="5" borderId="58" xfId="23" applyNumberFormat="1" applyFont="1" applyFill="1" applyBorder="1" applyAlignment="1">
      <alignment horizontal="right" vertical="center"/>
    </xf>
    <xf numFmtId="0" fontId="3" fillId="2" borderId="16" xfId="23" applyFont="1" applyFill="1" applyBorder="1" applyAlignment="1" applyProtection="1">
      <alignment horizontal="center" vertical="center"/>
      <protection locked="0"/>
    </xf>
    <xf numFmtId="172" fontId="3" fillId="2" borderId="16" xfId="23" applyNumberFormat="1" applyFont="1" applyFill="1" applyBorder="1" applyAlignment="1" applyProtection="1">
      <alignment horizontal="center" vertical="center"/>
      <protection locked="0"/>
    </xf>
    <xf numFmtId="165" fontId="3" fillId="2" borderId="16" xfId="23" applyNumberFormat="1" applyFont="1" applyFill="1" applyBorder="1" applyAlignment="1" applyProtection="1">
      <alignment horizontal="right" vertical="center"/>
      <protection locked="0"/>
    </xf>
    <xf numFmtId="165" fontId="3" fillId="2" borderId="15" xfId="23" applyNumberFormat="1" applyFont="1" applyFill="1" applyBorder="1" applyAlignment="1">
      <alignment horizontal="right" vertical="center"/>
    </xf>
    <xf numFmtId="0" fontId="3" fillId="0" borderId="10" xfId="23" applyFont="1" applyBorder="1" applyAlignment="1" applyProtection="1">
      <alignment horizontal="center" vertical="center"/>
      <protection locked="0"/>
    </xf>
    <xf numFmtId="172" fontId="3" fillId="0" borderId="10" xfId="23" applyNumberFormat="1" applyFont="1" applyBorder="1" applyAlignment="1" applyProtection="1">
      <alignment horizontal="center" vertical="center"/>
      <protection locked="0"/>
    </xf>
    <xf numFmtId="165" fontId="3" fillId="0" borderId="10" xfId="23" applyNumberFormat="1" applyFont="1" applyBorder="1" applyAlignment="1" applyProtection="1">
      <alignment horizontal="right" vertical="center"/>
      <protection locked="0"/>
    </xf>
    <xf numFmtId="165" fontId="3" fillId="0" borderId="15" xfId="23" applyNumberFormat="1" applyFont="1" applyBorder="1" applyAlignment="1">
      <alignment horizontal="right" vertical="center"/>
    </xf>
    <xf numFmtId="0" fontId="3" fillId="0" borderId="33" xfId="23" applyFont="1" applyBorder="1" applyAlignment="1" applyProtection="1">
      <alignment horizontal="center" vertical="center"/>
      <protection locked="0"/>
    </xf>
    <xf numFmtId="172" fontId="3" fillId="0" borderId="33" xfId="23" applyNumberFormat="1" applyFont="1" applyBorder="1" applyAlignment="1" applyProtection="1">
      <alignment horizontal="center" vertical="center"/>
      <protection locked="0"/>
    </xf>
    <xf numFmtId="165" fontId="3" fillId="0" borderId="33" xfId="23" applyNumberFormat="1" applyFont="1" applyBorder="1" applyAlignment="1" applyProtection="1">
      <alignment horizontal="right" vertical="center"/>
      <protection locked="0"/>
    </xf>
    <xf numFmtId="165" fontId="3" fillId="0" borderId="40" xfId="23" applyNumberFormat="1" applyFont="1" applyBorder="1" applyAlignment="1">
      <alignment horizontal="right" vertical="center"/>
    </xf>
    <xf numFmtId="0" fontId="3" fillId="4" borderId="0" xfId="23" applyFont="1" applyFill="1" applyBorder="1"/>
    <xf numFmtId="0" fontId="20" fillId="2" borderId="7" xfId="23" applyFont="1" applyFill="1" applyBorder="1" applyAlignment="1">
      <alignment vertical="center"/>
    </xf>
    <xf numFmtId="0" fontId="20" fillId="2" borderId="0" xfId="23" applyFont="1" applyFill="1" applyBorder="1" applyAlignment="1">
      <alignment vertical="center"/>
    </xf>
    <xf numFmtId="0" fontId="20" fillId="2" borderId="8" xfId="23" applyFont="1" applyFill="1" applyBorder="1" applyAlignment="1">
      <alignment vertical="center"/>
    </xf>
    <xf numFmtId="165" fontId="3" fillId="2" borderId="16" xfId="24" applyNumberFormat="1" applyFont="1" applyFill="1" applyBorder="1" applyAlignment="1" applyProtection="1">
      <alignment horizontal="right" vertical="center"/>
      <protection locked="0"/>
    </xf>
    <xf numFmtId="165" fontId="3" fillId="0" borderId="16" xfId="23" applyNumberFormat="1" applyFont="1" applyBorder="1" applyAlignment="1" applyProtection="1">
      <alignment horizontal="right" vertical="center"/>
      <protection locked="0"/>
    </xf>
    <xf numFmtId="165" fontId="3" fillId="0" borderId="16" xfId="24" applyNumberFormat="1" applyFont="1" applyFill="1" applyBorder="1" applyAlignment="1" applyProtection="1">
      <alignment horizontal="right" vertical="center"/>
      <protection locked="0"/>
    </xf>
    <xf numFmtId="0" fontId="3" fillId="5" borderId="52" xfId="23" applyFont="1" applyFill="1" applyBorder="1" applyAlignment="1" applyProtection="1">
      <alignment horizontal="center" vertical="center"/>
      <protection locked="0"/>
    </xf>
    <xf numFmtId="165" fontId="3" fillId="5" borderId="33" xfId="23" applyNumberFormat="1" applyFont="1" applyFill="1" applyBorder="1" applyAlignment="1" applyProtection="1">
      <alignment horizontal="right" vertical="center"/>
      <protection locked="0"/>
    </xf>
    <xf numFmtId="1" fontId="3" fillId="5" borderId="33" xfId="23" applyNumberFormat="1" applyFont="1" applyFill="1" applyBorder="1" applyAlignment="1" applyProtection="1">
      <alignment horizontal="center" vertical="center"/>
      <protection locked="0"/>
    </xf>
    <xf numFmtId="0" fontId="3" fillId="2" borderId="7" xfId="23" applyFont="1" applyFill="1" applyBorder="1"/>
    <xf numFmtId="0" fontId="3" fillId="2" borderId="0" xfId="23" applyFont="1" applyFill="1" applyBorder="1"/>
    <xf numFmtId="0" fontId="3" fillId="2" borderId="8" xfId="23" applyFont="1" applyFill="1" applyBorder="1"/>
    <xf numFmtId="0" fontId="13" fillId="6" borderId="21" xfId="23" applyFont="1" applyFill="1" applyBorder="1" applyAlignment="1">
      <alignment horizontal="center" vertical="center"/>
    </xf>
    <xf numFmtId="0" fontId="13" fillId="6" borderId="22" xfId="23" applyFont="1" applyFill="1" applyBorder="1" applyAlignment="1">
      <alignment horizontal="center" vertical="center" wrapText="1"/>
    </xf>
    <xf numFmtId="0" fontId="6" fillId="4" borderId="54" xfId="23" applyFont="1" applyFill="1" applyBorder="1" applyAlignment="1"/>
    <xf numFmtId="0" fontId="6" fillId="4" borderId="43" xfId="23" applyFont="1" applyFill="1" applyBorder="1" applyAlignment="1"/>
    <xf numFmtId="0" fontId="6" fillId="4" borderId="29" xfId="23" applyFont="1" applyFill="1" applyBorder="1" applyAlignment="1"/>
    <xf numFmtId="0" fontId="6" fillId="4" borderId="30" xfId="23" applyFont="1" applyFill="1" applyBorder="1" applyAlignment="1"/>
    <xf numFmtId="165" fontId="3" fillId="4" borderId="58" xfId="23" applyNumberFormat="1" applyFont="1" applyFill="1" applyBorder="1" applyAlignment="1">
      <alignment horizontal="right" vertical="center"/>
    </xf>
    <xf numFmtId="174" fontId="12" fillId="5" borderId="58" xfId="23" applyNumberFormat="1" applyFont="1" applyFill="1" applyBorder="1" applyAlignment="1">
      <alignment horizontal="center" vertical="center" wrapText="1"/>
    </xf>
    <xf numFmtId="0" fontId="9" fillId="0" borderId="0" xfId="23" applyFont="1" applyProtection="1">
      <protection locked="0"/>
    </xf>
    <xf numFmtId="0" fontId="0" fillId="0" borderId="10" xfId="0" applyBorder="1" applyAlignment="1">
      <alignment horizontal="left"/>
    </xf>
    <xf numFmtId="0" fontId="2" fillId="9" borderId="10" xfId="0" applyFont="1" applyFill="1" applyBorder="1" applyAlignment="1">
      <alignment horizontal="left"/>
    </xf>
    <xf numFmtId="165" fontId="5" fillId="0" borderId="10" xfId="1" applyNumberFormat="1" applyFont="1" applyFill="1" applyBorder="1" applyAlignment="1">
      <alignment horizontal="center" vertical="center"/>
    </xf>
    <xf numFmtId="0" fontId="0" fillId="0" borderId="10" xfId="0" applyBorder="1" applyAlignment="1">
      <alignment horizontal="center" vertical="center"/>
    </xf>
    <xf numFmtId="0" fontId="2" fillId="9" borderId="10" xfId="0" applyFont="1" applyFill="1" applyBorder="1" applyAlignment="1">
      <alignment horizontal="center" vertical="center"/>
    </xf>
    <xf numFmtId="0" fontId="0" fillId="9" borderId="10" xfId="0" applyFill="1" applyBorder="1"/>
    <xf numFmtId="0" fontId="2" fillId="0" borderId="10" xfId="0" applyFont="1" applyBorder="1"/>
    <xf numFmtId="0" fontId="3" fillId="0" borderId="1" xfId="23" applyFont="1" applyBorder="1" applyProtection="1">
      <protection locked="0"/>
    </xf>
    <xf numFmtId="0" fontId="3" fillId="0" borderId="2" xfId="23" applyFont="1" applyBorder="1" applyProtection="1">
      <protection locked="0"/>
    </xf>
    <xf numFmtId="0" fontId="3" fillId="0" borderId="3" xfId="23" applyFont="1" applyBorder="1" applyProtection="1">
      <protection locked="0"/>
    </xf>
    <xf numFmtId="0" fontId="9" fillId="0" borderId="0" xfId="23" applyFont="1" applyAlignment="1" applyProtection="1">
      <alignment vertical="center"/>
      <protection locked="0"/>
    </xf>
    <xf numFmtId="0" fontId="13" fillId="0" borderId="7" xfId="23" applyFont="1" applyBorder="1" applyAlignment="1">
      <alignment horizontal="left" vertical="center"/>
    </xf>
    <xf numFmtId="0" fontId="13" fillId="0" borderId="39" xfId="23" applyFont="1" applyBorder="1" applyAlignment="1" applyProtection="1">
      <alignment horizontal="left" vertical="center"/>
      <protection locked="0"/>
    </xf>
    <xf numFmtId="0" fontId="13" fillId="0" borderId="0" xfId="23" applyFont="1" applyBorder="1" applyAlignment="1" applyProtection="1">
      <alignment horizontal="right" vertical="center"/>
      <protection locked="0"/>
    </xf>
    <xf numFmtId="0" fontId="3" fillId="0" borderId="39" xfId="23" applyFont="1" applyBorder="1" applyAlignment="1" applyProtection="1">
      <alignment vertical="center"/>
      <protection locked="0"/>
    </xf>
    <xf numFmtId="0" fontId="3" fillId="0" borderId="0" xfId="23" applyFont="1" applyBorder="1" applyAlignment="1" applyProtection="1">
      <alignment vertical="center"/>
      <protection locked="0"/>
    </xf>
    <xf numFmtId="0" fontId="3" fillId="0" borderId="8" xfId="23" applyFont="1" applyBorder="1" applyAlignment="1" applyProtection="1">
      <alignment vertical="center"/>
      <protection locked="0"/>
    </xf>
    <xf numFmtId="0" fontId="13" fillId="0" borderId="7" xfId="23" applyFont="1" applyBorder="1" applyAlignment="1">
      <alignment horizontal="left"/>
    </xf>
    <xf numFmtId="0" fontId="13" fillId="0" borderId="0" xfId="23" applyFont="1" applyBorder="1" applyAlignment="1" applyProtection="1">
      <alignment vertical="center"/>
      <protection locked="0"/>
    </xf>
    <xf numFmtId="0" fontId="3" fillId="0" borderId="39" xfId="23" applyFont="1" applyBorder="1" applyAlignment="1" applyProtection="1">
      <alignment horizontal="center" vertical="center"/>
      <protection locked="0"/>
    </xf>
    <xf numFmtId="0" fontId="13" fillId="0" borderId="7" xfId="23" applyFont="1" applyBorder="1" applyAlignment="1">
      <alignment vertical="center"/>
    </xf>
    <xf numFmtId="0" fontId="3" fillId="0" borderId="26" xfId="23" applyFont="1" applyBorder="1" applyAlignment="1" applyProtection="1">
      <alignment horizontal="center" vertical="center"/>
      <protection locked="0"/>
    </xf>
    <xf numFmtId="0" fontId="3" fillId="0" borderId="0" xfId="23" applyFont="1" applyBorder="1" applyAlignment="1" applyProtection="1">
      <alignment horizontal="center" vertical="center"/>
      <protection locked="0"/>
    </xf>
    <xf numFmtId="0" fontId="3" fillId="0" borderId="8" xfId="23" applyFont="1" applyBorder="1" applyAlignment="1" applyProtection="1">
      <alignment horizontal="center" vertical="center"/>
      <protection locked="0"/>
    </xf>
    <xf numFmtId="0" fontId="13" fillId="0" borderId="39" xfId="23" applyFont="1" applyBorder="1" applyAlignment="1" applyProtection="1">
      <alignment vertical="center"/>
      <protection locked="0"/>
    </xf>
    <xf numFmtId="0" fontId="13" fillId="0" borderId="0" xfId="23" applyFont="1" applyBorder="1" applyAlignment="1" applyProtection="1">
      <alignment horizontal="center" vertical="center"/>
      <protection locked="0"/>
    </xf>
    <xf numFmtId="0" fontId="3" fillId="0" borderId="48" xfId="23" applyFont="1" applyBorder="1" applyAlignment="1" applyProtection="1">
      <alignment horizontal="center" vertical="center"/>
      <protection locked="0"/>
    </xf>
    <xf numFmtId="0" fontId="13" fillId="5" borderId="0" xfId="23" applyFont="1" applyFill="1" applyBorder="1" applyAlignment="1">
      <alignment horizontal="center" vertical="center"/>
    </xf>
    <xf numFmtId="0" fontId="3" fillId="5" borderId="39" xfId="23" applyFont="1" applyFill="1" applyBorder="1" applyAlignment="1" applyProtection="1">
      <alignment horizontal="center" vertical="center"/>
      <protection locked="0"/>
    </xf>
    <xf numFmtId="0" fontId="13" fillId="5" borderId="0" xfId="23" applyFont="1" applyFill="1" applyBorder="1" applyAlignment="1" applyProtection="1">
      <alignment horizontal="center" vertical="center"/>
      <protection locked="0"/>
    </xf>
    <xf numFmtId="0" fontId="18" fillId="5" borderId="8" xfId="23" applyFont="1" applyFill="1" applyBorder="1" applyAlignment="1" applyProtection="1">
      <alignment horizontal="left" vertical="center"/>
      <protection locked="0"/>
    </xf>
    <xf numFmtId="0" fontId="3" fillId="0" borderId="39" xfId="23" applyFont="1" applyBorder="1" applyAlignment="1" applyProtection="1">
      <alignment horizontal="left" vertical="center"/>
      <protection locked="0"/>
    </xf>
    <xf numFmtId="0" fontId="19" fillId="0" borderId="0" xfId="23" applyFont="1" applyBorder="1" applyAlignment="1" applyProtection="1">
      <alignment horizontal="center" vertical="center"/>
      <protection locked="0"/>
    </xf>
    <xf numFmtId="0" fontId="14" fillId="0" borderId="0" xfId="23" applyFont="1" applyBorder="1" applyAlignment="1" applyProtection="1">
      <alignment horizontal="center" vertical="center"/>
      <protection locked="0"/>
    </xf>
    <xf numFmtId="0" fontId="14" fillId="0" borderId="0" xfId="23" applyFont="1" applyBorder="1" applyAlignment="1" applyProtection="1">
      <alignment horizontal="left" vertical="center"/>
      <protection locked="0"/>
    </xf>
    <xf numFmtId="0" fontId="6" fillId="4" borderId="7" xfId="23" applyFont="1" applyFill="1" applyBorder="1"/>
    <xf numFmtId="0" fontId="20" fillId="4" borderId="0" xfId="23" applyFont="1" applyFill="1" applyBorder="1"/>
    <xf numFmtId="0" fontId="20" fillId="4" borderId="8" xfId="23" applyFont="1" applyFill="1" applyBorder="1"/>
    <xf numFmtId="44" fontId="3" fillId="0" borderId="16" xfId="23" applyNumberFormat="1" applyFont="1" applyBorder="1" applyAlignment="1" applyProtection="1">
      <alignment horizontal="right" vertical="center" wrapText="1"/>
      <protection locked="0"/>
    </xf>
    <xf numFmtId="0" fontId="3" fillId="0" borderId="52" xfId="23" applyFont="1" applyBorder="1" applyAlignment="1" applyProtection="1">
      <alignment horizontal="center" vertical="center"/>
      <protection locked="0"/>
    </xf>
    <xf numFmtId="0" fontId="3" fillId="0" borderId="33" xfId="23" applyNumberFormat="1" applyFont="1" applyBorder="1" applyAlignment="1" applyProtection="1">
      <alignment horizontal="right" vertical="center"/>
      <protection locked="0"/>
    </xf>
    <xf numFmtId="165" fontId="3" fillId="5" borderId="56" xfId="23" applyNumberFormat="1" applyFont="1" applyFill="1" applyBorder="1" applyAlignment="1">
      <alignment horizontal="right" vertical="center"/>
    </xf>
    <xf numFmtId="0" fontId="13" fillId="5" borderId="7" xfId="23" applyFont="1" applyFill="1" applyBorder="1"/>
    <xf numFmtId="0" fontId="20" fillId="4" borderId="7" xfId="23" applyFont="1" applyFill="1" applyBorder="1" applyAlignment="1">
      <alignment vertical="center" wrapText="1"/>
    </xf>
    <xf numFmtId="0" fontId="20" fillId="4" borderId="0" xfId="23" applyFont="1" applyFill="1" applyBorder="1" applyAlignment="1">
      <alignment vertical="center" wrapText="1"/>
    </xf>
    <xf numFmtId="0" fontId="20" fillId="4" borderId="8" xfId="23" applyFont="1" applyFill="1" applyBorder="1" applyAlignment="1">
      <alignment vertical="center" wrapText="1"/>
    </xf>
    <xf numFmtId="0" fontId="3" fillId="0" borderId="16" xfId="23" applyFont="1" applyBorder="1" applyAlignment="1" applyProtection="1">
      <alignment horizontal="center" vertical="center" wrapText="1"/>
      <protection locked="0"/>
    </xf>
    <xf numFmtId="172" fontId="3" fillId="0" borderId="16" xfId="23" applyNumberFormat="1" applyFont="1" applyBorder="1" applyAlignment="1" applyProtection="1">
      <alignment horizontal="center" vertical="center" wrapText="1"/>
      <protection locked="0"/>
    </xf>
    <xf numFmtId="0" fontId="20" fillId="0" borderId="7" xfId="23" applyFont="1" applyBorder="1" applyAlignment="1">
      <alignment vertical="center" wrapText="1"/>
    </xf>
    <xf numFmtId="0" fontId="20" fillId="0" borderId="0" xfId="23" applyFont="1" applyBorder="1" applyAlignment="1">
      <alignment vertical="center" wrapText="1"/>
    </xf>
    <xf numFmtId="0" fontId="20" fillId="0" borderId="8" xfId="23" applyFont="1" applyBorder="1" applyAlignment="1">
      <alignment vertical="center" wrapText="1"/>
    </xf>
    <xf numFmtId="0" fontId="3" fillId="0" borderId="16" xfId="23" applyFont="1" applyBorder="1" applyAlignment="1" applyProtection="1">
      <alignment horizontal="center" vertical="center"/>
      <protection locked="0"/>
    </xf>
    <xf numFmtId="172" fontId="3" fillId="0" borderId="16" xfId="23" applyNumberFormat="1" applyFont="1" applyBorder="1" applyAlignment="1" applyProtection="1">
      <alignment horizontal="center" vertical="center"/>
      <protection locked="0"/>
    </xf>
    <xf numFmtId="0" fontId="3" fillId="0" borderId="14" xfId="23" applyFont="1" applyBorder="1" applyAlignment="1" applyProtection="1">
      <alignment horizontal="center" vertical="center"/>
      <protection locked="0"/>
    </xf>
    <xf numFmtId="165" fontId="3" fillId="0" borderId="10" xfId="24" applyNumberFormat="1" applyFont="1" applyFill="1" applyBorder="1" applyAlignment="1" applyProtection="1">
      <alignment horizontal="right" vertical="center"/>
      <protection locked="0"/>
    </xf>
    <xf numFmtId="165" fontId="3" fillId="5" borderId="34" xfId="23" applyNumberFormat="1" applyFont="1" applyFill="1" applyBorder="1" applyAlignment="1" applyProtection="1">
      <alignment horizontal="right" vertical="center"/>
      <protection locked="0"/>
    </xf>
    <xf numFmtId="0" fontId="3" fillId="4" borderId="7" xfId="23" applyFont="1" applyFill="1" applyBorder="1"/>
    <xf numFmtId="0" fontId="3" fillId="4" borderId="8" xfId="23" applyFont="1" applyFill="1" applyBorder="1"/>
    <xf numFmtId="0" fontId="13" fillId="7" borderId="22" xfId="23" applyFont="1" applyFill="1" applyBorder="1" applyAlignment="1">
      <alignment horizontal="center" vertical="center" wrapText="1"/>
    </xf>
    <xf numFmtId="0" fontId="3" fillId="0" borderId="39" xfId="23" applyFont="1" applyBorder="1" applyProtection="1">
      <protection locked="0"/>
    </xf>
    <xf numFmtId="0" fontId="13" fillId="0" borderId="20" xfId="23" applyFont="1" applyBorder="1" applyProtection="1">
      <protection locked="0"/>
    </xf>
    <xf numFmtId="0" fontId="3" fillId="0" borderId="21" xfId="23" applyFont="1" applyBorder="1" applyProtection="1">
      <protection locked="0"/>
    </xf>
    <xf numFmtId="0" fontId="3" fillId="0" borderId="60" xfId="23" applyFont="1" applyBorder="1" applyProtection="1">
      <protection locked="0"/>
    </xf>
    <xf numFmtId="0" fontId="3" fillId="0" borderId="25" xfId="23" applyFont="1" applyBorder="1" applyAlignment="1" applyProtection="1">
      <protection locked="0"/>
    </xf>
    <xf numFmtId="0" fontId="3" fillId="0" borderId="26" xfId="23" applyFont="1" applyBorder="1" applyAlignment="1" applyProtection="1">
      <protection locked="0"/>
    </xf>
    <xf numFmtId="0" fontId="3" fillId="0" borderId="53" xfId="23" applyFont="1" applyBorder="1" applyAlignment="1" applyProtection="1">
      <protection locked="0"/>
    </xf>
    <xf numFmtId="0" fontId="3" fillId="0" borderId="29" xfId="23" applyFont="1" applyBorder="1" applyAlignment="1" applyProtection="1">
      <protection locked="0"/>
    </xf>
    <xf numFmtId="0" fontId="3" fillId="0" borderId="30" xfId="23" applyFont="1" applyBorder="1" applyAlignment="1" applyProtection="1">
      <protection locked="0"/>
    </xf>
    <xf numFmtId="0" fontId="3" fillId="0" borderId="59" xfId="23" applyFont="1" applyBorder="1" applyAlignment="1" applyProtection="1">
      <protection locked="0"/>
    </xf>
    <xf numFmtId="0" fontId="3" fillId="0" borderId="7" xfId="23" applyFont="1" applyBorder="1" applyAlignment="1"/>
    <xf numFmtId="0" fontId="3" fillId="0" borderId="0" xfId="23" applyFont="1" applyBorder="1" applyAlignment="1"/>
    <xf numFmtId="0" fontId="3" fillId="0" borderId="8" xfId="23" applyFont="1" applyBorder="1" applyAlignment="1"/>
    <xf numFmtId="0" fontId="3" fillId="0" borderId="0" xfId="23" applyFont="1" applyBorder="1" applyAlignment="1">
      <alignment horizontal="center"/>
    </xf>
    <xf numFmtId="0" fontId="3" fillId="0" borderId="8" xfId="23" applyFont="1" applyBorder="1" applyAlignment="1">
      <alignment horizontal="center"/>
    </xf>
    <xf numFmtId="0" fontId="13" fillId="0" borderId="7" xfId="23" applyFont="1" applyBorder="1" applyAlignment="1">
      <alignment horizontal="justify" vertical="center" wrapText="1"/>
    </xf>
    <xf numFmtId="0" fontId="13" fillId="0" borderId="0" xfId="23" applyFont="1" applyBorder="1" applyAlignment="1">
      <alignment horizontal="justify" vertical="center" wrapText="1"/>
    </xf>
    <xf numFmtId="0" fontId="13" fillId="0" borderId="8" xfId="23" applyFont="1" applyBorder="1" applyAlignment="1">
      <alignment horizontal="justify" vertical="center" wrapText="1"/>
    </xf>
    <xf numFmtId="0" fontId="13" fillId="0" borderId="7" xfId="23" applyFont="1" applyBorder="1" applyAlignment="1" applyProtection="1">
      <alignment horizontal="justify" vertical="center" wrapText="1"/>
      <protection locked="0"/>
    </xf>
    <xf numFmtId="0" fontId="13" fillId="0" borderId="0" xfId="23" applyFont="1" applyBorder="1" applyAlignment="1" applyProtection="1">
      <alignment horizontal="justify" vertical="center" wrapText="1"/>
      <protection locked="0"/>
    </xf>
    <xf numFmtId="0" fontId="13" fillId="0" borderId="8" xfId="23" applyFont="1" applyBorder="1" applyAlignment="1" applyProtection="1">
      <alignment horizontal="justify" vertical="center" wrapText="1"/>
      <protection locked="0"/>
    </xf>
    <xf numFmtId="0" fontId="13" fillId="0" borderId="7" xfId="23" applyFont="1" applyBorder="1" applyAlignment="1" applyProtection="1">
      <alignment horizontal="left"/>
      <protection locked="0"/>
    </xf>
    <xf numFmtId="0" fontId="3" fillId="0" borderId="0" xfId="23" applyFont="1" applyBorder="1" applyAlignment="1" applyProtection="1">
      <alignment horizontal="center"/>
      <protection locked="0"/>
    </xf>
    <xf numFmtId="0" fontId="3" fillId="0" borderId="8" xfId="23" applyFont="1" applyBorder="1" applyAlignment="1" applyProtection="1">
      <alignment horizontal="center"/>
      <protection locked="0"/>
    </xf>
    <xf numFmtId="0" fontId="3" fillId="0" borderId="43" xfId="23" applyFont="1" applyBorder="1" applyProtection="1">
      <protection locked="0"/>
    </xf>
    <xf numFmtId="0" fontId="3" fillId="0" borderId="0" xfId="23" applyFont="1" applyBorder="1" applyAlignment="1" applyProtection="1">
      <alignment horizontal="left"/>
      <protection locked="0"/>
    </xf>
    <xf numFmtId="0" fontId="3" fillId="0" borderId="7" xfId="23" applyFont="1" applyBorder="1" applyAlignment="1" applyProtection="1">
      <alignment horizontal="left"/>
      <protection locked="0"/>
    </xf>
    <xf numFmtId="0" fontId="3" fillId="0" borderId="17" xfId="23" applyFont="1" applyBorder="1" applyAlignment="1" applyProtection="1">
      <alignment horizontal="left"/>
      <protection locked="0"/>
    </xf>
    <xf numFmtId="0" fontId="3" fillId="0" borderId="18" xfId="23" applyFont="1" applyBorder="1" applyAlignment="1" applyProtection="1">
      <alignment horizontal="left"/>
      <protection locked="0"/>
    </xf>
    <xf numFmtId="0" fontId="3" fillId="0" borderId="18" xfId="23" applyFont="1" applyBorder="1" applyProtection="1">
      <protection locked="0"/>
    </xf>
    <xf numFmtId="0" fontId="3" fillId="0" borderId="18" xfId="23" applyFont="1" applyBorder="1" applyAlignment="1" applyProtection="1">
      <protection locked="0"/>
    </xf>
    <xf numFmtId="0" fontId="3" fillId="0" borderId="19" xfId="23" applyFont="1" applyBorder="1" applyAlignment="1" applyProtection="1">
      <protection locked="0"/>
    </xf>
    <xf numFmtId="0" fontId="20" fillId="8" borderId="7" xfId="23" applyFont="1" applyFill="1" applyBorder="1"/>
    <xf numFmtId="0" fontId="20" fillId="8" borderId="0" xfId="23" applyFont="1" applyFill="1" applyBorder="1"/>
    <xf numFmtId="0" fontId="20" fillId="8" borderId="8" xfId="23" applyFont="1" applyFill="1" applyBorder="1"/>
    <xf numFmtId="2" fontId="0" fillId="0" borderId="10" xfId="0" applyNumberFormat="1" applyBorder="1" applyAlignment="1">
      <alignment horizontal="center"/>
    </xf>
    <xf numFmtId="2" fontId="2" fillId="9" borderId="10" xfId="0" applyNumberFormat="1" applyFont="1" applyFill="1" applyBorder="1" applyAlignment="1">
      <alignment horizontal="center"/>
    </xf>
    <xf numFmtId="0" fontId="4" fillId="0" borderId="0" xfId="2" applyFont="1" applyAlignment="1">
      <alignment horizontal="center" vertical="center"/>
    </xf>
    <xf numFmtId="0" fontId="4" fillId="2" borderId="0" xfId="3" applyFont="1" applyFill="1" applyAlignment="1">
      <alignment vertical="center" wrapText="1"/>
    </xf>
    <xf numFmtId="0" fontId="4" fillId="2" borderId="0" xfId="3" applyFont="1" applyFill="1" applyAlignment="1">
      <alignment vertical="center"/>
    </xf>
    <xf numFmtId="0" fontId="5" fillId="2" borderId="0" xfId="3" applyFont="1" applyFill="1" applyAlignment="1">
      <alignment vertical="center" wrapText="1"/>
    </xf>
    <xf numFmtId="0" fontId="5" fillId="0" borderId="10" xfId="6" applyFont="1" applyBorder="1" applyAlignment="1">
      <alignment horizontal="center" vertical="center"/>
    </xf>
    <xf numFmtId="168" fontId="5" fillId="0" borderId="10" xfId="7" applyNumberFormat="1" applyFont="1" applyFill="1" applyBorder="1" applyAlignment="1">
      <alignment horizontal="center" vertical="center"/>
    </xf>
    <xf numFmtId="2" fontId="5" fillId="0" borderId="10" xfId="7" applyNumberFormat="1" applyFont="1" applyFill="1" applyBorder="1" applyAlignment="1">
      <alignment horizontal="center" vertical="center"/>
    </xf>
    <xf numFmtId="175" fontId="3" fillId="0" borderId="10" xfId="23" applyNumberFormat="1" applyFont="1" applyBorder="1" applyAlignment="1" applyProtection="1">
      <alignment horizontal="center" vertical="center" wrapText="1"/>
      <protection locked="0"/>
    </xf>
    <xf numFmtId="165" fontId="4" fillId="0" borderId="11" xfId="1" applyNumberFormat="1" applyFont="1" applyFill="1" applyBorder="1" applyAlignment="1">
      <alignment horizontal="center" vertical="center"/>
    </xf>
    <xf numFmtId="0" fontId="6" fillId="7" borderId="47" xfId="23" applyFont="1" applyFill="1" applyBorder="1" applyAlignment="1">
      <alignment horizontal="center" vertical="center" wrapText="1"/>
    </xf>
    <xf numFmtId="0" fontId="6" fillId="6" borderId="47" xfId="23" applyFont="1" applyFill="1" applyBorder="1" applyAlignment="1">
      <alignment horizontal="center" vertical="center" wrapText="1"/>
    </xf>
    <xf numFmtId="0" fontId="13" fillId="2" borderId="7" xfId="14" applyFont="1" applyFill="1" applyBorder="1" applyAlignment="1" applyProtection="1">
      <alignment horizontal="left" vertical="center"/>
      <protection locked="0"/>
    </xf>
    <xf numFmtId="0" fontId="13" fillId="2" borderId="0" xfId="14" applyFont="1" applyFill="1" applyAlignment="1" applyProtection="1">
      <alignment horizontal="left" vertical="center"/>
      <protection locked="0"/>
    </xf>
    <xf numFmtId="0" fontId="3" fillId="2" borderId="39" xfId="14" applyFont="1" applyFill="1" applyBorder="1" applyAlignment="1" applyProtection="1">
      <alignment horizontal="center"/>
      <protection locked="0"/>
    </xf>
    <xf numFmtId="0" fontId="3" fillId="2" borderId="18" xfId="14" applyFont="1" applyFill="1" applyBorder="1" applyAlignment="1" applyProtection="1">
      <alignment horizontal="center"/>
      <protection locked="0"/>
    </xf>
    <xf numFmtId="0" fontId="13" fillId="2" borderId="2" xfId="14" applyFont="1" applyFill="1" applyBorder="1" applyAlignment="1" applyProtection="1">
      <alignment horizontal="center"/>
      <protection locked="0"/>
    </xf>
    <xf numFmtId="0" fontId="13" fillId="2" borderId="0" xfId="14" applyFont="1" applyFill="1" applyAlignment="1" applyProtection="1">
      <alignment horizontal="center"/>
      <protection locked="0"/>
    </xf>
    <xf numFmtId="0" fontId="13" fillId="7" borderId="21" xfId="23" applyFont="1" applyFill="1" applyBorder="1" applyAlignment="1">
      <alignment horizontal="center" vertical="center"/>
    </xf>
    <xf numFmtId="0" fontId="6" fillId="7" borderId="47" xfId="13" applyFont="1" applyFill="1" applyBorder="1" applyAlignment="1">
      <alignment horizontal="center" vertical="center" wrapText="1"/>
    </xf>
    <xf numFmtId="0" fontId="9" fillId="2" borderId="0" xfId="23" applyFont="1" applyFill="1" applyAlignment="1" applyProtection="1">
      <alignment vertical="center"/>
      <protection locked="0"/>
    </xf>
    <xf numFmtId="0" fontId="3" fillId="2" borderId="0" xfId="23" applyFont="1" applyFill="1" applyBorder="1" applyAlignment="1" applyProtection="1">
      <alignment vertical="center"/>
      <protection locked="0"/>
    </xf>
    <xf numFmtId="0" fontId="3" fillId="2" borderId="39" xfId="23" applyFont="1" applyFill="1" applyBorder="1" applyAlignment="1" applyProtection="1">
      <alignment horizontal="center" vertical="center"/>
      <protection locked="0"/>
    </xf>
    <xf numFmtId="0" fontId="3" fillId="2" borderId="1" xfId="23" applyFont="1" applyFill="1" applyBorder="1" applyProtection="1">
      <protection locked="0"/>
    </xf>
    <xf numFmtId="0" fontId="3" fillId="2" borderId="2" xfId="23" applyFont="1" applyFill="1" applyBorder="1" applyProtection="1">
      <protection locked="0"/>
    </xf>
    <xf numFmtId="0" fontId="3" fillId="2" borderId="3" xfId="23" applyFont="1" applyFill="1" applyBorder="1" applyProtection="1">
      <protection locked="0"/>
    </xf>
    <xf numFmtId="0" fontId="20" fillId="2" borderId="7" xfId="23" applyFont="1" applyFill="1" applyBorder="1"/>
    <xf numFmtId="165" fontId="5" fillId="2" borderId="71" xfId="1" applyNumberFormat="1" applyFont="1" applyFill="1" applyBorder="1" applyAlignment="1">
      <alignment horizontal="center" vertical="center"/>
    </xf>
    <xf numFmtId="0" fontId="0" fillId="0" borderId="0" xfId="0" applyAlignment="1">
      <alignment vertical="center"/>
    </xf>
    <xf numFmtId="0" fontId="13" fillId="0" borderId="76" xfId="0" applyFont="1" applyBorder="1" applyAlignment="1">
      <alignment horizontal="center" vertical="center"/>
    </xf>
    <xf numFmtId="0" fontId="26" fillId="0" borderId="77" xfId="0" applyFont="1" applyBorder="1" applyAlignment="1">
      <alignment vertical="center"/>
    </xf>
    <xf numFmtId="0" fontId="13" fillId="0" borderId="78" xfId="0" applyFont="1" applyBorder="1" applyAlignment="1">
      <alignment horizontal="left" vertical="center"/>
    </xf>
    <xf numFmtId="0" fontId="13" fillId="0" borderId="78" xfId="0" applyFont="1" applyBorder="1" applyAlignment="1">
      <alignment horizontal="center" vertical="center"/>
    </xf>
    <xf numFmtId="44" fontId="13" fillId="0" borderId="78" xfId="28" applyFont="1" applyBorder="1" applyAlignment="1">
      <alignment horizontal="center" vertical="center"/>
    </xf>
    <xf numFmtId="44" fontId="13" fillId="0" borderId="76" xfId="28" applyFont="1" applyBorder="1" applyAlignment="1">
      <alignment horizontal="center" vertical="center"/>
    </xf>
    <xf numFmtId="0" fontId="13" fillId="0" borderId="77" xfId="0" applyFont="1" applyBorder="1" applyAlignment="1">
      <alignment vertical="center"/>
    </xf>
    <xf numFmtId="1" fontId="13" fillId="0" borderId="78" xfId="0" applyNumberFormat="1" applyFont="1" applyBorder="1" applyAlignment="1">
      <alignment horizontal="center" vertical="center"/>
    </xf>
    <xf numFmtId="0" fontId="13" fillId="0" borderId="78" xfId="0" applyFont="1" applyBorder="1" applyAlignment="1">
      <alignment vertical="center"/>
    </xf>
    <xf numFmtId="44" fontId="13" fillId="0" borderId="78" xfId="28" applyFont="1" applyBorder="1" applyAlignment="1">
      <alignment vertical="center"/>
    </xf>
    <xf numFmtId="44" fontId="13" fillId="0" borderId="79" xfId="28" applyFont="1" applyBorder="1" applyAlignment="1">
      <alignment horizontal="center" vertical="center"/>
    </xf>
    <xf numFmtId="44" fontId="13" fillId="0" borderId="80" xfId="28" applyFont="1" applyBorder="1" applyAlignment="1">
      <alignment horizontal="center" vertical="center"/>
    </xf>
    <xf numFmtId="0" fontId="13" fillId="0" borderId="0" xfId="0" applyFont="1" applyAlignment="1">
      <alignment horizontal="center" vertical="center"/>
    </xf>
    <xf numFmtId="0" fontId="26" fillId="0" borderId="0" xfId="0" applyFont="1" applyAlignment="1">
      <alignment vertical="center"/>
    </xf>
    <xf numFmtId="0" fontId="3" fillId="0" borderId="0" xfId="0" applyFont="1" applyAlignment="1">
      <alignment vertical="center"/>
    </xf>
    <xf numFmtId="0" fontId="14" fillId="0" borderId="0" xfId="0" applyFont="1" applyAlignment="1">
      <alignment vertical="center"/>
    </xf>
    <xf numFmtId="0" fontId="14" fillId="0" borderId="72" xfId="0" applyFont="1" applyBorder="1" applyAlignment="1">
      <alignment horizontal="center" vertical="center"/>
    </xf>
    <xf numFmtId="0" fontId="14" fillId="0" borderId="85" xfId="0" applyFont="1" applyBorder="1" applyAlignment="1">
      <alignment horizontal="center" vertical="center"/>
    </xf>
    <xf numFmtId="177" fontId="14" fillId="0" borderId="72" xfId="29" applyNumberFormat="1" applyFont="1" applyFill="1" applyBorder="1" applyAlignment="1" applyProtection="1">
      <alignment horizontal="center" vertical="center"/>
    </xf>
    <xf numFmtId="177" fontId="14" fillId="0" borderId="86" xfId="29" applyNumberFormat="1" applyFont="1" applyFill="1" applyBorder="1" applyAlignment="1" applyProtection="1">
      <alignment vertical="center"/>
    </xf>
    <xf numFmtId="177" fontId="14" fillId="0" borderId="0" xfId="29" applyNumberFormat="1" applyFont="1" applyFill="1" applyBorder="1" applyAlignment="1" applyProtection="1">
      <alignment vertical="center"/>
    </xf>
    <xf numFmtId="177" fontId="14" fillId="0" borderId="0" xfId="29" applyNumberFormat="1" applyFont="1" applyFill="1" applyBorder="1" applyAlignment="1" applyProtection="1">
      <alignment horizontal="center" vertical="center"/>
    </xf>
    <xf numFmtId="177" fontId="14" fillId="0" borderId="72" xfId="29" applyNumberFormat="1" applyFont="1" applyFill="1" applyBorder="1" applyAlignment="1" applyProtection="1">
      <alignment vertical="center"/>
    </xf>
    <xf numFmtId="0" fontId="27" fillId="0" borderId="0" xfId="0" applyFont="1" applyAlignment="1">
      <alignment horizontal="left" vertical="center"/>
    </xf>
    <xf numFmtId="177" fontId="14" fillId="0" borderId="85" xfId="29" applyNumberFormat="1" applyFont="1" applyFill="1" applyBorder="1" applyAlignment="1" applyProtection="1">
      <alignment vertical="center"/>
    </xf>
    <xf numFmtId="0" fontId="14" fillId="0" borderId="72" xfId="0" applyFont="1" applyBorder="1" applyAlignment="1">
      <alignment vertical="center"/>
    </xf>
    <xf numFmtId="171" fontId="14" fillId="0" borderId="72" xfId="0" applyNumberFormat="1" applyFont="1" applyBorder="1" applyAlignment="1">
      <alignment horizontal="center" vertical="center"/>
    </xf>
    <xf numFmtId="177" fontId="0" fillId="0" borderId="0" xfId="0" applyNumberFormat="1" applyAlignment="1">
      <alignment vertical="center"/>
    </xf>
    <xf numFmtId="178" fontId="14" fillId="0" borderId="72" xfId="0" applyNumberFormat="1" applyFont="1" applyBorder="1" applyAlignment="1">
      <alignment horizontal="center" vertical="center"/>
    </xf>
    <xf numFmtId="0" fontId="14" fillId="0" borderId="84" xfId="0" applyFont="1" applyBorder="1" applyAlignment="1">
      <alignment horizontal="center" vertical="center"/>
    </xf>
    <xf numFmtId="177" fontId="14" fillId="0" borderId="75" xfId="29" applyNumberFormat="1" applyFont="1" applyFill="1" applyBorder="1" applyAlignment="1" applyProtection="1">
      <alignment horizontal="center" vertical="center"/>
    </xf>
    <xf numFmtId="0" fontId="14" fillId="0" borderId="84" xfId="0" applyFont="1" applyBorder="1" applyAlignment="1">
      <alignment vertical="center"/>
    </xf>
    <xf numFmtId="177" fontId="14" fillId="0" borderId="84" xfId="0" applyNumberFormat="1" applyFont="1" applyBorder="1" applyAlignment="1">
      <alignment horizontal="center" vertical="center"/>
    </xf>
    <xf numFmtId="0" fontId="14" fillId="0" borderId="0" xfId="0" applyFont="1" applyAlignment="1">
      <alignment horizontal="left" vertical="center"/>
    </xf>
    <xf numFmtId="177" fontId="14" fillId="0" borderId="87" xfId="29" applyNumberFormat="1" applyFont="1" applyFill="1" applyBorder="1" applyAlignment="1" applyProtection="1">
      <alignment vertical="center"/>
    </xf>
    <xf numFmtId="8" fontId="0" fillId="0" borderId="0" xfId="0" applyNumberFormat="1" applyAlignment="1">
      <alignment vertical="center"/>
    </xf>
    <xf numFmtId="177" fontId="14" fillId="0" borderId="75" xfId="29" applyNumberFormat="1" applyFont="1" applyFill="1" applyBorder="1" applyAlignment="1" applyProtection="1">
      <alignment vertical="center"/>
    </xf>
    <xf numFmtId="0" fontId="14" fillId="0" borderId="89" xfId="0" applyFont="1" applyBorder="1" applyAlignment="1">
      <alignment vertical="center"/>
    </xf>
    <xf numFmtId="9" fontId="14" fillId="0" borderId="0" xfId="30" applyFont="1" applyFill="1" applyBorder="1" applyAlignment="1" applyProtection="1">
      <alignment vertical="center"/>
    </xf>
    <xf numFmtId="10" fontId="14" fillId="0" borderId="85" xfId="30" applyNumberFormat="1" applyFont="1" applyFill="1" applyBorder="1" applyAlignment="1" applyProtection="1">
      <alignment vertical="center"/>
    </xf>
    <xf numFmtId="177" fontId="14" fillId="0" borderId="90" xfId="29" applyNumberFormat="1" applyFont="1" applyFill="1" applyBorder="1" applyAlignment="1" applyProtection="1">
      <alignment vertical="center"/>
    </xf>
    <xf numFmtId="0" fontId="14" fillId="0" borderId="91" xfId="0" applyFont="1" applyBorder="1" applyAlignment="1">
      <alignment vertical="center"/>
    </xf>
    <xf numFmtId="9" fontId="14" fillId="0" borderId="86" xfId="30" applyFont="1" applyFill="1" applyBorder="1" applyAlignment="1" applyProtection="1">
      <alignment vertical="center"/>
    </xf>
    <xf numFmtId="0" fontId="14" fillId="0" borderId="92" xfId="0" applyFont="1" applyBorder="1" applyAlignment="1">
      <alignment vertical="center"/>
    </xf>
    <xf numFmtId="9" fontId="14" fillId="0" borderId="82" xfId="30" applyFont="1" applyFill="1" applyBorder="1" applyAlignment="1" applyProtection="1">
      <alignment vertical="center"/>
    </xf>
    <xf numFmtId="0" fontId="14" fillId="0" borderId="82" xfId="0" applyFont="1" applyBorder="1" applyAlignment="1">
      <alignment vertical="center"/>
    </xf>
    <xf numFmtId="177" fontId="14" fillId="0" borderId="82" xfId="29" applyNumberFormat="1" applyFont="1" applyFill="1" applyBorder="1" applyAlignment="1" applyProtection="1">
      <alignment vertical="center"/>
    </xf>
    <xf numFmtId="9" fontId="14" fillId="0" borderId="93" xfId="30" applyFont="1" applyFill="1" applyBorder="1" applyAlignment="1" applyProtection="1">
      <alignment vertical="center"/>
    </xf>
    <xf numFmtId="177" fontId="14" fillId="0" borderId="94" xfId="29" applyNumberFormat="1" applyFont="1" applyFill="1" applyBorder="1" applyAlignment="1" applyProtection="1">
      <alignment vertical="center"/>
    </xf>
    <xf numFmtId="165" fontId="0" fillId="0" borderId="0" xfId="0" applyNumberFormat="1"/>
    <xf numFmtId="44" fontId="0" fillId="0" borderId="0" xfId="1" applyFont="1"/>
    <xf numFmtId="43" fontId="5" fillId="0" borderId="10" xfId="31" applyFont="1" applyFill="1" applyBorder="1" applyAlignment="1">
      <alignment horizontal="center" vertical="center"/>
    </xf>
    <xf numFmtId="0" fontId="0" fillId="0" borderId="84" xfId="0" applyBorder="1"/>
    <xf numFmtId="2" fontId="0" fillId="0" borderId="84" xfId="0" applyNumberFormat="1" applyBorder="1" applyAlignment="1">
      <alignment horizontal="center"/>
    </xf>
    <xf numFmtId="16" fontId="0" fillId="0" borderId="84" xfId="0" applyNumberFormat="1" applyBorder="1"/>
    <xf numFmtId="0" fontId="28" fillId="0" borderId="0" xfId="0" applyFont="1" applyAlignment="1">
      <alignment horizontal="center" vertical="top" wrapText="1"/>
    </xf>
    <xf numFmtId="0" fontId="4" fillId="0" borderId="0" xfId="2" applyFont="1" applyAlignment="1">
      <alignment horizontal="center" vertical="center"/>
    </xf>
    <xf numFmtId="0" fontId="4" fillId="0" borderId="10" xfId="2" applyFont="1" applyBorder="1" applyAlignment="1">
      <alignment horizontal="center" vertical="center" wrapText="1"/>
    </xf>
    <xf numFmtId="0" fontId="5" fillId="0" borderId="10" xfId="2" applyFont="1" applyBorder="1" applyAlignment="1">
      <alignment horizontal="center" vertical="center" wrapText="1"/>
    </xf>
    <xf numFmtId="0" fontId="4" fillId="0" borderId="10" xfId="2" applyFont="1" applyBorder="1" applyAlignment="1">
      <alignment horizontal="center" vertical="center"/>
    </xf>
    <xf numFmtId="164" fontId="4" fillId="0" borderId="10" xfId="4" applyFont="1" applyFill="1" applyBorder="1" applyAlignment="1">
      <alignment horizontal="center" vertical="center" wrapText="1"/>
    </xf>
    <xf numFmtId="164" fontId="4" fillId="0" borderId="10" xfId="5" applyFont="1" applyFill="1" applyBorder="1" applyAlignment="1">
      <alignment horizontal="center" vertical="center" wrapText="1"/>
    </xf>
    <xf numFmtId="0" fontId="4" fillId="2" borderId="0" xfId="3" applyFont="1" applyFill="1" applyAlignment="1">
      <alignment horizontal="center" vertical="center"/>
    </xf>
    <xf numFmtId="0" fontId="4" fillId="2" borderId="0" xfId="3" applyFont="1" applyFill="1" applyAlignment="1">
      <alignment horizontal="center" vertical="center" wrapText="1"/>
    </xf>
    <xf numFmtId="0" fontId="5" fillId="2" borderId="20" xfId="2" applyFont="1" applyFill="1" applyBorder="1" applyAlignment="1">
      <alignment horizontal="left" vertical="center" wrapText="1"/>
    </xf>
    <xf numFmtId="0" fontId="5" fillId="2" borderId="21" xfId="2" applyFont="1" applyFill="1" applyBorder="1" applyAlignment="1">
      <alignment horizontal="left" vertical="center" wrapText="1"/>
    </xf>
    <xf numFmtId="0" fontId="5" fillId="2" borderId="22" xfId="2" applyFont="1" applyFill="1" applyBorder="1" applyAlignment="1">
      <alignment horizontal="left" vertical="center" wrapText="1"/>
    </xf>
    <xf numFmtId="3" fontId="5" fillId="2" borderId="23" xfId="2" applyNumberFormat="1" applyFont="1" applyFill="1" applyBorder="1" applyAlignment="1">
      <alignment horizontal="center" vertical="center" wrapText="1"/>
    </xf>
    <xf numFmtId="3" fontId="5" fillId="2" borderId="21" xfId="2" applyNumberFormat="1" applyFont="1" applyFill="1" applyBorder="1" applyAlignment="1">
      <alignment horizontal="center" vertical="center" wrapText="1"/>
    </xf>
    <xf numFmtId="3" fontId="5" fillId="2" borderId="22" xfId="2" applyNumberFormat="1" applyFont="1" applyFill="1" applyBorder="1" applyAlignment="1">
      <alignment horizontal="center" vertical="center" wrapText="1"/>
    </xf>
    <xf numFmtId="164" fontId="4" fillId="0" borderId="10" xfId="5" applyFont="1" applyFill="1" applyBorder="1" applyAlignment="1">
      <alignment horizontal="center" vertical="center"/>
    </xf>
    <xf numFmtId="164" fontId="5" fillId="0" borderId="10" xfId="5" applyFont="1" applyFill="1" applyBorder="1" applyAlignment="1">
      <alignment horizontal="center" vertical="center"/>
    </xf>
    <xf numFmtId="0" fontId="6" fillId="0" borderId="10" xfId="2" applyFont="1" applyBorder="1" applyAlignment="1">
      <alignment horizontal="center" vertical="center" wrapText="1"/>
    </xf>
    <xf numFmtId="0" fontId="4" fillId="3" borderId="4" xfId="2" applyFont="1" applyFill="1" applyBorder="1" applyAlignment="1">
      <alignment horizontal="left" vertical="center"/>
    </xf>
    <xf numFmtId="0" fontId="4" fillId="3" borderId="5" xfId="2" applyFont="1" applyFill="1" applyBorder="1" applyAlignment="1">
      <alignment horizontal="left" vertical="center"/>
    </xf>
    <xf numFmtId="0" fontId="5" fillId="0" borderId="95" xfId="10" applyFont="1" applyBorder="1" applyAlignment="1">
      <alignment horizontal="left" vertical="center" wrapText="1"/>
    </xf>
    <xf numFmtId="0" fontId="5" fillId="0" borderId="26" xfId="10" applyFont="1" applyBorder="1" applyAlignment="1">
      <alignment horizontal="left" vertical="center" wrapText="1"/>
    </xf>
    <xf numFmtId="0" fontId="5" fillId="0" borderId="27" xfId="10" applyFont="1" applyBorder="1" applyAlignment="1">
      <alignment horizontal="left" vertical="center" wrapText="1"/>
    </xf>
    <xf numFmtId="0" fontId="5" fillId="0" borderId="13" xfId="10" applyFont="1" applyBorder="1" applyAlignment="1">
      <alignment horizontal="left" vertical="center" wrapText="1"/>
    </xf>
    <xf numFmtId="0" fontId="5" fillId="0" borderId="10" xfId="10" applyFont="1" applyBorder="1" applyAlignment="1">
      <alignment horizontal="left" vertical="center" wrapText="1"/>
    </xf>
    <xf numFmtId="0" fontId="4" fillId="0" borderId="52" xfId="10" applyFont="1" applyBorder="1" applyAlignment="1">
      <alignment horizontal="left" vertical="center" wrapText="1"/>
    </xf>
    <xf numFmtId="0" fontId="4" fillId="0" borderId="33" xfId="10" applyFont="1" applyBorder="1" applyAlignment="1">
      <alignment horizontal="left" vertical="center" wrapText="1"/>
    </xf>
    <xf numFmtId="0" fontId="4" fillId="0" borderId="17" xfId="10" applyFont="1" applyBorder="1" applyAlignment="1">
      <alignment horizontal="center" vertical="center"/>
    </xf>
    <xf numFmtId="0" fontId="4" fillId="0" borderId="18" xfId="10" applyFont="1" applyBorder="1" applyAlignment="1">
      <alignment horizontal="center" vertical="center"/>
    </xf>
    <xf numFmtId="0" fontId="5" fillId="0" borderId="18" xfId="10" applyFont="1" applyBorder="1" applyAlignment="1">
      <alignment horizontal="left" vertical="center" wrapText="1"/>
    </xf>
    <xf numFmtId="0" fontId="5" fillId="0" borderId="19" xfId="10" applyFont="1" applyBorder="1" applyAlignment="1">
      <alignment horizontal="left" vertical="center" wrapText="1"/>
    </xf>
    <xf numFmtId="49" fontId="4" fillId="0" borderId="13" xfId="9" applyNumberFormat="1" applyFont="1" applyBorder="1" applyAlignment="1">
      <alignment horizontal="left" vertical="center"/>
    </xf>
    <xf numFmtId="49" fontId="4" fillId="0" borderId="10" xfId="9" applyNumberFormat="1" applyFont="1" applyBorder="1" applyAlignment="1">
      <alignment horizontal="left" vertical="center"/>
    </xf>
    <xf numFmtId="0" fontId="5" fillId="0" borderId="25" xfId="10" applyFont="1" applyBorder="1" applyAlignment="1">
      <alignment horizontal="left" vertical="center" wrapText="1"/>
    </xf>
    <xf numFmtId="0" fontId="5" fillId="2" borderId="29" xfId="2" applyFont="1" applyFill="1" applyBorder="1" applyAlignment="1">
      <alignment horizontal="left" vertical="center" wrapText="1"/>
    </xf>
    <xf numFmtId="0" fontId="5" fillId="2" borderId="30" xfId="2" applyFont="1" applyFill="1" applyBorder="1" applyAlignment="1">
      <alignment horizontal="left" vertical="center" wrapText="1"/>
    </xf>
    <xf numFmtId="0" fontId="5" fillId="2" borderId="31" xfId="2" applyFont="1" applyFill="1" applyBorder="1" applyAlignment="1">
      <alignment horizontal="left" vertical="center" wrapText="1"/>
    </xf>
    <xf numFmtId="3" fontId="5" fillId="2" borderId="32" xfId="2" applyNumberFormat="1" applyFont="1" applyFill="1" applyBorder="1" applyAlignment="1">
      <alignment horizontal="center" vertical="center"/>
    </xf>
    <xf numFmtId="3" fontId="5" fillId="2" borderId="31" xfId="2" applyNumberFormat="1" applyFont="1" applyFill="1" applyBorder="1" applyAlignment="1">
      <alignment horizontal="center" vertical="center"/>
    </xf>
    <xf numFmtId="0" fontId="5" fillId="2" borderId="25" xfId="2" applyFont="1" applyFill="1" applyBorder="1" applyAlignment="1">
      <alignment horizontal="left" vertical="center" wrapText="1"/>
    </xf>
    <xf numFmtId="0" fontId="5" fillId="2" borderId="26" xfId="2" applyFont="1" applyFill="1" applyBorder="1" applyAlignment="1">
      <alignment horizontal="left" vertical="center" wrapText="1"/>
    </xf>
    <xf numFmtId="0" fontId="5" fillId="2" borderId="27" xfId="2" applyFont="1" applyFill="1" applyBorder="1" applyAlignment="1">
      <alignment horizontal="left" vertical="center" wrapText="1"/>
    </xf>
    <xf numFmtId="3" fontId="5" fillId="2" borderId="28" xfId="2" applyNumberFormat="1" applyFont="1" applyFill="1" applyBorder="1" applyAlignment="1">
      <alignment horizontal="center" vertical="center"/>
    </xf>
    <xf numFmtId="3" fontId="5" fillId="2" borderId="27" xfId="2" applyNumberFormat="1" applyFont="1" applyFill="1" applyBorder="1" applyAlignment="1">
      <alignment horizontal="center" vertical="center"/>
    </xf>
    <xf numFmtId="0" fontId="5" fillId="2" borderId="28"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5" xfId="6" applyFont="1" applyFill="1" applyBorder="1" applyAlignment="1">
      <alignment horizontal="left" vertical="center" wrapText="1"/>
    </xf>
    <xf numFmtId="0" fontId="5" fillId="2" borderId="26" xfId="6" applyFont="1" applyFill="1" applyBorder="1" applyAlignment="1">
      <alignment horizontal="left" vertical="center" wrapText="1"/>
    </xf>
    <xf numFmtId="0" fontId="5" fillId="2" borderId="27" xfId="6" applyFont="1" applyFill="1" applyBorder="1" applyAlignment="1">
      <alignment horizontal="left" vertical="center" wrapText="1"/>
    </xf>
    <xf numFmtId="0" fontId="2" fillId="9" borderId="28" xfId="0" applyFont="1" applyFill="1" applyBorder="1" applyAlignment="1">
      <alignment horizontal="left"/>
    </xf>
    <xf numFmtId="0" fontId="2" fillId="9" borderId="27" xfId="0" applyFont="1" applyFill="1" applyBorder="1" applyAlignment="1">
      <alignment horizontal="left"/>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2"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wrapText="1"/>
    </xf>
    <xf numFmtId="0" fontId="2" fillId="9" borderId="10" xfId="0" applyFont="1" applyFill="1" applyBorder="1" applyAlignment="1">
      <alignment horizontal="center"/>
    </xf>
    <xf numFmtId="0" fontId="2" fillId="0" borderId="16" xfId="0" applyFont="1" applyBorder="1" applyAlignment="1">
      <alignment horizontal="center" vertical="center"/>
    </xf>
    <xf numFmtId="0" fontId="2" fillId="9" borderId="28" xfId="0" applyFont="1" applyFill="1" applyBorder="1" applyAlignment="1">
      <alignment horizontal="center"/>
    </xf>
    <xf numFmtId="0" fontId="2" fillId="9" borderId="27" xfId="0" applyFont="1" applyFill="1" applyBorder="1" applyAlignment="1">
      <alignment horizontal="center"/>
    </xf>
    <xf numFmtId="165" fontId="3" fillId="2" borderId="32" xfId="20" applyNumberFormat="1" applyFont="1" applyFill="1" applyBorder="1" applyAlignment="1" applyProtection="1">
      <alignment horizontal="center" vertical="center"/>
    </xf>
    <xf numFmtId="165" fontId="3" fillId="2" borderId="30" xfId="20" applyNumberFormat="1" applyFont="1" applyFill="1" applyBorder="1" applyAlignment="1" applyProtection="1">
      <alignment horizontal="center" vertical="center"/>
    </xf>
    <xf numFmtId="165" fontId="3" fillId="2" borderId="59" xfId="20" applyNumberFormat="1" applyFont="1" applyFill="1" applyBorder="1" applyAlignment="1" applyProtection="1">
      <alignment horizontal="center" vertical="center"/>
    </xf>
    <xf numFmtId="0" fontId="13" fillId="5" borderId="4" xfId="23" applyFont="1" applyFill="1" applyBorder="1" applyAlignment="1">
      <alignment horizontal="right" vertical="center"/>
    </xf>
    <xf numFmtId="0" fontId="13" fillId="5" borderId="5" xfId="23" applyFont="1" applyFill="1" applyBorder="1" applyAlignment="1">
      <alignment horizontal="right" vertical="center"/>
    </xf>
    <xf numFmtId="0" fontId="13" fillId="5" borderId="6" xfId="23" applyFont="1" applyFill="1" applyBorder="1" applyAlignment="1">
      <alignment horizontal="right" vertical="center"/>
    </xf>
    <xf numFmtId="0" fontId="13" fillId="7" borderId="4" xfId="23" applyFont="1" applyFill="1" applyBorder="1" applyAlignment="1">
      <alignment horizontal="right" vertical="center" wrapText="1"/>
    </xf>
    <xf numFmtId="0" fontId="13" fillId="7" borderId="5" xfId="23" applyFont="1" applyFill="1" applyBorder="1" applyAlignment="1">
      <alignment horizontal="right" vertical="center" wrapText="1"/>
    </xf>
    <xf numFmtId="0" fontId="13" fillId="7" borderId="6" xfId="23" applyFont="1" applyFill="1" applyBorder="1" applyAlignment="1">
      <alignment horizontal="right" vertical="center" wrapText="1"/>
    </xf>
    <xf numFmtId="0" fontId="3" fillId="0" borderId="7" xfId="23" applyFont="1" applyBorder="1" applyAlignment="1">
      <alignment horizontal="justify" vertical="center"/>
    </xf>
    <xf numFmtId="0" fontId="3" fillId="0" borderId="0" xfId="23" applyFont="1" applyBorder="1" applyAlignment="1">
      <alignment horizontal="justify" vertical="center"/>
    </xf>
    <xf numFmtId="0" fontId="3" fillId="0" borderId="8" xfId="23" applyFont="1" applyBorder="1" applyAlignment="1">
      <alignment horizontal="justify" vertical="center"/>
    </xf>
    <xf numFmtId="0" fontId="13" fillId="0" borderId="7" xfId="23" applyFont="1" applyBorder="1" applyAlignment="1">
      <alignment horizontal="left" wrapText="1"/>
    </xf>
    <xf numFmtId="0" fontId="13" fillId="0" borderId="0" xfId="23" applyFont="1" applyBorder="1" applyAlignment="1">
      <alignment horizontal="left" wrapText="1"/>
    </xf>
    <xf numFmtId="0" fontId="13" fillId="0" borderId="8" xfId="23" applyFont="1" applyBorder="1" applyAlignment="1">
      <alignment horizontal="left" wrapText="1"/>
    </xf>
    <xf numFmtId="0" fontId="6" fillId="7" borderId="25" xfId="23" applyFont="1" applyFill="1" applyBorder="1" applyAlignment="1">
      <alignment horizontal="left" vertical="center"/>
    </xf>
    <xf numFmtId="0" fontId="6" fillId="7" borderId="26" xfId="23" applyFont="1" applyFill="1" applyBorder="1" applyAlignment="1">
      <alignment horizontal="left" vertical="center"/>
    </xf>
    <xf numFmtId="0" fontId="6" fillId="7" borderId="53" xfId="23" applyFont="1" applyFill="1" applyBorder="1" applyAlignment="1">
      <alignment horizontal="left" vertical="center"/>
    </xf>
    <xf numFmtId="0" fontId="6" fillId="7" borderId="20" xfId="23" applyFont="1" applyFill="1" applyBorder="1" applyAlignment="1">
      <alignment horizontal="center" vertical="center"/>
    </xf>
    <xf numFmtId="0" fontId="6" fillId="7" borderId="21" xfId="23" applyFont="1" applyFill="1" applyBorder="1" applyAlignment="1">
      <alignment horizontal="center" vertical="center"/>
    </xf>
    <xf numFmtId="0" fontId="13" fillId="7" borderId="21" xfId="23" applyFont="1" applyFill="1" applyBorder="1" applyAlignment="1">
      <alignment horizontal="center" vertical="center"/>
    </xf>
    <xf numFmtId="0" fontId="13" fillId="7" borderId="22" xfId="23" applyFont="1" applyFill="1" applyBorder="1" applyAlignment="1">
      <alignment horizontal="center" vertical="center"/>
    </xf>
    <xf numFmtId="0" fontId="6" fillId="7" borderId="23" xfId="23" applyFont="1" applyFill="1" applyBorder="1" applyAlignment="1">
      <alignment horizontal="center" vertical="center" wrapText="1"/>
    </xf>
    <xf numFmtId="0" fontId="6" fillId="7" borderId="21" xfId="23" applyFont="1" applyFill="1" applyBorder="1" applyAlignment="1">
      <alignment horizontal="center" vertical="center" wrapText="1"/>
    </xf>
    <xf numFmtId="0" fontId="6" fillId="7" borderId="60" xfId="23" applyFont="1" applyFill="1" applyBorder="1" applyAlignment="1">
      <alignment horizontal="center" vertical="center" wrapText="1"/>
    </xf>
    <xf numFmtId="0" fontId="6" fillId="4" borderId="25" xfId="23" applyFont="1" applyFill="1" applyBorder="1" applyAlignment="1"/>
    <xf numFmtId="0" fontId="6" fillId="4" borderId="26" xfId="23" applyFont="1" applyFill="1" applyBorder="1" applyAlignment="1"/>
    <xf numFmtId="165" fontId="3" fillId="2" borderId="28" xfId="20" applyNumberFormat="1" applyFont="1" applyFill="1" applyBorder="1" applyAlignment="1" applyProtection="1">
      <alignment horizontal="center" vertical="center"/>
    </xf>
    <xf numFmtId="165" fontId="3" fillId="2" borderId="26" xfId="20" applyNumberFormat="1" applyFont="1" applyFill="1" applyBorder="1" applyAlignment="1" applyProtection="1">
      <alignment horizontal="center" vertical="center"/>
    </xf>
    <xf numFmtId="165" fontId="3" fillId="2" borderId="53" xfId="20" applyNumberFormat="1" applyFont="1" applyFill="1" applyBorder="1" applyAlignment="1" applyProtection="1">
      <alignment horizontal="center" vertical="center"/>
    </xf>
    <xf numFmtId="0" fontId="3" fillId="0" borderId="28" xfId="23" applyFont="1" applyBorder="1" applyAlignment="1" applyProtection="1">
      <alignment horizontal="left" vertical="center" wrapText="1"/>
      <protection locked="0"/>
    </xf>
    <xf numFmtId="0" fontId="3" fillId="0" borderId="26" xfId="23" applyFont="1" applyBorder="1" applyAlignment="1" applyProtection="1">
      <alignment horizontal="left" vertical="center" wrapText="1"/>
      <protection locked="0"/>
    </xf>
    <xf numFmtId="0" fontId="3" fillId="0" borderId="27" xfId="23" applyFont="1" applyBorder="1" applyAlignment="1" applyProtection="1">
      <alignment horizontal="left" vertical="center" wrapText="1"/>
      <protection locked="0"/>
    </xf>
    <xf numFmtId="172" fontId="3" fillId="0" borderId="28" xfId="23" applyNumberFormat="1" applyFont="1" applyBorder="1" applyAlignment="1" applyProtection="1">
      <alignment horizontal="center" vertical="center"/>
      <protection locked="0"/>
    </xf>
    <xf numFmtId="172" fontId="3" fillId="0" borderId="27" xfId="23" applyNumberFormat="1" applyFont="1" applyBorder="1" applyAlignment="1" applyProtection="1">
      <alignment horizontal="center" vertical="center"/>
      <protection locked="0"/>
    </xf>
    <xf numFmtId="0" fontId="3" fillId="5" borderId="32" xfId="23" applyFont="1" applyFill="1" applyBorder="1" applyAlignment="1" applyProtection="1">
      <alignment horizontal="left" vertical="center" wrapText="1"/>
      <protection locked="0"/>
    </xf>
    <xf numFmtId="0" fontId="3" fillId="5" borderId="30" xfId="23" applyFont="1" applyFill="1" applyBorder="1" applyAlignment="1" applyProtection="1">
      <alignment horizontal="left" vertical="center" wrapText="1"/>
      <protection locked="0"/>
    </xf>
    <xf numFmtId="0" fontId="3" fillId="5" borderId="31" xfId="23" applyFont="1" applyFill="1" applyBorder="1" applyAlignment="1" applyProtection="1">
      <alignment horizontal="left" vertical="center" wrapText="1"/>
      <protection locked="0"/>
    </xf>
    <xf numFmtId="172" fontId="3" fillId="5" borderId="32" xfId="23" applyNumberFormat="1" applyFont="1" applyFill="1" applyBorder="1" applyAlignment="1" applyProtection="1">
      <alignment horizontal="center" vertical="center"/>
      <protection locked="0"/>
    </xf>
    <xf numFmtId="172" fontId="3" fillId="5" borderId="31" xfId="23" applyNumberFormat="1" applyFont="1" applyFill="1" applyBorder="1" applyAlignment="1" applyProtection="1">
      <alignment horizontal="center" vertical="center"/>
      <protection locked="0"/>
    </xf>
    <xf numFmtId="0" fontId="13" fillId="5" borderId="4" xfId="23" applyFont="1" applyFill="1" applyBorder="1" applyAlignment="1">
      <alignment horizontal="right"/>
    </xf>
    <xf numFmtId="0" fontId="13" fillId="5" borderId="5" xfId="23" applyFont="1" applyFill="1" applyBorder="1" applyAlignment="1">
      <alignment horizontal="right"/>
    </xf>
    <xf numFmtId="0" fontId="13" fillId="5" borderId="6" xfId="23" applyFont="1" applyFill="1" applyBorder="1" applyAlignment="1">
      <alignment horizontal="right"/>
    </xf>
    <xf numFmtId="0" fontId="13" fillId="7" borderId="4" xfId="23" applyFont="1" applyFill="1" applyBorder="1" applyAlignment="1">
      <alignment horizontal="right"/>
    </xf>
    <xf numFmtId="0" fontId="13" fillId="7" borderId="5" xfId="23" applyFont="1" applyFill="1" applyBorder="1" applyAlignment="1">
      <alignment horizontal="right"/>
    </xf>
    <xf numFmtId="0" fontId="13" fillId="7" borderId="6" xfId="23" applyFont="1" applyFill="1" applyBorder="1" applyAlignment="1">
      <alignment horizontal="right"/>
    </xf>
    <xf numFmtId="172" fontId="3" fillId="2" borderId="28" xfId="23" applyNumberFormat="1" applyFont="1" applyFill="1" applyBorder="1" applyAlignment="1" applyProtection="1">
      <alignment horizontal="center" vertical="center"/>
      <protection locked="0"/>
    </xf>
    <xf numFmtId="172" fontId="3" fillId="2" borderId="27" xfId="23" applyNumberFormat="1" applyFont="1" applyFill="1" applyBorder="1" applyAlignment="1" applyProtection="1">
      <alignment horizontal="center" vertical="center"/>
      <protection locked="0"/>
    </xf>
    <xf numFmtId="0" fontId="20" fillId="2" borderId="29" xfId="23" applyFont="1" applyFill="1" applyBorder="1" applyAlignment="1">
      <alignment horizontal="center" vertical="center"/>
    </xf>
    <xf numFmtId="0" fontId="20" fillId="2" borderId="30" xfId="23" applyFont="1" applyFill="1" applyBorder="1" applyAlignment="1">
      <alignment horizontal="center" vertical="center"/>
    </xf>
    <xf numFmtId="0" fontId="20" fillId="2" borderId="59" xfId="23" applyFont="1" applyFill="1" applyBorder="1" applyAlignment="1">
      <alignment horizontal="center" vertical="center"/>
    </xf>
    <xf numFmtId="0" fontId="6" fillId="7" borderId="47" xfId="23" applyFont="1" applyFill="1" applyBorder="1" applyAlignment="1">
      <alignment horizontal="center" vertical="center" wrapText="1"/>
    </xf>
    <xf numFmtId="0" fontId="3" fillId="0" borderId="38" xfId="23" applyFont="1" applyBorder="1" applyAlignment="1" applyProtection="1">
      <alignment horizontal="left" vertical="center" wrapText="1"/>
      <protection locked="0"/>
    </xf>
    <xf numFmtId="0" fontId="3" fillId="0" borderId="39" xfId="23" applyFont="1" applyBorder="1" applyAlignment="1" applyProtection="1">
      <alignment horizontal="left" vertical="center" wrapText="1"/>
      <protection locked="0"/>
    </xf>
    <xf numFmtId="4" fontId="3" fillId="2" borderId="38" xfId="23" applyNumberFormat="1" applyFont="1" applyFill="1" applyBorder="1" applyAlignment="1" applyProtection="1">
      <alignment horizontal="center" vertical="center"/>
      <protection locked="0"/>
    </xf>
    <xf numFmtId="4" fontId="3" fillId="2" borderId="57" xfId="23" applyNumberFormat="1" applyFont="1" applyFill="1" applyBorder="1" applyAlignment="1" applyProtection="1">
      <alignment horizontal="center" vertical="center"/>
      <protection locked="0"/>
    </xf>
    <xf numFmtId="4" fontId="3" fillId="2" borderId="28" xfId="23" applyNumberFormat="1" applyFont="1" applyFill="1" applyBorder="1" applyAlignment="1" applyProtection="1">
      <alignment horizontal="center" vertical="center"/>
      <protection locked="0"/>
    </xf>
    <xf numFmtId="4" fontId="3" fillId="2" borderId="27" xfId="23" applyNumberFormat="1" applyFont="1" applyFill="1" applyBorder="1" applyAlignment="1" applyProtection="1">
      <alignment horizontal="center" vertical="center"/>
      <protection locked="0"/>
    </xf>
    <xf numFmtId="0" fontId="3" fillId="0" borderId="28" xfId="16" applyBorder="1" applyAlignment="1" applyProtection="1">
      <alignment horizontal="left" vertical="center" wrapText="1"/>
      <protection locked="0"/>
    </xf>
    <xf numFmtId="0" fontId="3" fillId="0" borderId="26" xfId="16" applyBorder="1" applyAlignment="1" applyProtection="1">
      <alignment horizontal="left" vertical="center" wrapText="1"/>
      <protection locked="0"/>
    </xf>
    <xf numFmtId="0" fontId="3" fillId="0" borderId="27" xfId="16" applyBorder="1" applyAlignment="1" applyProtection="1">
      <alignment horizontal="left" vertical="center" wrapText="1"/>
      <protection locked="0"/>
    </xf>
    <xf numFmtId="0" fontId="3" fillId="0" borderId="32" xfId="23" applyFont="1" applyBorder="1" applyAlignment="1" applyProtection="1">
      <alignment horizontal="left" vertical="center" wrapText="1"/>
      <protection locked="0"/>
    </xf>
    <xf numFmtId="0" fontId="3" fillId="0" borderId="30" xfId="23" applyFont="1" applyBorder="1" applyAlignment="1" applyProtection="1">
      <alignment horizontal="left" vertical="center" wrapText="1"/>
      <protection locked="0"/>
    </xf>
    <xf numFmtId="0" fontId="3" fillId="0" borderId="31" xfId="23" applyFont="1" applyBorder="1" applyAlignment="1" applyProtection="1">
      <alignment horizontal="left" vertical="center" wrapText="1"/>
      <protection locked="0"/>
    </xf>
    <xf numFmtId="0" fontId="13" fillId="5" borderId="17" xfId="23" applyFont="1" applyFill="1" applyBorder="1" applyAlignment="1">
      <alignment horizontal="right"/>
    </xf>
    <xf numFmtId="0" fontId="13" fillId="5" borderId="18" xfId="23" applyFont="1" applyFill="1" applyBorder="1" applyAlignment="1">
      <alignment horizontal="right"/>
    </xf>
    <xf numFmtId="0" fontId="13" fillId="5" borderId="19" xfId="23" applyFont="1" applyFill="1" applyBorder="1" applyAlignment="1">
      <alignment horizontal="right"/>
    </xf>
    <xf numFmtId="0" fontId="3" fillId="0" borderId="33" xfId="23" applyFont="1" applyBorder="1" applyAlignment="1" applyProtection="1">
      <alignment horizontal="left" vertical="center" wrapText="1"/>
      <protection locked="0"/>
    </xf>
    <xf numFmtId="165" fontId="3" fillId="0" borderId="32" xfId="24" applyNumberFormat="1" applyFont="1" applyFill="1" applyBorder="1" applyAlignment="1" applyProtection="1">
      <alignment horizontal="right" vertical="center" wrapText="1"/>
      <protection locked="0"/>
    </xf>
    <xf numFmtId="165" fontId="3" fillId="0" borderId="31" xfId="24" applyNumberFormat="1" applyFont="1" applyFill="1" applyBorder="1" applyAlignment="1" applyProtection="1">
      <alignment horizontal="right" vertical="center" wrapText="1"/>
      <protection locked="0"/>
    </xf>
    <xf numFmtId="0" fontId="6" fillId="7" borderId="25" xfId="23" applyFont="1" applyFill="1" applyBorder="1" applyAlignment="1">
      <alignment horizontal="left" vertical="center" wrapText="1"/>
    </xf>
    <xf numFmtId="0" fontId="6" fillId="7" borderId="26" xfId="23" applyFont="1" applyFill="1" applyBorder="1" applyAlignment="1">
      <alignment horizontal="left" vertical="center" wrapText="1"/>
    </xf>
    <xf numFmtId="0" fontId="6" fillId="7" borderId="53" xfId="23" applyFont="1" applyFill="1" applyBorder="1" applyAlignment="1">
      <alignment horizontal="left" vertical="center" wrapText="1"/>
    </xf>
    <xf numFmtId="0" fontId="3" fillId="0" borderId="38" xfId="16" applyBorder="1" applyAlignment="1" applyProtection="1">
      <alignment horizontal="left" vertical="center" wrapText="1"/>
      <protection locked="0"/>
    </xf>
    <xf numFmtId="0" fontId="3" fillId="0" borderId="39" xfId="16" applyBorder="1" applyAlignment="1" applyProtection="1">
      <alignment horizontal="left" vertical="center" wrapText="1"/>
      <protection locked="0"/>
    </xf>
    <xf numFmtId="0" fontId="3" fillId="0" borderId="57" xfId="16" applyBorder="1" applyAlignment="1" applyProtection="1">
      <alignment horizontal="left" vertical="center" wrapText="1"/>
      <protection locked="0"/>
    </xf>
    <xf numFmtId="0" fontId="3" fillId="0" borderId="10" xfId="23" applyFont="1" applyBorder="1" applyAlignment="1" applyProtection="1">
      <alignment horizontal="left" vertical="center" wrapText="1"/>
      <protection locked="0"/>
    </xf>
    <xf numFmtId="165" fontId="3" fillId="0" borderId="28" xfId="24" applyNumberFormat="1" applyFont="1" applyFill="1" applyBorder="1" applyAlignment="1" applyProtection="1">
      <alignment horizontal="right" vertical="center" wrapText="1"/>
      <protection locked="0"/>
    </xf>
    <xf numFmtId="165" fontId="3" fillId="0" borderId="27" xfId="24" applyNumberFormat="1" applyFont="1" applyFill="1" applyBorder="1" applyAlignment="1" applyProtection="1">
      <alignment horizontal="right" vertical="center" wrapText="1"/>
      <protection locked="0"/>
    </xf>
    <xf numFmtId="0" fontId="3" fillId="0" borderId="16" xfId="23" applyFont="1" applyBorder="1" applyAlignment="1" applyProtection="1">
      <alignment horizontal="left" vertical="center" wrapText="1"/>
      <protection locked="0"/>
    </xf>
    <xf numFmtId="165" fontId="3" fillId="0" borderId="38" xfId="24" applyNumberFormat="1" applyFont="1" applyFill="1" applyBorder="1" applyAlignment="1" applyProtection="1">
      <alignment horizontal="right" vertical="center" wrapText="1"/>
      <protection locked="0"/>
    </xf>
    <xf numFmtId="165" fontId="3" fillId="0" borderId="57" xfId="24" applyNumberFormat="1" applyFont="1" applyFill="1" applyBorder="1" applyAlignment="1" applyProtection="1">
      <alignment horizontal="right" vertical="center" wrapText="1"/>
      <protection locked="0"/>
    </xf>
    <xf numFmtId="171" fontId="3" fillId="0" borderId="10" xfId="23" applyNumberFormat="1" applyFont="1" applyBorder="1" applyAlignment="1" applyProtection="1">
      <alignment horizontal="center" vertical="center" wrapText="1"/>
      <protection locked="0"/>
    </xf>
    <xf numFmtId="0" fontId="3" fillId="0" borderId="33" xfId="16" applyBorder="1" applyAlignment="1" applyProtection="1">
      <alignment horizontal="left" vertical="center" wrapText="1"/>
      <protection locked="0"/>
    </xf>
    <xf numFmtId="10" fontId="3" fillId="0" borderId="33" xfId="17" applyNumberFormat="1" applyFont="1" applyFill="1" applyBorder="1" applyAlignment="1" applyProtection="1">
      <alignment horizontal="center" vertical="center"/>
      <protection locked="0"/>
    </xf>
    <xf numFmtId="171" fontId="3" fillId="0" borderId="16" xfId="23" applyNumberFormat="1" applyFont="1" applyBorder="1" applyAlignment="1" applyProtection="1">
      <alignment horizontal="center" vertical="center" wrapText="1"/>
      <protection locked="0"/>
    </xf>
    <xf numFmtId="0" fontId="6" fillId="4" borderId="54" xfId="23" applyFont="1" applyFill="1" applyBorder="1" applyAlignment="1">
      <alignment horizontal="center"/>
    </xf>
    <xf numFmtId="0" fontId="6" fillId="4" borderId="43" xfId="23" applyFont="1" applyFill="1" applyBorder="1" applyAlignment="1">
      <alignment horizontal="center"/>
    </xf>
    <xf numFmtId="0" fontId="6" fillId="4" borderId="55" xfId="23" applyFont="1" applyFill="1" applyBorder="1" applyAlignment="1">
      <alignment horizontal="center"/>
    </xf>
    <xf numFmtId="0" fontId="3" fillId="0" borderId="16" xfId="13" applyFont="1" applyBorder="1" applyAlignment="1" applyProtection="1">
      <alignment horizontal="left" vertical="center" wrapText="1"/>
      <protection locked="0"/>
    </xf>
    <xf numFmtId="0" fontId="6" fillId="6" borderId="49" xfId="23" applyFont="1" applyFill="1" applyBorder="1" applyAlignment="1">
      <alignment horizontal="center" vertical="center" wrapText="1"/>
    </xf>
    <xf numFmtId="0" fontId="6" fillId="6" borderId="50" xfId="23" applyFont="1" applyFill="1" applyBorder="1" applyAlignment="1">
      <alignment horizontal="center" vertical="center" wrapText="1"/>
    </xf>
    <xf numFmtId="0" fontId="6" fillId="6" borderId="51" xfId="23" applyFont="1" applyFill="1" applyBorder="1" applyAlignment="1">
      <alignment horizontal="center" vertical="center" wrapText="1"/>
    </xf>
    <xf numFmtId="0" fontId="6" fillId="6" borderId="47" xfId="23" applyFont="1" applyFill="1" applyBorder="1" applyAlignment="1">
      <alignment horizontal="center" vertical="center" wrapText="1"/>
    </xf>
    <xf numFmtId="0" fontId="6" fillId="7" borderId="47" xfId="23" applyFont="1" applyFill="1" applyBorder="1" applyAlignment="1">
      <alignment horizontal="center" vertical="center"/>
    </xf>
    <xf numFmtId="0" fontId="6" fillId="4" borderId="33" xfId="23" applyFont="1" applyFill="1" applyBorder="1" applyAlignment="1">
      <alignment horizontal="center" vertical="center" wrapText="1"/>
    </xf>
    <xf numFmtId="0" fontId="15" fillId="2" borderId="7" xfId="14" applyFont="1" applyFill="1" applyBorder="1" applyAlignment="1" applyProtection="1">
      <alignment horizontal="left" vertical="center"/>
      <protection locked="0"/>
    </xf>
    <xf numFmtId="0" fontId="15" fillId="2" borderId="0" xfId="14" applyFont="1" applyFill="1" applyAlignment="1" applyProtection="1">
      <alignment horizontal="left" vertical="center"/>
      <protection locked="0"/>
    </xf>
    <xf numFmtId="0" fontId="13" fillId="2" borderId="7" xfId="14" applyFont="1" applyFill="1" applyBorder="1" applyAlignment="1" applyProtection="1">
      <alignment horizontal="left" vertical="center"/>
      <protection locked="0"/>
    </xf>
    <xf numFmtId="0" fontId="13" fillId="2" borderId="0" xfId="14" applyFont="1" applyFill="1" applyAlignment="1" applyProtection="1">
      <alignment horizontal="left" vertical="center"/>
      <protection locked="0"/>
    </xf>
    <xf numFmtId="0" fontId="13" fillId="2" borderId="0" xfId="14" applyFont="1" applyFill="1" applyAlignment="1" applyProtection="1">
      <alignment horizontal="center" vertical="center"/>
      <protection locked="0"/>
    </xf>
    <xf numFmtId="0" fontId="3" fillId="2" borderId="39" xfId="14" applyFont="1" applyFill="1" applyBorder="1" applyAlignment="1" applyProtection="1">
      <alignment horizontal="center"/>
      <protection locked="0"/>
    </xf>
    <xf numFmtId="0" fontId="3" fillId="2" borderId="18" xfId="14" applyFont="1" applyFill="1" applyBorder="1" applyAlignment="1" applyProtection="1">
      <alignment horizontal="center"/>
      <protection locked="0"/>
    </xf>
    <xf numFmtId="0" fontId="3" fillId="2" borderId="19" xfId="14" applyFont="1" applyFill="1" applyBorder="1" applyAlignment="1" applyProtection="1">
      <alignment horizontal="center"/>
      <protection locked="0"/>
    </xf>
    <xf numFmtId="0" fontId="11" fillId="4" borderId="41" xfId="15" applyFont="1" applyFill="1" applyBorder="1" applyAlignment="1">
      <alignment horizontal="center" vertical="center"/>
    </xf>
    <xf numFmtId="0" fontId="11" fillId="4" borderId="44" xfId="15" applyFont="1" applyFill="1" applyBorder="1" applyAlignment="1">
      <alignment horizontal="center" vertical="center"/>
    </xf>
    <xf numFmtId="0" fontId="11" fillId="4" borderId="12" xfId="15" applyFont="1" applyFill="1" applyBorder="1" applyAlignment="1">
      <alignment horizontal="center" vertical="center"/>
    </xf>
    <xf numFmtId="0" fontId="11" fillId="4" borderId="45" xfId="15" applyFont="1" applyFill="1" applyBorder="1" applyAlignment="1">
      <alignment horizontal="center" vertical="center"/>
    </xf>
    <xf numFmtId="0" fontId="13" fillId="4" borderId="18" xfId="14" applyFont="1" applyFill="1" applyBorder="1" applyAlignment="1">
      <alignment horizontal="center"/>
    </xf>
    <xf numFmtId="0" fontId="13" fillId="4" borderId="19" xfId="14" applyFont="1" applyFill="1" applyBorder="1" applyAlignment="1">
      <alignment horizontal="center"/>
    </xf>
    <xf numFmtId="0" fontId="13" fillId="2" borderId="2" xfId="14" applyFont="1" applyFill="1" applyBorder="1" applyAlignment="1" applyProtection="1">
      <alignment horizontal="center"/>
      <protection locked="0"/>
    </xf>
    <xf numFmtId="0" fontId="13" fillId="2" borderId="0" xfId="14" applyFont="1" applyFill="1" applyAlignment="1" applyProtection="1">
      <alignment horizontal="center"/>
      <protection locked="0"/>
    </xf>
    <xf numFmtId="0" fontId="13" fillId="2" borderId="0" xfId="14" applyFont="1" applyFill="1" applyAlignment="1" applyProtection="1">
      <alignment horizontal="center" vertical="top"/>
      <protection locked="0"/>
    </xf>
    <xf numFmtId="0" fontId="15" fillId="2" borderId="0" xfId="14" applyFont="1" applyFill="1" applyAlignment="1" applyProtection="1">
      <alignment horizontal="center" vertical="top"/>
      <protection locked="0"/>
    </xf>
    <xf numFmtId="0" fontId="3" fillId="2" borderId="1" xfId="14" applyFont="1" applyFill="1" applyBorder="1" applyAlignment="1">
      <alignment horizontal="center"/>
    </xf>
    <xf numFmtId="0" fontId="3" fillId="2" borderId="7" xfId="14" applyFont="1" applyFill="1" applyBorder="1" applyAlignment="1">
      <alignment horizontal="center"/>
    </xf>
    <xf numFmtId="0" fontId="3" fillId="2" borderId="17" xfId="14" applyFont="1" applyFill="1" applyBorder="1" applyAlignment="1">
      <alignment horizontal="center"/>
    </xf>
    <xf numFmtId="0" fontId="6" fillId="4" borderId="2" xfId="14" applyFont="1" applyFill="1" applyBorder="1" applyAlignment="1">
      <alignment horizontal="center"/>
    </xf>
    <xf numFmtId="0" fontId="6" fillId="4" borderId="3" xfId="14" applyFont="1" applyFill="1" applyBorder="1" applyAlignment="1">
      <alignment horizontal="center"/>
    </xf>
    <xf numFmtId="0" fontId="11" fillId="4" borderId="35" xfId="15" applyFont="1" applyFill="1" applyBorder="1" applyAlignment="1">
      <alignment horizontal="center" vertical="center"/>
    </xf>
    <xf numFmtId="0" fontId="11" fillId="4" borderId="13" xfId="15" applyFont="1" applyFill="1" applyBorder="1" applyAlignment="1">
      <alignment horizontal="center" vertical="center"/>
    </xf>
    <xf numFmtId="0" fontId="11" fillId="4" borderId="36" xfId="15" applyFont="1" applyFill="1" applyBorder="1" applyAlignment="1">
      <alignment horizontal="center" vertical="center"/>
    </xf>
    <xf numFmtId="0" fontId="11" fillId="4" borderId="2" xfId="15" applyFont="1" applyFill="1" applyBorder="1" applyAlignment="1">
      <alignment horizontal="center" vertical="center"/>
    </xf>
    <xf numFmtId="0" fontId="11" fillId="4" borderId="38" xfId="15" applyFont="1" applyFill="1" applyBorder="1" applyAlignment="1">
      <alignment horizontal="center" vertical="center"/>
    </xf>
    <xf numFmtId="0" fontId="11" fillId="4" borderId="39" xfId="15" applyFont="1" applyFill="1" applyBorder="1" applyAlignment="1">
      <alignment horizontal="center" vertical="center"/>
    </xf>
    <xf numFmtId="0" fontId="3" fillId="4" borderId="37" xfId="15" applyFont="1" applyFill="1" applyBorder="1" applyAlignment="1">
      <alignment horizontal="center" vertical="center"/>
    </xf>
    <xf numFmtId="0" fontId="3" fillId="4" borderId="40" xfId="15" applyFont="1" applyFill="1" applyBorder="1" applyAlignment="1">
      <alignment horizontal="center" vertical="center"/>
    </xf>
    <xf numFmtId="0" fontId="3" fillId="4" borderId="46" xfId="15" applyFont="1" applyFill="1" applyBorder="1" applyAlignment="1">
      <alignment horizontal="center" vertical="center"/>
    </xf>
    <xf numFmtId="0" fontId="12" fillId="4" borderId="0" xfId="14" applyFont="1" applyFill="1" applyAlignment="1">
      <alignment horizontal="center"/>
    </xf>
    <xf numFmtId="0" fontId="12" fillId="4" borderId="8" xfId="14" applyFont="1" applyFill="1" applyBorder="1" applyAlignment="1">
      <alignment horizontal="center"/>
    </xf>
    <xf numFmtId="0" fontId="13" fillId="4" borderId="0" xfId="14" applyFont="1" applyFill="1" applyAlignment="1">
      <alignment horizontal="center" vertical="center"/>
    </xf>
    <xf numFmtId="0" fontId="13" fillId="4" borderId="8" xfId="14" applyFont="1" applyFill="1" applyBorder="1" applyAlignment="1">
      <alignment horizontal="center" vertical="center"/>
    </xf>
    <xf numFmtId="0" fontId="11" fillId="4" borderId="14" xfId="14" applyFont="1" applyFill="1" applyBorder="1" applyAlignment="1">
      <alignment horizontal="center" vertical="center"/>
    </xf>
    <xf numFmtId="0" fontId="11" fillId="4" borderId="42" xfId="15" applyFont="1" applyFill="1" applyBorder="1" applyAlignment="1">
      <alignment horizontal="center" vertical="center"/>
    </xf>
    <xf numFmtId="0" fontId="11" fillId="4" borderId="43" xfId="15" applyFont="1" applyFill="1" applyBorder="1" applyAlignment="1">
      <alignment horizontal="center" vertical="center"/>
    </xf>
    <xf numFmtId="0" fontId="3" fillId="0" borderId="10" xfId="13" applyFont="1" applyBorder="1" applyAlignment="1" applyProtection="1">
      <alignment horizontal="left" vertical="center" wrapText="1"/>
      <protection locked="0"/>
    </xf>
    <xf numFmtId="0" fontId="20" fillId="8" borderId="61" xfId="23" applyFont="1" applyFill="1" applyBorder="1" applyAlignment="1">
      <alignment horizontal="center"/>
    </xf>
    <xf numFmtId="0" fontId="20" fillId="8" borderId="39" xfId="23" applyFont="1" applyFill="1" applyBorder="1" applyAlignment="1">
      <alignment horizontal="center"/>
    </xf>
    <xf numFmtId="0" fontId="20" fillId="8" borderId="48" xfId="23" applyFont="1" applyFill="1" applyBorder="1" applyAlignment="1">
      <alignment horizontal="center"/>
    </xf>
    <xf numFmtId="0" fontId="6" fillId="2" borderId="25" xfId="23" applyFont="1" applyFill="1" applyBorder="1" applyAlignment="1"/>
    <xf numFmtId="0" fontId="6" fillId="2" borderId="26" xfId="23" applyFont="1" applyFill="1" applyBorder="1" applyAlignment="1"/>
    <xf numFmtId="0" fontId="13" fillId="4" borderId="4" xfId="23" applyFont="1" applyFill="1" applyBorder="1" applyAlignment="1">
      <alignment horizontal="right" vertical="center"/>
    </xf>
    <xf numFmtId="0" fontId="13" fillId="4" borderId="5" xfId="23" applyFont="1" applyFill="1" applyBorder="1" applyAlignment="1">
      <alignment horizontal="right" vertical="center"/>
    </xf>
    <xf numFmtId="0" fontId="13" fillId="4" borderId="6" xfId="23" applyFont="1" applyFill="1" applyBorder="1" applyAlignment="1">
      <alignment horizontal="right" vertical="center"/>
    </xf>
    <xf numFmtId="0" fontId="13" fillId="6" borderId="4" xfId="23" applyFont="1" applyFill="1" applyBorder="1" applyAlignment="1">
      <alignment horizontal="right" vertical="center" wrapText="1"/>
    </xf>
    <xf numFmtId="0" fontId="13" fillId="6" borderId="5" xfId="23" applyFont="1" applyFill="1" applyBorder="1" applyAlignment="1">
      <alignment horizontal="right" vertical="center" wrapText="1"/>
    </xf>
    <xf numFmtId="0" fontId="13" fillId="6" borderId="6" xfId="23" applyFont="1" applyFill="1" applyBorder="1" applyAlignment="1">
      <alignment horizontal="right" vertical="center" wrapText="1"/>
    </xf>
    <xf numFmtId="0" fontId="6" fillId="6" borderId="4" xfId="23" applyFont="1" applyFill="1" applyBorder="1" applyAlignment="1">
      <alignment horizontal="right" vertical="center"/>
    </xf>
    <xf numFmtId="0" fontId="6" fillId="6" borderId="5" xfId="23" applyFont="1" applyFill="1" applyBorder="1" applyAlignment="1">
      <alignment horizontal="right" vertical="center"/>
    </xf>
    <xf numFmtId="0" fontId="6" fillId="6" borderId="6" xfId="23" applyFont="1" applyFill="1" applyBorder="1" applyAlignment="1">
      <alignment horizontal="right" vertical="center"/>
    </xf>
    <xf numFmtId="0" fontId="6" fillId="6" borderId="25" xfId="23" applyFont="1" applyFill="1" applyBorder="1" applyAlignment="1">
      <alignment horizontal="left" vertical="center"/>
    </xf>
    <xf numFmtId="0" fontId="6" fillId="6" borderId="26" xfId="23" applyFont="1" applyFill="1" applyBorder="1" applyAlignment="1">
      <alignment horizontal="left" vertical="center"/>
    </xf>
    <xf numFmtId="0" fontId="6" fillId="6" borderId="53" xfId="23" applyFont="1" applyFill="1" applyBorder="1" applyAlignment="1">
      <alignment horizontal="left" vertical="center"/>
    </xf>
    <xf numFmtId="0" fontId="6" fillId="6" borderId="20" xfId="23" applyFont="1" applyFill="1" applyBorder="1" applyAlignment="1">
      <alignment horizontal="center" vertical="center"/>
    </xf>
    <xf numFmtId="0" fontId="6" fillId="6" borderId="21" xfId="23" applyFont="1" applyFill="1" applyBorder="1" applyAlignment="1">
      <alignment horizontal="center" vertical="center"/>
    </xf>
    <xf numFmtId="0" fontId="6" fillId="6" borderId="23" xfId="23" applyFont="1" applyFill="1" applyBorder="1" applyAlignment="1">
      <alignment horizontal="center" vertical="center" wrapText="1"/>
    </xf>
    <xf numFmtId="0" fontId="6" fillId="6" borderId="21" xfId="23" applyFont="1" applyFill="1" applyBorder="1" applyAlignment="1">
      <alignment horizontal="center" vertical="center" wrapText="1"/>
    </xf>
    <xf numFmtId="0" fontId="6" fillId="6" borderId="60" xfId="23" applyFont="1" applyFill="1" applyBorder="1" applyAlignment="1">
      <alignment horizontal="center" vertical="center" wrapText="1"/>
    </xf>
    <xf numFmtId="0" fontId="3" fillId="2" borderId="38" xfId="13" applyFont="1" applyFill="1" applyBorder="1" applyAlignment="1" applyProtection="1">
      <alignment horizontal="left" vertical="center" wrapText="1"/>
      <protection locked="0"/>
    </xf>
    <xf numFmtId="0" fontId="3" fillId="2" borderId="39" xfId="13" applyFont="1" applyFill="1" applyBorder="1" applyAlignment="1" applyProtection="1">
      <alignment horizontal="left" vertical="center" wrapText="1"/>
      <protection locked="0"/>
    </xf>
    <xf numFmtId="0" fontId="3" fillId="0" borderId="28" xfId="13" applyFont="1" applyBorder="1" applyAlignment="1" applyProtection="1">
      <alignment horizontal="left" vertical="center" wrapText="1"/>
      <protection locked="0"/>
    </xf>
    <xf numFmtId="0" fontId="3" fillId="0" borderId="26" xfId="13" applyFont="1" applyBorder="1" applyAlignment="1" applyProtection="1">
      <alignment horizontal="left" vertical="center" wrapText="1"/>
      <protection locked="0"/>
    </xf>
    <xf numFmtId="0" fontId="3" fillId="0" borderId="27" xfId="13" applyFont="1" applyBorder="1" applyAlignment="1" applyProtection="1">
      <alignment horizontal="left" vertical="center" wrapText="1"/>
      <protection locked="0"/>
    </xf>
    <xf numFmtId="0" fontId="3" fillId="0" borderId="32" xfId="16" applyBorder="1" applyAlignment="1" applyProtection="1">
      <alignment horizontal="left" vertical="center" wrapText="1"/>
      <protection locked="0"/>
    </xf>
    <xf numFmtId="0" fontId="3" fillId="0" borderId="30" xfId="16" applyBorder="1" applyAlignment="1" applyProtection="1">
      <alignment horizontal="left" vertical="center" wrapText="1"/>
      <protection locked="0"/>
    </xf>
    <xf numFmtId="0" fontId="3" fillId="0" borderId="31" xfId="16" applyBorder="1" applyAlignment="1" applyProtection="1">
      <alignment horizontal="left" vertical="center" wrapText="1"/>
      <protection locked="0"/>
    </xf>
    <xf numFmtId="0" fontId="6" fillId="6" borderId="25" xfId="23" applyFont="1" applyFill="1" applyBorder="1" applyAlignment="1">
      <alignment horizontal="left" vertical="center" wrapText="1"/>
    </xf>
    <xf numFmtId="0" fontId="6" fillId="6" borderId="26" xfId="23" applyFont="1" applyFill="1" applyBorder="1" applyAlignment="1">
      <alignment horizontal="left" vertical="center" wrapText="1"/>
    </xf>
    <xf numFmtId="0" fontId="6" fillId="6" borderId="53" xfId="23" applyFont="1" applyFill="1" applyBorder="1" applyAlignment="1">
      <alignment horizontal="left" vertical="center" wrapText="1"/>
    </xf>
    <xf numFmtId="0" fontId="20" fillId="2" borderId="29" xfId="23" applyFont="1" applyFill="1" applyBorder="1" applyAlignment="1">
      <alignment horizontal="center" vertical="center" wrapText="1"/>
    </xf>
    <xf numFmtId="0" fontId="20" fillId="2" borderId="30" xfId="23" applyFont="1" applyFill="1" applyBorder="1" applyAlignment="1">
      <alignment horizontal="center" vertical="center" wrapText="1"/>
    </xf>
    <xf numFmtId="0" fontId="20" fillId="2" borderId="59" xfId="23" applyFont="1" applyFill="1" applyBorder="1" applyAlignment="1">
      <alignment horizontal="center" vertical="center" wrapText="1"/>
    </xf>
    <xf numFmtId="0" fontId="3" fillId="2" borderId="38" xfId="16" applyFill="1" applyBorder="1" applyAlignment="1" applyProtection="1">
      <alignment horizontal="left" vertical="center" wrapText="1"/>
      <protection locked="0"/>
    </xf>
    <xf numFmtId="0" fontId="3" fillId="2" borderId="39" xfId="16" applyFill="1" applyBorder="1" applyAlignment="1" applyProtection="1">
      <alignment horizontal="left" vertical="center" wrapText="1"/>
      <protection locked="0"/>
    </xf>
    <xf numFmtId="0" fontId="3" fillId="2" borderId="57" xfId="16" applyFill="1" applyBorder="1" applyAlignment="1" applyProtection="1">
      <alignment horizontal="left" vertical="center" wrapText="1"/>
      <protection locked="0"/>
    </xf>
    <xf numFmtId="165" fontId="3" fillId="0" borderId="28" xfId="23" applyNumberFormat="1" applyFont="1" applyBorder="1" applyAlignment="1" applyProtection="1">
      <alignment horizontal="right" vertical="center" wrapText="1"/>
      <protection locked="0"/>
    </xf>
    <xf numFmtId="165" fontId="3" fillId="0" borderId="27" xfId="23" applyNumberFormat="1" applyFont="1" applyBorder="1" applyAlignment="1" applyProtection="1">
      <alignment horizontal="right" vertical="center" wrapText="1"/>
      <protection locked="0"/>
    </xf>
    <xf numFmtId="165" fontId="3" fillId="0" borderId="32" xfId="23" applyNumberFormat="1" applyFont="1" applyBorder="1" applyAlignment="1" applyProtection="1">
      <alignment horizontal="right" vertical="center" wrapText="1"/>
      <protection locked="0"/>
    </xf>
    <xf numFmtId="165" fontId="3" fillId="0" borderId="31" xfId="23" applyNumberFormat="1" applyFont="1" applyBorder="1" applyAlignment="1" applyProtection="1">
      <alignment horizontal="right" vertical="center" wrapText="1"/>
      <protection locked="0"/>
    </xf>
    <xf numFmtId="0" fontId="3" fillId="0" borderId="10" xfId="16" applyBorder="1" applyAlignment="1" applyProtection="1">
      <alignment horizontal="left" vertical="center" wrapText="1"/>
      <protection locked="0"/>
    </xf>
    <xf numFmtId="0" fontId="3" fillId="2" borderId="16" xfId="16" applyFill="1" applyBorder="1" applyAlignment="1" applyProtection="1">
      <alignment horizontal="left" vertical="center" wrapText="1"/>
      <protection locked="0"/>
    </xf>
    <xf numFmtId="165" fontId="3" fillId="2" borderId="38" xfId="18" applyNumberFormat="1" applyFont="1" applyFill="1" applyBorder="1" applyAlignment="1" applyProtection="1">
      <alignment horizontal="right" vertical="center" wrapText="1"/>
      <protection locked="0"/>
    </xf>
    <xf numFmtId="165" fontId="3" fillId="2" borderId="57" xfId="18" applyNumberFormat="1" applyFont="1" applyFill="1" applyBorder="1" applyAlignment="1" applyProtection="1">
      <alignment horizontal="right" vertical="center" wrapText="1"/>
      <protection locked="0"/>
    </xf>
    <xf numFmtId="0" fontId="3" fillId="2" borderId="10" xfId="16" applyFill="1" applyBorder="1" applyAlignment="1" applyProtection="1">
      <alignment horizontal="left" vertical="center" wrapText="1"/>
      <protection locked="0"/>
    </xf>
    <xf numFmtId="165" fontId="3" fillId="0" borderId="28" xfId="18" applyNumberFormat="1" applyFont="1" applyFill="1" applyBorder="1" applyAlignment="1" applyProtection="1">
      <alignment horizontal="right" vertical="center" wrapText="1"/>
      <protection locked="0"/>
    </xf>
    <xf numFmtId="165" fontId="3" fillId="0" borderId="27" xfId="18" applyNumberFormat="1" applyFont="1" applyFill="1" applyBorder="1" applyAlignment="1" applyProtection="1">
      <alignment horizontal="right" vertical="center" wrapText="1"/>
      <protection locked="0"/>
    </xf>
    <xf numFmtId="0" fontId="3" fillId="0" borderId="45" xfId="16" applyBorder="1" applyAlignment="1" applyProtection="1">
      <alignment horizontal="left" vertical="center" wrapText="1"/>
      <protection locked="0"/>
    </xf>
    <xf numFmtId="10" fontId="3" fillId="0" borderId="45" xfId="17" applyNumberFormat="1" applyFont="1" applyFill="1" applyBorder="1" applyAlignment="1" applyProtection="1">
      <alignment horizontal="center" vertical="center"/>
      <protection locked="0"/>
    </xf>
    <xf numFmtId="0" fontId="13" fillId="5" borderId="17" xfId="13" applyFont="1" applyFill="1" applyBorder="1" applyAlignment="1">
      <alignment horizontal="right"/>
    </xf>
    <xf numFmtId="0" fontId="13" fillId="5" borderId="18" xfId="13" applyFont="1" applyFill="1" applyBorder="1" applyAlignment="1">
      <alignment horizontal="right"/>
    </xf>
    <xf numFmtId="0" fontId="13" fillId="5" borderId="19" xfId="13" applyFont="1" applyFill="1" applyBorder="1" applyAlignment="1">
      <alignment horizontal="right"/>
    </xf>
    <xf numFmtId="0" fontId="6" fillId="6" borderId="68" xfId="23" applyFont="1" applyFill="1" applyBorder="1" applyAlignment="1">
      <alignment horizontal="left" vertical="center" wrapText="1"/>
    </xf>
    <xf numFmtId="0" fontId="6" fillId="6" borderId="69" xfId="23" applyFont="1" applyFill="1" applyBorder="1" applyAlignment="1">
      <alignment horizontal="left" vertical="center" wrapText="1"/>
    </xf>
    <xf numFmtId="0" fontId="6" fillId="6" borderId="70" xfId="23" applyFont="1" applyFill="1" applyBorder="1" applyAlignment="1">
      <alignment horizontal="left" vertical="center" wrapText="1"/>
    </xf>
    <xf numFmtId="0" fontId="20" fillId="2" borderId="17" xfId="23" applyFont="1" applyFill="1" applyBorder="1" applyAlignment="1">
      <alignment horizontal="center" vertical="center" wrapText="1"/>
    </xf>
    <xf numFmtId="0" fontId="20" fillId="2" borderId="18" xfId="23" applyFont="1" applyFill="1" applyBorder="1" applyAlignment="1">
      <alignment horizontal="center" vertical="center" wrapText="1"/>
    </xf>
    <xf numFmtId="0" fontId="20" fillId="2" borderId="19" xfId="23" applyFont="1" applyFill="1" applyBorder="1" applyAlignment="1">
      <alignment horizontal="center" vertical="center" wrapText="1"/>
    </xf>
    <xf numFmtId="0" fontId="3" fillId="0" borderId="12" xfId="16" applyBorder="1" applyAlignment="1" applyProtection="1">
      <alignment horizontal="left" vertical="center" wrapText="1"/>
      <protection locked="0"/>
    </xf>
    <xf numFmtId="171" fontId="3" fillId="0" borderId="12" xfId="23" applyNumberFormat="1" applyFont="1" applyBorder="1" applyAlignment="1" applyProtection="1">
      <alignment horizontal="center" vertical="center" wrapText="1"/>
      <protection locked="0"/>
    </xf>
    <xf numFmtId="171" fontId="3" fillId="0" borderId="10" xfId="17" applyNumberFormat="1" applyFont="1" applyFill="1" applyBorder="1" applyAlignment="1" applyProtection="1">
      <alignment horizontal="center" vertical="center"/>
      <protection locked="0"/>
    </xf>
    <xf numFmtId="0" fontId="3" fillId="2" borderId="10" xfId="23" applyFont="1" applyFill="1" applyBorder="1" applyAlignment="1" applyProtection="1">
      <alignment horizontal="left" vertical="center" wrapText="1"/>
      <protection locked="0"/>
    </xf>
    <xf numFmtId="0" fontId="23" fillId="2" borderId="10" xfId="23" applyFont="1" applyFill="1" applyBorder="1" applyAlignment="1">
      <alignment horizontal="left"/>
    </xf>
    <xf numFmtId="0" fontId="6" fillId="7" borderId="29" xfId="23" applyFont="1" applyFill="1" applyBorder="1" applyAlignment="1">
      <alignment horizontal="left" vertical="center"/>
    </xf>
    <xf numFmtId="0" fontId="6" fillId="7" borderId="30" xfId="23" applyFont="1" applyFill="1" applyBorder="1" applyAlignment="1">
      <alignment horizontal="left" vertical="center"/>
    </xf>
    <xf numFmtId="0" fontId="6" fillId="7" borderId="59" xfId="23" applyFont="1" applyFill="1" applyBorder="1" applyAlignment="1">
      <alignment horizontal="left" vertical="center"/>
    </xf>
    <xf numFmtId="0" fontId="22" fillId="4" borderId="32" xfId="13" applyFont="1" applyFill="1" applyBorder="1" applyAlignment="1">
      <alignment horizontal="center" vertical="center" wrapText="1"/>
    </xf>
    <xf numFmtId="0" fontId="6" fillId="4" borderId="30" xfId="13" applyFont="1" applyFill="1" applyBorder="1" applyAlignment="1">
      <alignment horizontal="center" vertical="center" wrapText="1"/>
    </xf>
    <xf numFmtId="0" fontId="6" fillId="4" borderId="31" xfId="13" applyFont="1" applyFill="1" applyBorder="1" applyAlignment="1">
      <alignment horizontal="center" vertical="center" wrapText="1"/>
    </xf>
    <xf numFmtId="0" fontId="6" fillId="2" borderId="33" xfId="13" applyFont="1" applyFill="1" applyBorder="1" applyAlignment="1">
      <alignment horizontal="center" vertical="center" wrapText="1"/>
    </xf>
    <xf numFmtId="0" fontId="11" fillId="4" borderId="22" xfId="15" applyFont="1" applyFill="1" applyBorder="1" applyAlignment="1">
      <alignment horizontal="center" vertical="center"/>
    </xf>
    <xf numFmtId="0" fontId="11" fillId="4" borderId="27" xfId="15" applyFont="1" applyFill="1" applyBorder="1" applyAlignment="1">
      <alignment horizontal="center" vertical="center"/>
    </xf>
    <xf numFmtId="0" fontId="12" fillId="4" borderId="64" xfId="21" applyFont="1" applyFill="1" applyBorder="1" applyAlignment="1">
      <alignment horizontal="center" vertical="center"/>
    </xf>
    <xf numFmtId="0" fontId="12" fillId="4" borderId="0" xfId="21" applyFont="1" applyFill="1" applyAlignment="1">
      <alignment horizontal="center" vertical="center"/>
    </xf>
    <xf numFmtId="0" fontId="12" fillId="4" borderId="63" xfId="21" applyFont="1" applyFill="1" applyBorder="1" applyAlignment="1">
      <alignment horizontal="center" vertical="center"/>
    </xf>
    <xf numFmtId="0" fontId="13" fillId="4" borderId="64" xfId="21" applyFont="1" applyFill="1" applyBorder="1" applyAlignment="1">
      <alignment horizontal="center" vertical="center"/>
    </xf>
    <xf numFmtId="0" fontId="13" fillId="4" borderId="0" xfId="21" applyFont="1" applyFill="1" applyAlignment="1">
      <alignment horizontal="center" vertical="center"/>
    </xf>
    <xf numFmtId="0" fontId="13" fillId="4" borderId="63" xfId="21" applyFont="1" applyFill="1" applyBorder="1" applyAlignment="1">
      <alignment horizontal="center" vertical="center"/>
    </xf>
    <xf numFmtId="0" fontId="11" fillId="4" borderId="65" xfId="15" applyFont="1" applyFill="1" applyBorder="1" applyAlignment="1">
      <alignment horizontal="center" vertical="center"/>
    </xf>
    <xf numFmtId="0" fontId="11" fillId="4" borderId="57" xfId="21" applyFont="1" applyFill="1" applyBorder="1" applyAlignment="1">
      <alignment horizontal="center" vertical="center"/>
    </xf>
    <xf numFmtId="0" fontId="11" fillId="4" borderId="66" xfId="15" applyFont="1" applyFill="1" applyBorder="1" applyAlignment="1">
      <alignment horizontal="center" vertical="center"/>
    </xf>
    <xf numFmtId="0" fontId="14" fillId="0" borderId="72" xfId="0" applyFont="1" applyBorder="1" applyAlignment="1">
      <alignment horizontal="center" vertical="center"/>
    </xf>
    <xf numFmtId="0" fontId="13" fillId="0" borderId="72" xfId="0" applyFont="1" applyBorder="1" applyAlignment="1">
      <alignment horizontal="center" vertical="center"/>
    </xf>
    <xf numFmtId="0" fontId="13" fillId="0" borderId="73" xfId="0" applyFont="1" applyBorder="1" applyAlignment="1">
      <alignment horizontal="center" vertical="center"/>
    </xf>
    <xf numFmtId="0" fontId="13" fillId="0" borderId="74" xfId="0" applyFont="1" applyBorder="1" applyAlignment="1">
      <alignment horizontal="center" vertical="center"/>
    </xf>
    <xf numFmtId="0" fontId="13" fillId="0" borderId="75" xfId="0" applyFont="1" applyBorder="1" applyAlignment="1">
      <alignment horizontal="center" vertical="center"/>
    </xf>
    <xf numFmtId="44" fontId="26" fillId="0" borderId="79" xfId="28" applyFont="1" applyBorder="1" applyAlignment="1">
      <alignment horizontal="center" vertical="center"/>
    </xf>
    <xf numFmtId="44" fontId="26" fillId="0" borderId="80" xfId="28" applyFont="1" applyBorder="1" applyAlignment="1">
      <alignment horizontal="center" vertical="center"/>
    </xf>
    <xf numFmtId="0" fontId="21" fillId="0" borderId="81" xfId="0" applyFont="1" applyBorder="1" applyAlignment="1">
      <alignment horizontal="left" vertical="center" wrapText="1"/>
    </xf>
    <xf numFmtId="0" fontId="21" fillId="0" borderId="82" xfId="0" applyFont="1" applyBorder="1" applyAlignment="1">
      <alignment horizontal="left" vertical="center" wrapText="1"/>
    </xf>
    <xf numFmtId="0" fontId="21" fillId="0" borderId="83" xfId="0" applyFont="1" applyBorder="1" applyAlignment="1">
      <alignment horizontal="left" vertical="center" wrapText="1"/>
    </xf>
    <xf numFmtId="0" fontId="21" fillId="0" borderId="84" xfId="0" applyFont="1" applyBorder="1" applyAlignment="1">
      <alignment horizontal="center" vertical="center" wrapText="1"/>
    </xf>
    <xf numFmtId="0" fontId="14" fillId="0" borderId="82" xfId="0" applyFont="1" applyBorder="1" applyAlignment="1">
      <alignment horizontal="center" vertical="center"/>
    </xf>
    <xf numFmtId="0" fontId="14" fillId="0" borderId="73" xfId="0" applyFont="1" applyBorder="1" applyAlignment="1">
      <alignment horizontal="center" vertical="center"/>
    </xf>
    <xf numFmtId="0" fontId="14" fillId="0" borderId="75" xfId="0" applyFont="1" applyBorder="1" applyAlignment="1">
      <alignment horizontal="center" vertical="center"/>
    </xf>
    <xf numFmtId="0" fontId="14" fillId="0" borderId="72" xfId="0" applyFont="1" applyBorder="1" applyAlignment="1">
      <alignment vertical="center"/>
    </xf>
    <xf numFmtId="0" fontId="3" fillId="0" borderId="72" xfId="0" applyFont="1" applyBorder="1" applyAlignment="1">
      <alignment vertical="center"/>
    </xf>
    <xf numFmtId="0" fontId="14" fillId="0" borderId="88" xfId="0" applyFont="1" applyBorder="1" applyAlignment="1">
      <alignment horizontal="center" vertical="center"/>
    </xf>
    <xf numFmtId="0" fontId="13" fillId="5" borderId="4" xfId="13" applyFont="1" applyFill="1" applyBorder="1" applyAlignment="1">
      <alignment horizontal="right" vertical="center"/>
    </xf>
    <xf numFmtId="0" fontId="13" fillId="5" borderId="5" xfId="13" applyFont="1" applyFill="1" applyBorder="1" applyAlignment="1">
      <alignment horizontal="right" vertical="center"/>
    </xf>
    <xf numFmtId="0" fontId="13" fillId="5" borderId="6" xfId="13" applyFont="1" applyFill="1" applyBorder="1" applyAlignment="1">
      <alignment horizontal="right" vertical="center"/>
    </xf>
    <xf numFmtId="0" fontId="13" fillId="7" borderId="4" xfId="13" applyFont="1" applyFill="1" applyBorder="1" applyAlignment="1">
      <alignment horizontal="right" vertical="center" wrapText="1"/>
    </xf>
    <xf numFmtId="0" fontId="13" fillId="7" borderId="5" xfId="13" applyFont="1" applyFill="1" applyBorder="1" applyAlignment="1">
      <alignment horizontal="right" vertical="center" wrapText="1"/>
    </xf>
    <xf numFmtId="0" fontId="13" fillId="7" borderId="6" xfId="13" applyFont="1" applyFill="1" applyBorder="1" applyAlignment="1">
      <alignment horizontal="right" vertical="center" wrapText="1"/>
    </xf>
    <xf numFmtId="0" fontId="3" fillId="0" borderId="7" xfId="13" applyFont="1" applyBorder="1" applyAlignment="1">
      <alignment horizontal="justify" vertical="center"/>
    </xf>
    <xf numFmtId="0" fontId="3" fillId="0" borderId="0" xfId="13" applyFont="1" applyBorder="1" applyAlignment="1">
      <alignment horizontal="justify" vertical="center"/>
    </xf>
    <xf numFmtId="0" fontId="3" fillId="0" borderId="8" xfId="13" applyFont="1" applyBorder="1" applyAlignment="1">
      <alignment horizontal="justify" vertical="center"/>
    </xf>
    <xf numFmtId="0" fontId="13" fillId="0" borderId="7" xfId="13" applyFont="1" applyBorder="1" applyAlignment="1">
      <alignment horizontal="left" wrapText="1"/>
    </xf>
    <xf numFmtId="0" fontId="13" fillId="0" borderId="0" xfId="13" applyFont="1" applyBorder="1" applyAlignment="1">
      <alignment horizontal="left" wrapText="1"/>
    </xf>
    <xf numFmtId="0" fontId="13" fillId="0" borderId="8" xfId="13" applyFont="1" applyBorder="1" applyAlignment="1">
      <alignment horizontal="left" wrapText="1"/>
    </xf>
    <xf numFmtId="0" fontId="6" fillId="7" borderId="20" xfId="13" applyFont="1" applyFill="1" applyBorder="1" applyAlignment="1">
      <alignment horizontal="center" vertical="center"/>
    </xf>
    <xf numFmtId="0" fontId="6" fillId="7" borderId="21" xfId="13" applyFont="1" applyFill="1" applyBorder="1" applyAlignment="1">
      <alignment horizontal="center" vertical="center"/>
    </xf>
    <xf numFmtId="0" fontId="6" fillId="7" borderId="23" xfId="13" applyFont="1" applyFill="1" applyBorder="1" applyAlignment="1">
      <alignment horizontal="center" vertical="center" wrapText="1"/>
    </xf>
    <xf numFmtId="0" fontId="6" fillId="7" borderId="21" xfId="13" applyFont="1" applyFill="1" applyBorder="1" applyAlignment="1">
      <alignment horizontal="center" vertical="center" wrapText="1"/>
    </xf>
    <xf numFmtId="0" fontId="6" fillId="7" borderId="60" xfId="13" applyFont="1" applyFill="1" applyBorder="1" applyAlignment="1">
      <alignment horizontal="center" vertical="center" wrapText="1"/>
    </xf>
    <xf numFmtId="0" fontId="6" fillId="4" borderId="25" xfId="13" applyFont="1" applyFill="1" applyBorder="1" applyAlignment="1"/>
    <xf numFmtId="0" fontId="6" fillId="4" borderId="26" xfId="13" applyFont="1" applyFill="1" applyBorder="1" applyAlignment="1"/>
    <xf numFmtId="0" fontId="3" fillId="5" borderId="32" xfId="13" applyFont="1" applyFill="1" applyBorder="1" applyAlignment="1" applyProtection="1">
      <alignment horizontal="left" vertical="center" wrapText="1"/>
      <protection locked="0"/>
    </xf>
    <xf numFmtId="0" fontId="3" fillId="5" borderId="30" xfId="13" applyFont="1" applyFill="1" applyBorder="1" applyAlignment="1" applyProtection="1">
      <alignment horizontal="left" vertical="center" wrapText="1"/>
      <protection locked="0"/>
    </xf>
    <xf numFmtId="0" fontId="3" fillId="5" borderId="31" xfId="13" applyFont="1" applyFill="1" applyBorder="1" applyAlignment="1" applyProtection="1">
      <alignment horizontal="left" vertical="center" wrapText="1"/>
      <protection locked="0"/>
    </xf>
    <xf numFmtId="172" fontId="3" fillId="5" borderId="32" xfId="13" applyNumberFormat="1" applyFont="1" applyFill="1" applyBorder="1" applyAlignment="1" applyProtection="1">
      <alignment horizontal="center" vertical="center"/>
      <protection locked="0"/>
    </xf>
    <xf numFmtId="172" fontId="3" fillId="5" borderId="31" xfId="13" applyNumberFormat="1" applyFont="1" applyFill="1" applyBorder="1" applyAlignment="1" applyProtection="1">
      <alignment horizontal="center" vertical="center"/>
      <protection locked="0"/>
    </xf>
    <xf numFmtId="0" fontId="13" fillId="5" borderId="4" xfId="13" applyFont="1" applyFill="1" applyBorder="1" applyAlignment="1">
      <alignment horizontal="right"/>
    </xf>
    <xf numFmtId="0" fontId="13" fillId="5" borderId="5" xfId="13" applyFont="1" applyFill="1" applyBorder="1" applyAlignment="1">
      <alignment horizontal="right"/>
    </xf>
    <xf numFmtId="0" fontId="13" fillId="5" borderId="6" xfId="13" applyFont="1" applyFill="1" applyBorder="1" applyAlignment="1">
      <alignment horizontal="right"/>
    </xf>
    <xf numFmtId="0" fontId="13" fillId="7" borderId="4" xfId="13" applyFont="1" applyFill="1" applyBorder="1" applyAlignment="1">
      <alignment horizontal="right"/>
    </xf>
    <xf numFmtId="0" fontId="13" fillId="7" borderId="5" xfId="13" applyFont="1" applyFill="1" applyBorder="1" applyAlignment="1">
      <alignment horizontal="right"/>
    </xf>
    <xf numFmtId="0" fontId="13" fillId="7" borderId="6" xfId="13" applyFont="1" applyFill="1" applyBorder="1" applyAlignment="1">
      <alignment horizontal="right"/>
    </xf>
    <xf numFmtId="0" fontId="6" fillId="7" borderId="25" xfId="13" applyFont="1" applyFill="1" applyBorder="1" applyAlignment="1">
      <alignment horizontal="left" vertical="center"/>
    </xf>
    <xf numFmtId="0" fontId="6" fillId="7" borderId="26" xfId="13" applyFont="1" applyFill="1" applyBorder="1" applyAlignment="1">
      <alignment horizontal="left" vertical="center"/>
    </xf>
    <xf numFmtId="0" fontId="6" fillId="7" borderId="53" xfId="13" applyFont="1" applyFill="1" applyBorder="1" applyAlignment="1">
      <alignment horizontal="left" vertical="center"/>
    </xf>
    <xf numFmtId="0" fontId="3" fillId="4" borderId="29" xfId="13" applyFont="1" applyFill="1" applyBorder="1" applyAlignment="1">
      <alignment horizontal="center"/>
    </xf>
    <xf numFmtId="0" fontId="3" fillId="4" borderId="30" xfId="13" applyFont="1" applyFill="1" applyBorder="1" applyAlignment="1">
      <alignment horizontal="center"/>
    </xf>
    <xf numFmtId="0" fontId="3" fillId="4" borderId="59" xfId="13" applyFont="1" applyFill="1" applyBorder="1" applyAlignment="1">
      <alignment horizontal="center"/>
    </xf>
    <xf numFmtId="172" fontId="3" fillId="0" borderId="28" xfId="13" applyNumberFormat="1" applyFont="1" applyBorder="1" applyAlignment="1" applyProtection="1">
      <alignment horizontal="center" vertical="center"/>
      <protection locked="0"/>
    </xf>
    <xf numFmtId="172" fontId="3" fillId="0" borderId="27" xfId="13" applyNumberFormat="1" applyFont="1" applyBorder="1" applyAlignment="1" applyProtection="1">
      <alignment horizontal="center" vertical="center"/>
      <protection locked="0"/>
    </xf>
    <xf numFmtId="0" fontId="3" fillId="0" borderId="38" xfId="13" applyFont="1" applyBorder="1" applyAlignment="1" applyProtection="1">
      <alignment horizontal="left" vertical="center" wrapText="1"/>
      <protection locked="0"/>
    </xf>
    <xf numFmtId="0" fontId="3" fillId="0" borderId="39" xfId="13" applyFont="1" applyBorder="1" applyAlignment="1" applyProtection="1">
      <alignment horizontal="left" vertical="center" wrapText="1"/>
      <protection locked="0"/>
    </xf>
    <xf numFmtId="172" fontId="3" fillId="0" borderId="38" xfId="13" applyNumberFormat="1" applyFont="1" applyBorder="1" applyAlignment="1" applyProtection="1">
      <alignment horizontal="center" vertical="center"/>
      <protection locked="0"/>
    </xf>
    <xf numFmtId="172" fontId="3" fillId="0" borderId="57" xfId="13" applyNumberFormat="1" applyFont="1" applyBorder="1" applyAlignment="1" applyProtection="1">
      <alignment horizontal="center" vertical="center"/>
      <protection locked="0"/>
    </xf>
    <xf numFmtId="0" fontId="3" fillId="0" borderId="32" xfId="13" applyFont="1" applyBorder="1" applyAlignment="1" applyProtection="1">
      <alignment horizontal="left" vertical="center" wrapText="1"/>
      <protection locked="0"/>
    </xf>
    <xf numFmtId="0" fontId="3" fillId="0" borderId="30" xfId="13" applyFont="1" applyBorder="1" applyAlignment="1" applyProtection="1">
      <alignment horizontal="left" vertical="center" wrapText="1"/>
      <protection locked="0"/>
    </xf>
    <xf numFmtId="0" fontId="3" fillId="0" borderId="31" xfId="13" applyFont="1" applyBorder="1" applyAlignment="1" applyProtection="1">
      <alignment horizontal="left" vertical="center" wrapText="1"/>
      <protection locked="0"/>
    </xf>
    <xf numFmtId="0" fontId="20" fillId="2" borderId="29" xfId="13" applyFont="1" applyFill="1" applyBorder="1" applyAlignment="1">
      <alignment horizontal="center" vertical="center"/>
    </xf>
    <xf numFmtId="0" fontId="20" fillId="2" borderId="30" xfId="13" applyFont="1" applyFill="1" applyBorder="1" applyAlignment="1">
      <alignment horizontal="center" vertical="center"/>
    </xf>
    <xf numFmtId="0" fontId="20" fillId="2" borderId="59" xfId="13" applyFont="1" applyFill="1" applyBorder="1" applyAlignment="1">
      <alignment horizontal="center" vertical="center"/>
    </xf>
    <xf numFmtId="0" fontId="6" fillId="7" borderId="47" xfId="13" applyFont="1" applyFill="1" applyBorder="1" applyAlignment="1">
      <alignment horizontal="center" vertical="center" wrapText="1"/>
    </xf>
    <xf numFmtId="0" fontId="20" fillId="0" borderId="54" xfId="13" applyFont="1" applyBorder="1" applyAlignment="1">
      <alignment horizontal="center" vertical="center" wrapText="1"/>
    </xf>
    <xf numFmtId="0" fontId="20" fillId="0" borderId="43" xfId="13" applyFont="1" applyBorder="1" applyAlignment="1">
      <alignment horizontal="center" vertical="center" wrapText="1"/>
    </xf>
    <xf numFmtId="0" fontId="20" fillId="0" borderId="55" xfId="13" applyFont="1" applyBorder="1" applyAlignment="1">
      <alignment horizontal="center" vertical="center" wrapText="1"/>
    </xf>
    <xf numFmtId="165" fontId="3" fillId="0" borderId="32" xfId="18" applyNumberFormat="1" applyFont="1" applyFill="1" applyBorder="1" applyAlignment="1" applyProtection="1">
      <alignment horizontal="right" vertical="center" wrapText="1"/>
      <protection locked="0"/>
    </xf>
    <xf numFmtId="165" fontId="3" fillId="0" borderId="31" xfId="18" applyNumberFormat="1" applyFont="1" applyFill="1" applyBorder="1" applyAlignment="1" applyProtection="1">
      <alignment horizontal="right" vertical="center" wrapText="1"/>
      <protection locked="0"/>
    </xf>
    <xf numFmtId="0" fontId="6" fillId="7" borderId="25" xfId="13" applyFont="1" applyFill="1" applyBorder="1" applyAlignment="1">
      <alignment horizontal="left" vertical="center" wrapText="1"/>
    </xf>
    <xf numFmtId="0" fontId="6" fillId="7" borderId="26" xfId="13" applyFont="1" applyFill="1" applyBorder="1" applyAlignment="1">
      <alignment horizontal="left" vertical="center" wrapText="1"/>
    </xf>
    <xf numFmtId="0" fontId="6" fillId="7" borderId="53" xfId="13" applyFont="1" applyFill="1" applyBorder="1" applyAlignment="1">
      <alignment horizontal="left" vertical="center" wrapText="1"/>
    </xf>
    <xf numFmtId="165" fontId="3" fillId="2" borderId="28" xfId="18" applyNumberFormat="1" applyFont="1" applyFill="1" applyBorder="1" applyAlignment="1" applyProtection="1">
      <alignment horizontal="right" vertical="center" wrapText="1"/>
      <protection locked="0"/>
    </xf>
    <xf numFmtId="165" fontId="3" fillId="2" borderId="27" xfId="18" applyNumberFormat="1" applyFont="1" applyFill="1" applyBorder="1" applyAlignment="1" applyProtection="1">
      <alignment horizontal="right" vertical="center" wrapText="1"/>
      <protection locked="0"/>
    </xf>
    <xf numFmtId="0" fontId="3" fillId="2" borderId="28" xfId="13" applyFont="1" applyFill="1" applyBorder="1" applyAlignment="1" applyProtection="1">
      <alignment horizontal="left" vertical="center" wrapText="1"/>
      <protection locked="0"/>
    </xf>
    <xf numFmtId="0" fontId="3" fillId="2" borderId="26" xfId="13" applyFont="1" applyFill="1" applyBorder="1" applyAlignment="1" applyProtection="1">
      <alignment horizontal="left" vertical="center" wrapText="1"/>
      <protection locked="0"/>
    </xf>
    <xf numFmtId="0" fontId="3" fillId="2" borderId="27" xfId="13" applyFont="1" applyFill="1" applyBorder="1" applyAlignment="1" applyProtection="1">
      <alignment horizontal="left" vertical="center" wrapText="1"/>
      <protection locked="0"/>
    </xf>
    <xf numFmtId="0" fontId="20" fillId="4" borderId="54" xfId="13" applyFont="1" applyFill="1" applyBorder="1" applyAlignment="1">
      <alignment horizontal="center" vertical="center" wrapText="1"/>
    </xf>
    <xf numFmtId="0" fontId="20" fillId="4" borderId="43" xfId="13" applyFont="1" applyFill="1" applyBorder="1" applyAlignment="1">
      <alignment horizontal="center" vertical="center" wrapText="1"/>
    </xf>
    <xf numFmtId="0" fontId="20" fillId="4" borderId="55" xfId="13" applyFont="1" applyFill="1" applyBorder="1" applyAlignment="1">
      <alignment horizontal="center" vertical="center" wrapText="1"/>
    </xf>
    <xf numFmtId="0" fontId="3" fillId="0" borderId="16" xfId="14" applyFont="1" applyBorder="1" applyAlignment="1" applyProtection="1">
      <alignment horizontal="left" vertical="center" wrapText="1"/>
      <protection locked="0"/>
    </xf>
    <xf numFmtId="165" fontId="3" fillId="0" borderId="38" xfId="18" applyNumberFormat="1" applyFont="1" applyFill="1" applyBorder="1" applyAlignment="1" applyProtection="1">
      <alignment horizontal="right" vertical="center" wrapText="1"/>
      <protection locked="0"/>
    </xf>
    <xf numFmtId="165" fontId="3" fillId="0" borderId="57" xfId="18" applyNumberFormat="1" applyFont="1" applyFill="1" applyBorder="1" applyAlignment="1" applyProtection="1">
      <alignment horizontal="right" vertical="center" wrapText="1"/>
      <protection locked="0"/>
    </xf>
    <xf numFmtId="0" fontId="3" fillId="2" borderId="10" xfId="13" applyFont="1" applyFill="1" applyBorder="1" applyAlignment="1" applyProtection="1">
      <alignment horizontal="left" vertical="center" wrapText="1"/>
      <protection locked="0"/>
    </xf>
    <xf numFmtId="171" fontId="3" fillId="0" borderId="10" xfId="13" applyNumberFormat="1" applyFont="1" applyBorder="1" applyAlignment="1" applyProtection="1">
      <alignment horizontal="center" vertical="center" wrapText="1"/>
      <protection locked="0"/>
    </xf>
    <xf numFmtId="0" fontId="6" fillId="4" borderId="54" xfId="13" applyFont="1" applyFill="1" applyBorder="1" applyAlignment="1">
      <alignment horizontal="center"/>
    </xf>
    <xf numFmtId="0" fontId="6" fillId="4" borderId="43" xfId="13" applyFont="1" applyFill="1" applyBorder="1" applyAlignment="1">
      <alignment horizontal="center"/>
    </xf>
    <xf numFmtId="0" fontId="6" fillId="4" borderId="55" xfId="13" applyFont="1" applyFill="1" applyBorder="1" applyAlignment="1">
      <alignment horizontal="center"/>
    </xf>
    <xf numFmtId="171" fontId="3" fillId="0" borderId="16" xfId="13" applyNumberFormat="1" applyFont="1" applyBorder="1" applyAlignment="1" applyProtection="1">
      <alignment horizontal="center" vertical="center" wrapText="1"/>
      <protection locked="0"/>
    </xf>
    <xf numFmtId="0" fontId="6" fillId="6" borderId="49" xfId="13" applyFont="1" applyFill="1" applyBorder="1" applyAlignment="1">
      <alignment horizontal="center" vertical="center" wrapText="1"/>
    </xf>
    <xf numFmtId="0" fontId="6" fillId="6" borderId="50" xfId="13" applyFont="1" applyFill="1" applyBorder="1" applyAlignment="1">
      <alignment horizontal="center" vertical="center" wrapText="1"/>
    </xf>
    <xf numFmtId="0" fontId="6" fillId="6" borderId="51" xfId="13" applyFont="1" applyFill="1" applyBorder="1" applyAlignment="1">
      <alignment horizontal="center" vertical="center" wrapText="1"/>
    </xf>
    <xf numFmtId="0" fontId="6" fillId="6" borderId="47" xfId="13" applyFont="1" applyFill="1" applyBorder="1" applyAlignment="1">
      <alignment horizontal="center" vertical="center" wrapText="1"/>
    </xf>
    <xf numFmtId="0" fontId="6" fillId="7" borderId="47" xfId="13" applyFont="1" applyFill="1" applyBorder="1" applyAlignment="1">
      <alignment horizontal="center" vertical="center"/>
    </xf>
    <xf numFmtId="0" fontId="22" fillId="4" borderId="29" xfId="13" applyFont="1" applyFill="1" applyBorder="1" applyAlignment="1" applyProtection="1">
      <alignment horizontal="center" vertical="center" wrapText="1"/>
      <protection locked="0"/>
    </xf>
    <xf numFmtId="0" fontId="6" fillId="4" borderId="30" xfId="13" applyFont="1" applyFill="1" applyBorder="1" applyAlignment="1" applyProtection="1">
      <alignment horizontal="center" vertical="center" wrapText="1"/>
      <protection locked="0"/>
    </xf>
    <xf numFmtId="0" fontId="6" fillId="4" borderId="59" xfId="13" applyFont="1" applyFill="1" applyBorder="1" applyAlignment="1" applyProtection="1">
      <alignment horizontal="center" vertical="center" wrapText="1"/>
      <protection locked="0"/>
    </xf>
    <xf numFmtId="0" fontId="6" fillId="4" borderId="33" xfId="13" applyFont="1" applyFill="1" applyBorder="1" applyAlignment="1">
      <alignment horizontal="center" vertical="center" wrapText="1"/>
    </xf>
    <xf numFmtId="172" fontId="3" fillId="0" borderId="38" xfId="23" applyNumberFormat="1" applyFont="1" applyBorder="1" applyAlignment="1" applyProtection="1">
      <alignment horizontal="center" vertical="center"/>
      <protection locked="0"/>
    </xf>
    <xf numFmtId="172" fontId="3" fillId="0" borderId="57" xfId="23" applyNumberFormat="1" applyFont="1" applyBorder="1" applyAlignment="1" applyProtection="1">
      <alignment horizontal="center" vertical="center"/>
      <protection locked="0"/>
    </xf>
    <xf numFmtId="0" fontId="6" fillId="2" borderId="33" xfId="23" applyFont="1" applyFill="1" applyBorder="1" applyAlignment="1">
      <alignment horizontal="center" vertical="center" wrapText="1"/>
    </xf>
    <xf numFmtId="0" fontId="22" fillId="4" borderId="33" xfId="23" applyFont="1" applyFill="1" applyBorder="1" applyAlignment="1">
      <alignment horizontal="center" vertical="center" wrapText="1"/>
    </xf>
  </cellXfs>
  <cellStyles count="32">
    <cellStyle name="Millares" xfId="31" builtinId="3"/>
    <cellStyle name="Millares [0] 2" xfId="29" xr:uid="{54683A4A-E382-4E1B-A762-CAFBF97E18EB}"/>
    <cellStyle name="Millares 2" xfId="20" xr:uid="{E5709BDD-02BC-4B44-B65C-218001F04E45}"/>
    <cellStyle name="Millares 2 2" xfId="7" xr:uid="{CC8DECBC-6B5A-4C27-95A6-9FB59003FFA5}"/>
    <cellStyle name="Millares 3" xfId="22" xr:uid="{C8F61C8E-A882-423A-9E8D-0404A055F59E}"/>
    <cellStyle name="Millares 9" xfId="5" xr:uid="{53CA1B02-DC2D-4E32-B5E5-9CFE12F110DE}"/>
    <cellStyle name="Millares_FORMULARIO 4 - M-OFERENTE PPTA ECONOMICA 2" xfId="11" xr:uid="{D5E4127D-DF0C-4BCE-8ADF-E77B75E243D5}"/>
    <cellStyle name="Millares_PPTO OFICIAL LP-SGT-SRN-001-2009" xfId="4" xr:uid="{17537084-7D9C-4AF9-8143-00304230DE51}"/>
    <cellStyle name="Moneda" xfId="1" builtinId="4"/>
    <cellStyle name="Moneda 12" xfId="24" xr:uid="{6343E7A7-586C-4934-908E-DF2AD3E52A5F}"/>
    <cellStyle name="Moneda 2" xfId="18" xr:uid="{099DC961-C993-4558-B5DA-17502A2DD77D}"/>
    <cellStyle name="Moneda 3" xfId="28" xr:uid="{A145CFE5-FD92-4619-BFD4-9EBCDC677524}"/>
    <cellStyle name="Moneda 8" xfId="27" xr:uid="{B76284D5-E0F8-4C38-972D-E929055FA844}"/>
    <cellStyle name="Normal" xfId="0" builtinId="0"/>
    <cellStyle name="Normal 14" xfId="16" xr:uid="{D13E3C7D-BEB4-46BD-96DC-300ED3F90D45}"/>
    <cellStyle name="Normal 15" xfId="23" xr:uid="{6BF92893-6A53-4B04-ABB6-51700BAD0798}"/>
    <cellStyle name="Normal 2" xfId="13" xr:uid="{807250A0-56BF-4CAC-9830-2027F3C40E7C}"/>
    <cellStyle name="Normal 2 10" xfId="3" xr:uid="{03F114B7-64CE-4823-B0DA-447A651CE180}"/>
    <cellStyle name="Normal 2 10 2 2" xfId="25" xr:uid="{F055CD38-508E-4D7E-AF1D-115E15AB6405}"/>
    <cellStyle name="Normal 2 2" xfId="10" xr:uid="{92BC88AE-FF2A-4D76-A603-22EC4C0701EC}"/>
    <cellStyle name="Normal 3" xfId="14" xr:uid="{AF24DB30-472B-4394-9C01-CD84C78A7172}"/>
    <cellStyle name="Normal 3 2" xfId="2" xr:uid="{A3A50CDE-1AC9-4F20-B490-07547844D2D5}"/>
    <cellStyle name="Normal 3 2 3" xfId="21" xr:uid="{E0A10B39-8047-4739-A177-4DD938189C3B}"/>
    <cellStyle name="Normal 4" xfId="8" xr:uid="{7D4A07DB-53CF-4458-A9DD-67DE23D2917B}"/>
    <cellStyle name="Normal 9" xfId="6" xr:uid="{C6A21E84-7430-4A58-99A5-C4DA2033D0F1}"/>
    <cellStyle name="Normal 9 3" xfId="26" xr:uid="{BF6C597A-7A96-4A3D-9B7B-B11C4FE05031}"/>
    <cellStyle name="Normal_modelo ACTA OBRA y MODIFICACION" xfId="15" xr:uid="{57122976-3CFE-4B37-9D4A-63455452D7B9}"/>
    <cellStyle name="Normal_PTO OFICIAL PREPLIEGO (CORREGIDO) 2" xfId="9" xr:uid="{0DB1F6D2-4B87-4A69-9995-A155BCF7561A}"/>
    <cellStyle name="Porcentaje 2" xfId="17" xr:uid="{6AB6B657-5059-4A80-A931-1922BA6A4468}"/>
    <cellStyle name="Porcentaje 3" xfId="30" xr:uid="{8F46F4B2-9C4D-4C05-A9AE-0F88840F1314}"/>
    <cellStyle name="Porcentual 2 10" xfId="12" xr:uid="{2B384E2A-9775-43CE-BB68-C8A0E8E4E63C}"/>
    <cellStyle name="Porcentual 9" xfId="19" xr:uid="{9450A0F2-3869-4812-AE39-7381F36DF3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calcChain" Target="calcChain.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externalLink" Target="externalLinks/externalLink6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styles" Target="styles.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3.xml.rels><?xml version="1.0" encoding="UTF-8" standalone="yes"?>
<Relationships xmlns="http://schemas.openxmlformats.org/package/2006/relationships"><Relationship Id="rId2" Type="http://schemas.openxmlformats.org/officeDocument/2006/relationships/hyperlink" Target="#&#205;NDICE!G369"/><Relationship Id="rId1" Type="http://schemas.openxmlformats.org/officeDocument/2006/relationships/image" Target="../media/image15.png"/></Relationships>
</file>

<file path=xl/drawings/_rels/drawing4.xml.rels><?xml version="1.0" encoding="UTF-8" standalone="yes"?>
<Relationships xmlns="http://schemas.openxmlformats.org/package/2006/relationships"><Relationship Id="rId2" Type="http://schemas.openxmlformats.org/officeDocument/2006/relationships/hyperlink" Target="#&#205;NDICE!G371"/><Relationship Id="rId1" Type="http://schemas.openxmlformats.org/officeDocument/2006/relationships/image" Target="../media/image15.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G375"/><Relationship Id="rId1" Type="http://schemas.openxmlformats.org/officeDocument/2006/relationships/image" Target="../media/image1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7.xml.rels><?xml version="1.0" encoding="UTF-8" standalone="yes"?>
<Relationships xmlns="http://schemas.openxmlformats.org/package/2006/relationships"><Relationship Id="rId2" Type="http://schemas.openxmlformats.org/officeDocument/2006/relationships/hyperlink" Target="#&#205;NDICE!G385"/><Relationship Id="rId1" Type="http://schemas.openxmlformats.org/officeDocument/2006/relationships/image" Target="../media/image15.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G393"/><Relationship Id="rId1" Type="http://schemas.openxmlformats.org/officeDocument/2006/relationships/image" Target="../media/image15.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G400"/><Relationship Id="rId1" Type="http://schemas.openxmlformats.org/officeDocument/2006/relationships/image" Target="../media/image1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394608</xdr:colOff>
      <xdr:row>1</xdr:row>
      <xdr:rowOff>136069</xdr:rowOff>
    </xdr:from>
    <xdr:to>
      <xdr:col>8</xdr:col>
      <xdr:colOff>1720066</xdr:colOff>
      <xdr:row>4</xdr:row>
      <xdr:rowOff>598714</xdr:rowOff>
    </xdr:to>
    <xdr:pic>
      <xdr:nvPicPr>
        <xdr:cNvPr id="4" name="Imagen 3" descr="http://www.presidencia.gov.co/prensa_new/historia/escudo.jp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80572" y="394605"/>
          <a:ext cx="1325458" cy="12654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57150</xdr:colOff>
          <xdr:row>1</xdr:row>
          <xdr:rowOff>76200</xdr:rowOff>
        </xdr:from>
        <xdr:to>
          <xdr:col>2</xdr:col>
          <xdr:colOff>95250</xdr:colOff>
          <xdr:row>4</xdr:row>
          <xdr:rowOff>542925</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17</xdr:col>
      <xdr:colOff>213860</xdr:colOff>
      <xdr:row>2</xdr:row>
      <xdr:rowOff>38100</xdr:rowOff>
    </xdr:from>
    <xdr:ext cx="4714706" cy="1466667"/>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9940135" y="419100"/>
          <a:ext cx="4714706" cy="1466667"/>
        </a:xfrm>
        <a:prstGeom prst="rect">
          <a:avLst/>
        </a:prstGeom>
      </xdr:spPr>
    </xdr:pic>
    <xdr:clientData/>
  </xdr:oneCellAnchor>
  <xdr:oneCellAnchor>
    <xdr:from>
      <xdr:col>19</xdr:col>
      <xdr:colOff>550705</xdr:colOff>
      <xdr:row>16</xdr:row>
      <xdr:rowOff>12735</xdr:rowOff>
    </xdr:from>
    <xdr:ext cx="4208376" cy="1771429"/>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21800980" y="2298735"/>
          <a:ext cx="4208376" cy="1771429"/>
        </a:xfrm>
        <a:prstGeom prst="rect">
          <a:avLst/>
        </a:prstGeom>
      </xdr:spPr>
    </xdr:pic>
    <xdr:clientData/>
  </xdr:oneCellAnchor>
  <xdr:twoCellAnchor editAs="oneCell">
    <xdr:from>
      <xdr:col>13</xdr:col>
      <xdr:colOff>504825</xdr:colOff>
      <xdr:row>56</xdr:row>
      <xdr:rowOff>69528</xdr:rowOff>
    </xdr:from>
    <xdr:to>
      <xdr:col>19</xdr:col>
      <xdr:colOff>66675</xdr:colOff>
      <xdr:row>66</xdr:row>
      <xdr:rowOff>134319</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17183100" y="9594528"/>
          <a:ext cx="4133850" cy="1969791"/>
        </a:xfrm>
        <a:prstGeom prst="rect">
          <a:avLst/>
        </a:prstGeom>
        <a:ln w="9525">
          <a:solidFill>
            <a:schemeClr val="tx1"/>
          </a:solidFill>
        </a:ln>
      </xdr:spPr>
    </xdr:pic>
    <xdr:clientData/>
  </xdr:twoCellAnchor>
  <xdr:twoCellAnchor editAs="oneCell">
    <xdr:from>
      <xdr:col>6</xdr:col>
      <xdr:colOff>1038225</xdr:colOff>
      <xdr:row>28</xdr:row>
      <xdr:rowOff>76200</xdr:rowOff>
    </xdr:from>
    <xdr:to>
      <xdr:col>12</xdr:col>
      <xdr:colOff>219074</xdr:colOff>
      <xdr:row>42</xdr:row>
      <xdr:rowOff>125892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4"/>
        <a:stretch>
          <a:fillRect/>
        </a:stretch>
      </xdr:blipFill>
      <xdr:spPr>
        <a:xfrm>
          <a:off x="12058650" y="4838700"/>
          <a:ext cx="4076699" cy="2526192"/>
        </a:xfrm>
        <a:prstGeom prst="rect">
          <a:avLst/>
        </a:prstGeom>
      </xdr:spPr>
    </xdr:pic>
    <xdr:clientData/>
  </xdr:twoCellAnchor>
  <xdr:twoCellAnchor editAs="oneCell">
    <xdr:from>
      <xdr:col>7</xdr:col>
      <xdr:colOff>104775</xdr:colOff>
      <xdr:row>55</xdr:row>
      <xdr:rowOff>95250</xdr:rowOff>
    </xdr:from>
    <xdr:to>
      <xdr:col>13</xdr:col>
      <xdr:colOff>122982</xdr:colOff>
      <xdr:row>68</xdr:row>
      <xdr:rowOff>95387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5"/>
        <a:stretch>
          <a:fillRect/>
        </a:stretch>
      </xdr:blipFill>
      <xdr:spPr>
        <a:xfrm>
          <a:off x="12211050" y="9429750"/>
          <a:ext cx="4590207" cy="2476637"/>
        </a:xfrm>
        <a:prstGeom prst="rect">
          <a:avLst/>
        </a:prstGeom>
      </xdr:spPr>
    </xdr:pic>
    <xdr:clientData/>
  </xdr:twoCellAnchor>
  <xdr:twoCellAnchor editAs="oneCell">
    <xdr:from>
      <xdr:col>4</xdr:col>
      <xdr:colOff>438150</xdr:colOff>
      <xdr:row>51</xdr:row>
      <xdr:rowOff>152400</xdr:rowOff>
    </xdr:from>
    <xdr:to>
      <xdr:col>6</xdr:col>
      <xdr:colOff>1037514</xdr:colOff>
      <xdr:row>74</xdr:row>
      <xdr:rowOff>90900</xdr:rowOff>
    </xdr:to>
    <xdr:pic>
      <xdr:nvPicPr>
        <xdr:cNvPr id="8" name="Imagen 7">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8810625" y="8724900"/>
          <a:ext cx="3247314" cy="43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657225</xdr:colOff>
      <xdr:row>70</xdr:row>
      <xdr:rowOff>76200</xdr:rowOff>
    </xdr:from>
    <xdr:to>
      <xdr:col>12</xdr:col>
      <xdr:colOff>307270</xdr:colOff>
      <xdr:row>81</xdr:row>
      <xdr:rowOff>140700</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2763500" y="12268200"/>
          <a:ext cx="3460045" cy="21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209552</xdr:colOff>
      <xdr:row>75</xdr:row>
      <xdr:rowOff>34631</xdr:rowOff>
    </xdr:from>
    <xdr:to>
      <xdr:col>7</xdr:col>
      <xdr:colOff>247022</xdr:colOff>
      <xdr:row>82</xdr:row>
      <xdr:rowOff>171450</xdr:rowOff>
    </xdr:to>
    <xdr:pic>
      <xdr:nvPicPr>
        <xdr:cNvPr id="12" name="Imagen 11">
          <a:extLst>
            <a:ext uri="{FF2B5EF4-FFF2-40B4-BE49-F238E27FC236}">
              <a16:creationId xmlns:a16="http://schemas.microsoft.com/office/drawing/2014/main" id="{00000000-0008-0000-0100-00000C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582027" y="13179131"/>
          <a:ext cx="3771270" cy="14703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190500</xdr:colOff>
      <xdr:row>28</xdr:row>
      <xdr:rowOff>104776</xdr:rowOff>
    </xdr:from>
    <xdr:to>
      <xdr:col>6</xdr:col>
      <xdr:colOff>656836</xdr:colOff>
      <xdr:row>47</xdr:row>
      <xdr:rowOff>47626</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9"/>
        <a:stretch>
          <a:fillRect/>
        </a:stretch>
      </xdr:blipFill>
      <xdr:spPr>
        <a:xfrm>
          <a:off x="8562975" y="4867276"/>
          <a:ext cx="3114286" cy="3371850"/>
        </a:xfrm>
        <a:prstGeom prst="rect">
          <a:avLst/>
        </a:prstGeom>
      </xdr:spPr>
    </xdr:pic>
    <xdr:clientData/>
  </xdr:twoCellAnchor>
  <xdr:twoCellAnchor editAs="oneCell">
    <xdr:from>
      <xdr:col>4</xdr:col>
      <xdr:colOff>941230</xdr:colOff>
      <xdr:row>0</xdr:row>
      <xdr:rowOff>3211</xdr:rowOff>
    </xdr:from>
    <xdr:to>
      <xdr:col>8</xdr:col>
      <xdr:colOff>90725</xdr:colOff>
      <xdr:row>12</xdr:row>
      <xdr:rowOff>133351</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0"/>
        <a:stretch>
          <a:fillRect/>
        </a:stretch>
      </xdr:blipFill>
      <xdr:spPr>
        <a:xfrm>
          <a:off x="9313705" y="3211"/>
          <a:ext cx="3645295" cy="2035140"/>
        </a:xfrm>
        <a:prstGeom prst="rect">
          <a:avLst/>
        </a:prstGeom>
      </xdr:spPr>
    </xdr:pic>
    <xdr:clientData/>
  </xdr:twoCellAnchor>
  <xdr:twoCellAnchor editAs="oneCell">
    <xdr:from>
      <xdr:col>9</xdr:col>
      <xdr:colOff>152400</xdr:colOff>
      <xdr:row>0</xdr:row>
      <xdr:rowOff>0</xdr:rowOff>
    </xdr:from>
    <xdr:to>
      <xdr:col>12</xdr:col>
      <xdr:colOff>523543</xdr:colOff>
      <xdr:row>15</xdr:row>
      <xdr:rowOff>66381</xdr:rowOff>
    </xdr:to>
    <xdr:pic>
      <xdr:nvPicPr>
        <xdr:cNvPr id="13" name="Imagen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1"/>
        <a:stretch>
          <a:fillRect/>
        </a:stretch>
      </xdr:blipFill>
      <xdr:spPr>
        <a:xfrm>
          <a:off x="13782675" y="0"/>
          <a:ext cx="2657143" cy="2352381"/>
        </a:xfrm>
        <a:prstGeom prst="rect">
          <a:avLst/>
        </a:prstGeom>
      </xdr:spPr>
    </xdr:pic>
    <xdr:clientData/>
  </xdr:twoCellAnchor>
  <xdr:twoCellAnchor editAs="oneCell">
    <xdr:from>
      <xdr:col>4</xdr:col>
      <xdr:colOff>314325</xdr:colOff>
      <xdr:row>15</xdr:row>
      <xdr:rowOff>26408</xdr:rowOff>
    </xdr:from>
    <xdr:to>
      <xdr:col>9</xdr:col>
      <xdr:colOff>274822</xdr:colOff>
      <xdr:row>27</xdr:row>
      <xdr:rowOff>66050</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12"/>
        <a:stretch>
          <a:fillRect/>
        </a:stretch>
      </xdr:blipFill>
      <xdr:spPr>
        <a:xfrm>
          <a:off x="8686800" y="2312408"/>
          <a:ext cx="5218297" cy="232564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2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2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609600</xdr:colOff>
      <xdr:row>0</xdr:row>
      <xdr:rowOff>97972</xdr:rowOff>
    </xdr:from>
    <xdr:to>
      <xdr:col>3</xdr:col>
      <xdr:colOff>34017</xdr:colOff>
      <xdr:row>4</xdr:row>
      <xdr:rowOff>152250</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200-000005000000}"/>
            </a:ext>
            <a:ext uri="{147F2762-F138-4A5C-976F-8EAC2B608ADB}">
              <a16:predDERef xmlns:a16="http://schemas.microsoft.com/office/drawing/2014/main" pred="{D1670FBE-0541-4B7A-AC0B-C919B747E54D}"/>
            </a:ext>
          </a:extLst>
        </xdr:cNvPr>
        <xdr:cNvSpPr/>
      </xdr:nvSpPr>
      <xdr:spPr>
        <a:xfrm>
          <a:off x="809625" y="97972"/>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3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3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576943</xdr:colOff>
      <xdr:row>0</xdr:row>
      <xdr:rowOff>87085</xdr:rowOff>
    </xdr:from>
    <xdr:to>
      <xdr:col>3</xdr:col>
      <xdr:colOff>1360</xdr:colOff>
      <xdr:row>4</xdr:row>
      <xdr:rowOff>141363</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300-000005000000}"/>
            </a:ext>
            <a:ext uri="{147F2762-F138-4A5C-976F-8EAC2B608ADB}">
              <a16:predDERef xmlns:a16="http://schemas.microsoft.com/office/drawing/2014/main" pred="{D1670FBE-0541-4B7A-AC0B-C919B747E54D}"/>
            </a:ext>
          </a:extLst>
        </xdr:cNvPr>
        <xdr:cNvSpPr/>
      </xdr:nvSpPr>
      <xdr:spPr>
        <a:xfrm>
          <a:off x="776968" y="87085"/>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13</xdr:col>
      <xdr:colOff>45925</xdr:colOff>
      <xdr:row>0</xdr:row>
      <xdr:rowOff>85044</xdr:rowOff>
    </xdr:from>
    <xdr:ext cx="1581358" cy="663350"/>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1475925" y="85044"/>
          <a:ext cx="1581358" cy="663350"/>
        </a:xfrm>
        <a:prstGeom prst="rect">
          <a:avLst/>
        </a:prstGeom>
      </xdr:spPr>
    </xdr:pic>
    <xdr:clientData/>
  </xdr:oneCellAnchor>
  <xdr:twoCellAnchor>
    <xdr:from>
      <xdr:col>1</xdr:col>
      <xdr:colOff>184785</xdr:colOff>
      <xdr:row>0</xdr:row>
      <xdr:rowOff>85725</xdr:rowOff>
    </xdr:from>
    <xdr:to>
      <xdr:col>2</xdr:col>
      <xdr:colOff>289559</xdr:colOff>
      <xdr:row>4</xdr:row>
      <xdr:rowOff>149528</xdr:rowOff>
    </xdr:to>
    <xdr:sp macro="" textlink="">
      <xdr:nvSpPr>
        <xdr:cNvPr id="3" name="Rectángulo redondeado 3">
          <a:hlinkClick xmlns:r="http://schemas.openxmlformats.org/officeDocument/2006/relationships" r:id="rId2"/>
          <a:extLst>
            <a:ext uri="{FF2B5EF4-FFF2-40B4-BE49-F238E27FC236}">
              <a16:creationId xmlns:a16="http://schemas.microsoft.com/office/drawing/2014/main" id="{00000000-0008-0000-0400-000003000000}"/>
            </a:ext>
            <a:ext uri="{147F2762-F138-4A5C-976F-8EAC2B608ADB}">
              <a16:predDERef xmlns:a16="http://schemas.microsoft.com/office/drawing/2014/main" pred="{F3E092BB-F241-48FF-AE71-24C21A5F7684}"/>
            </a:ext>
          </a:extLst>
        </xdr:cNvPr>
        <xdr:cNvSpPr/>
      </xdr:nvSpPr>
      <xdr:spPr>
        <a:xfrm>
          <a:off x="384810" y="85725"/>
          <a:ext cx="1171574"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oneCellAnchor>
    <xdr:from>
      <xdr:col>13</xdr:col>
      <xdr:colOff>45925</xdr:colOff>
      <xdr:row>0</xdr:row>
      <xdr:rowOff>85044</xdr:rowOff>
    </xdr:from>
    <xdr:ext cx="1581358" cy="663350"/>
    <xdr:pic>
      <xdr:nvPicPr>
        <xdr:cNvPr id="4" name="Imagen 1">
          <a:extLst>
            <a:ext uri="{FF2B5EF4-FFF2-40B4-BE49-F238E27FC236}">
              <a16:creationId xmlns:a16="http://schemas.microsoft.com/office/drawing/2014/main" id="{00000000-0008-0000-0400-000004000000}"/>
            </a:ext>
            <a:ext uri="{147F2762-F138-4A5C-976F-8EAC2B608ADB}">
              <a16:predDERef xmlns:a16="http://schemas.microsoft.com/office/drawing/2014/main" pred="{2EECBC50-C2FB-484E-A151-9822D5B6CDDE}"/>
            </a:ext>
          </a:extLst>
        </xdr:cNvPr>
        <xdr:cNvPicPr>
          <a:picLocks noChangeAspect="1"/>
        </xdr:cNvPicPr>
      </xdr:nvPicPr>
      <xdr:blipFill>
        <a:blip xmlns:r="http://schemas.openxmlformats.org/officeDocument/2006/relationships" r:embed="rId1"/>
        <a:stretch>
          <a:fillRect/>
        </a:stretch>
      </xdr:blipFill>
      <xdr:spPr>
        <a:xfrm>
          <a:off x="11475925" y="85044"/>
          <a:ext cx="1581358" cy="66335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0</xdr:col>
      <xdr:colOff>97450</xdr:colOff>
      <xdr:row>0</xdr:row>
      <xdr:rowOff>0</xdr:rowOff>
    </xdr:from>
    <xdr:to>
      <xdr:col>2</xdr:col>
      <xdr:colOff>47625</xdr:colOff>
      <xdr:row>0</xdr:row>
      <xdr:rowOff>533400</xdr:rowOff>
    </xdr:to>
    <xdr:pic>
      <xdr:nvPicPr>
        <xdr:cNvPr id="2" name="Imagen 1" descr="señales">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450" y="0"/>
          <a:ext cx="1902800" cy="53340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6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6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228600</xdr:colOff>
      <xdr:row>0</xdr:row>
      <xdr:rowOff>76200</xdr:rowOff>
    </xdr:from>
    <xdr:to>
      <xdr:col>2</xdr:col>
      <xdr:colOff>445497</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600-000005000000}"/>
            </a:ext>
            <a:ext uri="{147F2762-F138-4A5C-976F-8EAC2B608ADB}">
              <a16:predDERef xmlns:a16="http://schemas.microsoft.com/office/drawing/2014/main" pred="{D1670FBE-0541-4B7A-AC0B-C919B747E54D}"/>
            </a:ext>
          </a:extLst>
        </xdr:cNvPr>
        <xdr:cNvSpPr/>
      </xdr:nvSpPr>
      <xdr:spPr>
        <a:xfrm>
          <a:off x="428625" y="76200"/>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7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7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232955</xdr:colOff>
      <xdr:row>0</xdr:row>
      <xdr:rowOff>87086</xdr:rowOff>
    </xdr:from>
    <xdr:to>
      <xdr:col>2</xdr:col>
      <xdr:colOff>449852</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700-000005000000}"/>
            </a:ext>
            <a:ext uri="{147F2762-F138-4A5C-976F-8EAC2B608ADB}">
              <a16:predDERef xmlns:a16="http://schemas.microsoft.com/office/drawing/2014/main" pred="{D1670FBE-0541-4B7A-AC0B-C919B747E54D}"/>
            </a:ext>
          </a:extLst>
        </xdr:cNvPr>
        <xdr:cNvSpPr/>
      </xdr:nvSpPr>
      <xdr:spPr>
        <a:xfrm>
          <a:off x="432980" y="87086"/>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8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8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222068</xdr:colOff>
      <xdr:row>0</xdr:row>
      <xdr:rowOff>97971</xdr:rowOff>
    </xdr:from>
    <xdr:to>
      <xdr:col>2</xdr:col>
      <xdr:colOff>438965</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800-000005000000}"/>
            </a:ext>
            <a:ext uri="{147F2762-F138-4A5C-976F-8EAC2B608ADB}">
              <a16:predDERef xmlns:a16="http://schemas.microsoft.com/office/drawing/2014/main" pred="{D1670FBE-0541-4B7A-AC0B-C919B747E54D}"/>
            </a:ext>
          </a:extLst>
        </xdr:cNvPr>
        <xdr:cNvSpPr/>
      </xdr:nvSpPr>
      <xdr:spPr>
        <a:xfrm>
          <a:off x="422093" y="97971"/>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Users\OFICIN~1\AppData\Local\Temp\Rar$DI00.104\trim%20consorcio%20vias%20FINAL\Users\Usuario\Downloads\descoles\Descole%20canal%20en%20concreto%2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Users\SMINGE~1\AppData\Local\Temp\Rar$DI48.776\Users\oegomez\AppData\Local\Microsoft\Windows\Temporary%20Internet%20Files\Content.Outlook\SCY6KILA\presupuesto%20M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Users\dchaves\Desktop\NARI&#209;O\CONECTIVIDAD\EL%20EMPATE%20-%20LA%20UNION%20PR%2060+240%20al%20PR%2066+090\OBRA\BASE\PRESUPUESTO%20P.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a%20%20aaInformaci&#243;n%20GRUPO%204\A%20MInformes%20Mensuales\Informe%20de%20estado%20vial%20ene\aCCIDENTES%20DE%201995%20-%201996.xls?6F49BD17" TargetMode="External"/><Relationship Id="rId1" Type="http://schemas.openxmlformats.org/officeDocument/2006/relationships/externalLinkPath" Target="file:///\\6F49BD17\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NGENIERIA-47\ISA\PROYECTO%20PUENTES\DISE&#209;OS\2.%20SFE%20CA&#209;AS\SFE_CA&#209;_Cantidades.xlsx"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ZXPREPLIEGOS%20PUENTE%20ARMADA\PRESUP\ZPREPLIEGOS%20PUENTE%20ARMADA\OBRAS%20PUENTE%20ARMADA2.xls?5D94112C" TargetMode="External"/><Relationship Id="rId1" Type="http://schemas.openxmlformats.org/officeDocument/2006/relationships/externalLinkPath" Target="file:///\\5D94112C\OBRAS%20PUENTE%20ARMAD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F:\Documents%20and%20Settings\ccastrod\Escritorio\PLANTILLAS\EJEMPLOS%20APUS\META\APUS_META_2013-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Aquitania\Cofinanciacion\FICHAS%20Y%20FORMATOS\UNITARIOS%20GENERAL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Users\Adolfo\Documents\SANTO%20DOMINGO\MARZO\Mis%20documentos\ACTA%20No%2040\ACTA%20No36\CONSORCIO%20acta%20No35\Mis%20documentos\WINDOWS\TEMP\RELACI~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henom_x3\d\MANTENIMIENTO%20RUTA%201001_MARZO%20DE%202008\Documents%20and%20Settings\Jaime%20Rojas\Mis%20documentos\Contrato\Interv\JunBarba\a%20%20aaInformaci&#243;n%20GRUPO%204\A%20MInformes%20M"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Documents%20and%20Settings\Usuario%20de%20Windows\Mis%20documentos\Licitaciones\Inalv&#237;as\Taraz&#225;-Caucasia\WINDOWS\TEMP\RELACI~1.XLS"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Ingevias%20S.A\Contrato%200526%20de%202012%20MHC\Precios%20No%20Previstos%20MHC\Viaducto%20K45\PROPUESTA%20CARARE%20PR45+200%20ULTIMO\3.PRESUPUESTO%20CARARE%20CAMBIO%20DE%20DISE&#209;O-INGENIERIA%20DE%20VIAS.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henom_x3\d\ADMINISTRACI&#211;N%20VIAL3\INFORMES\INFORMES%20TRIMESTRALES\a%20%20aaInformaci&#243;n%20GRUPO%204\A%20MInformes%20Mensuales\Informe%20de%20estado%20vial%20ene\aCCIDENTES%20DE%201995%20-%201996.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dea-pc\amv%20antioquia%20g06\28.%20Presupuestos%20y%20cantidades\1.%20Estructura%20APU%202013%20ANTIOQUIA%20(version%200)DT%2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Aquitania\Mis%20documentos\MIKO%20EN%20EJECUCION\NUNCHIA\Cofinanciacion\FICHAS%20Y%20FORMATOS\UNITARIOS%20GENERAL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LENOVO\AppData\Local\Temp\Rar$DIa0.637\APU_2003_CESAR__NORTE_2023_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Escritorio\ALEX\Escritorio%202018\lic%202021\ANSV\EJECUCION\APU%20ANS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TORTA EST"/>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Tramo 2"/>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Elementos Involucrad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_x0000_㈀㰰⌀_x0000_㈀㰮⌀_x0000_䰀଒v_x0000__x0000__x0000_頀"/>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trsumm0"/>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efreshError="1"/>
      <sheetData sheetId="282" refreshError="1"/>
      <sheetData sheetId="283" refreshError="1"/>
      <sheetData sheetId="284">
        <row r="2">
          <cell r="A2">
            <v>0</v>
          </cell>
        </row>
      </sheetData>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ow r="2">
          <cell r="A2">
            <v>0</v>
          </cell>
        </row>
      </sheetData>
      <sheetData sheetId="315" refreshError="1"/>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refreshError="1"/>
      <sheetData sheetId="1038"/>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efreshError="1"/>
      <sheetData sheetId="1058">
        <row r="2">
          <cell r="A2">
            <v>0</v>
          </cell>
        </row>
      </sheetData>
      <sheetData sheetId="1059">
        <row r="2">
          <cell r="A2">
            <v>0</v>
          </cell>
        </row>
      </sheetData>
      <sheetData sheetId="1060">
        <row r="2">
          <cell r="A2">
            <v>0</v>
          </cell>
        </row>
      </sheetData>
      <sheetData sheetId="1061">
        <row r="2">
          <cell r="A2">
            <v>0</v>
          </cell>
        </row>
      </sheetData>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sheetData sheetId="1342"/>
      <sheetData sheetId="1343"/>
      <sheetData sheetId="1344"/>
      <sheetData sheetId="1345">
        <row r="5">
          <cell r="B5" t="str">
            <v>T1</v>
          </cell>
        </row>
      </sheetData>
      <sheetData sheetId="1346">
        <row r="2">
          <cell r="B2">
            <v>100</v>
          </cell>
        </row>
      </sheetData>
      <sheetData sheetId="1347">
        <row r="2">
          <cell r="A2">
            <v>0</v>
          </cell>
        </row>
      </sheetData>
      <sheetData sheetId="1348">
        <row r="2">
          <cell r="A2">
            <v>0</v>
          </cell>
        </row>
      </sheetData>
      <sheetData sheetId="1349"/>
      <sheetData sheetId="1350"/>
      <sheetData sheetId="1351"/>
      <sheetData sheetId="1352"/>
      <sheetData sheetId="1353"/>
      <sheetData sheetId="1354"/>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sheetData sheetId="1388"/>
      <sheetData sheetId="1389"/>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efreshError="1"/>
      <sheetData sheetId="1688" refreshError="1"/>
      <sheetData sheetId="1689" refreshError="1"/>
      <sheetData sheetId="1690" refreshError="1"/>
      <sheetData sheetId="1691" refreshError="1"/>
      <sheetData sheetId="1692">
        <row r="2">
          <cell r="A2">
            <v>0</v>
          </cell>
        </row>
      </sheetData>
      <sheetData sheetId="1693">
        <row r="2">
          <cell r="A2">
            <v>0</v>
          </cell>
        </row>
      </sheetData>
      <sheetData sheetId="1694">
        <row r="2">
          <cell r="A2">
            <v>0</v>
          </cell>
        </row>
      </sheetData>
      <sheetData sheetId="1695"/>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efreshError="1"/>
      <sheetData sheetId="1704" refreshError="1"/>
      <sheetData sheetId="1705">
        <row r="2">
          <cell r="B2" t="str">
            <v>Patrimonio
neto
personal</v>
          </cell>
        </row>
      </sheetData>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sheetData sheetId="2045"/>
      <sheetData sheetId="2046"/>
      <sheetData sheetId="2047"/>
      <sheetData sheetId="2048"/>
      <sheetData sheetId="2049"/>
      <sheetData sheetId="2050">
        <row r="2">
          <cell r="A2">
            <v>0</v>
          </cell>
        </row>
      </sheetData>
      <sheetData sheetId="2051">
        <row r="2">
          <cell r="A2">
            <v>0</v>
          </cell>
        </row>
      </sheetData>
      <sheetData sheetId="2052">
        <row r="2">
          <cell r="A2">
            <v>0</v>
          </cell>
        </row>
      </sheetData>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ow r="2">
          <cell r="A2">
            <v>0</v>
          </cell>
        </row>
      </sheetData>
      <sheetData sheetId="2102"/>
      <sheetData sheetId="2103"/>
      <sheetData sheetId="2104"/>
      <sheetData sheetId="2105"/>
      <sheetData sheetId="2106"/>
      <sheetData sheetId="2107"/>
      <sheetData sheetId="2108"/>
      <sheetData sheetId="2109"/>
      <sheetData sheetId="2110"/>
      <sheetData sheetId="2111">
        <row r="2">
          <cell r="A2">
            <v>0</v>
          </cell>
        </row>
      </sheetData>
      <sheetData sheetId="2112">
        <row r="2">
          <cell r="A2">
            <v>0</v>
          </cell>
        </row>
      </sheetData>
      <sheetData sheetId="2113">
        <row r="2">
          <cell r="A2">
            <v>0</v>
          </cell>
        </row>
      </sheetData>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row r="2">
          <cell r="A2">
            <v>0</v>
          </cell>
        </row>
      </sheetData>
      <sheetData sheetId="2135"/>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sheetData sheetId="2250"/>
      <sheetData sheetId="2251"/>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row r="2">
          <cell r="A2">
            <v>0</v>
          </cell>
        </row>
      </sheetData>
      <sheetData sheetId="2295"/>
      <sheetData sheetId="2296">
        <row r="2">
          <cell r="A2">
            <v>0</v>
          </cell>
        </row>
      </sheetData>
      <sheetData sheetId="2297">
        <row r="2">
          <cell r="A2">
            <v>0</v>
          </cell>
        </row>
      </sheetData>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row r="2">
          <cell r="A2">
            <v>0</v>
          </cell>
        </row>
      </sheetData>
      <sheetData sheetId="2328"/>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sheetData sheetId="2413"/>
      <sheetData sheetId="2414"/>
      <sheetData sheetId="2415"/>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sheetData sheetId="2434"/>
      <sheetData sheetId="2435"/>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row r="2">
          <cell r="A2">
            <v>0</v>
          </cell>
        </row>
      </sheetData>
      <sheetData sheetId="2481">
        <row r="2">
          <cell r="A2">
            <v>0</v>
          </cell>
        </row>
      </sheetData>
      <sheetData sheetId="2482"/>
      <sheetData sheetId="2483"/>
      <sheetData sheetId="2484"/>
      <sheetData sheetId="2485"/>
      <sheetData sheetId="2486" refreshError="1"/>
      <sheetData sheetId="2487"/>
      <sheetData sheetId="2488"/>
      <sheetData sheetId="2489"/>
      <sheetData sheetId="2490">
        <row r="2">
          <cell r="A2">
            <v>0</v>
          </cell>
        </row>
      </sheetData>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2">
          <cell r="A2">
            <v>0</v>
          </cell>
        </row>
      </sheetData>
      <sheetData sheetId="2664">
        <row r="2">
          <cell r="A2">
            <v>0</v>
          </cell>
        </row>
      </sheetData>
      <sheetData sheetId="2665">
        <row r="2">
          <cell r="A2">
            <v>0</v>
          </cell>
        </row>
      </sheetData>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row r="2">
          <cell r="A2">
            <v>0</v>
          </cell>
        </row>
      </sheetData>
      <sheetData sheetId="2694"/>
      <sheetData sheetId="2695"/>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sheetData sheetId="2830"/>
      <sheetData sheetId="2831"/>
      <sheetData sheetId="2832"/>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ow r="2">
          <cell r="A2">
            <v>0</v>
          </cell>
        </row>
      </sheetData>
      <sheetData sheetId="3028"/>
      <sheetData sheetId="3029"/>
      <sheetData sheetId="3030"/>
      <sheetData sheetId="3031"/>
      <sheetData sheetId="3032">
        <row r="2">
          <cell r="A2">
            <v>0</v>
          </cell>
        </row>
      </sheetData>
      <sheetData sheetId="3033">
        <row r="2">
          <cell r="A2">
            <v>0</v>
          </cell>
        </row>
      </sheetData>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row r="2">
          <cell r="A2">
            <v>0</v>
          </cell>
        </row>
      </sheetData>
      <sheetData sheetId="3061"/>
      <sheetData sheetId="3062"/>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sheetData sheetId="3149"/>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row r="2">
          <cell r="A2">
            <v>0</v>
          </cell>
        </row>
      </sheetData>
      <sheetData sheetId="3213"/>
      <sheetData sheetId="3214"/>
      <sheetData sheetId="3215"/>
      <sheetData sheetId="3216">
        <row r="2">
          <cell r="A2">
            <v>0</v>
          </cell>
        </row>
      </sheetData>
      <sheetData sheetId="3217">
        <row r="2">
          <cell r="A2">
            <v>0</v>
          </cell>
        </row>
      </sheetData>
      <sheetData sheetId="3218">
        <row r="2">
          <cell r="A2">
            <v>0</v>
          </cell>
        </row>
      </sheetData>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row r="2">
          <cell r="A2">
            <v>0</v>
          </cell>
        </row>
      </sheetData>
      <sheetData sheetId="3246"/>
      <sheetData sheetId="3247"/>
      <sheetData sheetId="3248">
        <row r="2">
          <cell r="A2">
            <v>0</v>
          </cell>
        </row>
      </sheetData>
      <sheetData sheetId="3249">
        <row r="2">
          <cell r="A2">
            <v>0</v>
          </cell>
        </row>
      </sheetData>
      <sheetData sheetId="3250">
        <row r="2">
          <cell r="A2">
            <v>0</v>
          </cell>
        </row>
      </sheetData>
      <sheetData sheetId="3251"/>
      <sheetData sheetId="3252"/>
      <sheetData sheetId="3253">
        <row r="2">
          <cell r="A2">
            <v>0</v>
          </cell>
        </row>
      </sheetData>
      <sheetData sheetId="3254">
        <row r="2">
          <cell r="A2">
            <v>0</v>
          </cell>
        </row>
      </sheetData>
      <sheetData sheetId="3255">
        <row r="2">
          <cell r="A2">
            <v>0</v>
          </cell>
        </row>
      </sheetData>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ow r="2">
          <cell r="A2">
            <v>0</v>
          </cell>
        </row>
      </sheetData>
      <sheetData sheetId="3396"/>
      <sheetData sheetId="3397"/>
      <sheetData sheetId="3398"/>
      <sheetData sheetId="3399"/>
      <sheetData sheetId="3400">
        <row r="2">
          <cell r="A2">
            <v>0</v>
          </cell>
        </row>
      </sheetData>
      <sheetData sheetId="3401"/>
      <sheetData sheetId="3402"/>
      <sheetData sheetId="3403">
        <row r="2">
          <cell r="A2">
            <v>0</v>
          </cell>
        </row>
      </sheetData>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row r="2">
          <cell r="A2">
            <v>0</v>
          </cell>
        </row>
      </sheetData>
      <sheetData sheetId="3429"/>
      <sheetData sheetId="3430"/>
      <sheetData sheetId="3431"/>
      <sheetData sheetId="3432"/>
      <sheetData sheetId="3433">
        <row r="2">
          <cell r="A2">
            <v>0</v>
          </cell>
        </row>
      </sheetData>
      <sheetData sheetId="3434"/>
      <sheetData sheetId="3435"/>
      <sheetData sheetId="3436"/>
      <sheetData sheetId="3437"/>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sheetData sheetId="3446"/>
      <sheetData sheetId="3447">
        <row r="2">
          <cell r="A2">
            <v>0</v>
          </cell>
        </row>
      </sheetData>
      <sheetData sheetId="3448"/>
      <sheetData sheetId="3449"/>
      <sheetData sheetId="3450"/>
      <sheetData sheetId="3451"/>
      <sheetData sheetId="3452"/>
      <sheetData sheetId="3453"/>
      <sheetData sheetId="3454"/>
      <sheetData sheetId="3455"/>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sheetData sheetId="3519"/>
      <sheetData sheetId="3520"/>
      <sheetData sheetId="3521"/>
      <sheetData sheetId="3522"/>
      <sheetData sheetId="3523"/>
      <sheetData sheetId="3524"/>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row r="2">
          <cell r="A2">
            <v>0</v>
          </cell>
        </row>
      </sheetData>
      <sheetData sheetId="3580">
        <row r="2">
          <cell r="A2">
            <v>0</v>
          </cell>
        </row>
      </sheetData>
      <sheetData sheetId="3581"/>
      <sheetData sheetId="3582"/>
      <sheetData sheetId="3583"/>
      <sheetData sheetId="3584">
        <row r="2">
          <cell r="A2">
            <v>0</v>
          </cell>
        </row>
      </sheetData>
      <sheetData sheetId="3585">
        <row r="2">
          <cell r="A2">
            <v>0</v>
          </cell>
        </row>
      </sheetData>
      <sheetData sheetId="3586"/>
      <sheetData sheetId="3587"/>
      <sheetData sheetId="3588">
        <row r="2">
          <cell r="A2">
            <v>0</v>
          </cell>
        </row>
      </sheetData>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row r="2">
          <cell r="A2">
            <v>0</v>
          </cell>
        </row>
      </sheetData>
      <sheetData sheetId="3613">
        <row r="2">
          <cell r="A2">
            <v>0</v>
          </cell>
        </row>
      </sheetData>
      <sheetData sheetId="3614"/>
      <sheetData sheetId="3615"/>
      <sheetData sheetId="3616"/>
      <sheetData sheetId="3617">
        <row r="2">
          <cell r="A2">
            <v>0</v>
          </cell>
        </row>
      </sheetData>
      <sheetData sheetId="3618">
        <row r="2">
          <cell r="A2">
            <v>0</v>
          </cell>
        </row>
      </sheetData>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row r="2">
          <cell r="A2">
            <v>0</v>
          </cell>
        </row>
      </sheetData>
      <sheetData sheetId="3764">
        <row r="2">
          <cell r="A2">
            <v>0</v>
          </cell>
        </row>
      </sheetData>
      <sheetData sheetId="3765"/>
      <sheetData sheetId="3766"/>
      <sheetData sheetId="3767"/>
      <sheetData sheetId="3768">
        <row r="2">
          <cell r="A2">
            <v>0</v>
          </cell>
        </row>
      </sheetData>
      <sheetData sheetId="3769">
        <row r="2">
          <cell r="A2">
            <v>0</v>
          </cell>
        </row>
      </sheetData>
      <sheetData sheetId="3770"/>
      <sheetData sheetId="3771"/>
      <sheetData sheetId="3772"/>
      <sheetData sheetId="3773">
        <row r="2">
          <cell r="A2">
            <v>0</v>
          </cell>
        </row>
      </sheetData>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2">
          <cell r="A2">
            <v>0</v>
          </cell>
        </row>
      </sheetData>
      <sheetData sheetId="3797">
        <row r="2">
          <cell r="A2">
            <v>0</v>
          </cell>
        </row>
      </sheetData>
      <sheetData sheetId="3798"/>
      <sheetData sheetId="3799"/>
      <sheetData sheetId="3800"/>
      <sheetData sheetId="3801">
        <row r="2">
          <cell r="A2">
            <v>0</v>
          </cell>
        </row>
      </sheetData>
      <sheetData sheetId="3802">
        <row r="2">
          <cell r="A2">
            <v>0</v>
          </cell>
        </row>
      </sheetData>
      <sheetData sheetId="3803"/>
      <sheetData sheetId="3804"/>
      <sheetData sheetId="3805"/>
      <sheetData sheetId="3806"/>
      <sheetData sheetId="3807"/>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sheetData sheetId="3816"/>
      <sheetData sheetId="3817">
        <row r="2">
          <cell r="A2">
            <v>0</v>
          </cell>
        </row>
      </sheetData>
      <sheetData sheetId="3818"/>
      <sheetData sheetId="3819"/>
      <sheetData sheetId="3820"/>
      <sheetData sheetId="3821"/>
      <sheetData sheetId="3822"/>
      <sheetData sheetId="3823"/>
      <sheetData sheetId="3824"/>
      <sheetData sheetId="3825"/>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sheetData sheetId="3891"/>
      <sheetData sheetId="3892"/>
      <sheetData sheetId="3893"/>
      <sheetData sheetId="3894"/>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row r="2">
          <cell r="A2">
            <v>0</v>
          </cell>
        </row>
      </sheetData>
      <sheetData sheetId="3948">
        <row r="2">
          <cell r="A2">
            <v>0</v>
          </cell>
        </row>
      </sheetData>
      <sheetData sheetId="3949"/>
      <sheetData sheetId="3950"/>
      <sheetData sheetId="3951"/>
      <sheetData sheetId="3952">
        <row r="2">
          <cell r="A2">
            <v>0</v>
          </cell>
        </row>
      </sheetData>
      <sheetData sheetId="3953">
        <row r="2">
          <cell r="A2">
            <v>0</v>
          </cell>
        </row>
      </sheetData>
      <sheetData sheetId="3954"/>
      <sheetData sheetId="3955"/>
      <sheetData sheetId="3956"/>
      <sheetData sheetId="3957"/>
      <sheetData sheetId="3958">
        <row r="2">
          <cell r="A2">
            <v>0</v>
          </cell>
        </row>
      </sheetData>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row r="2">
          <cell r="A2">
            <v>0</v>
          </cell>
        </row>
      </sheetData>
      <sheetData sheetId="3981">
        <row r="2">
          <cell r="A2">
            <v>0</v>
          </cell>
        </row>
      </sheetData>
      <sheetData sheetId="3982"/>
      <sheetData sheetId="3983"/>
      <sheetData sheetId="3984"/>
      <sheetData sheetId="3985">
        <row r="2">
          <cell r="A2">
            <v>0</v>
          </cell>
        </row>
      </sheetData>
      <sheetData sheetId="3986">
        <row r="2">
          <cell r="A2">
            <v>0</v>
          </cell>
        </row>
      </sheetData>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ow r="2">
          <cell r="A2">
            <v>0</v>
          </cell>
        </row>
      </sheetData>
      <sheetData sheetId="4132">
        <row r="2">
          <cell r="A2">
            <v>0</v>
          </cell>
        </row>
      </sheetData>
      <sheetData sheetId="4133"/>
      <sheetData sheetId="4134"/>
      <sheetData sheetId="4135"/>
      <sheetData sheetId="4136">
        <row r="2">
          <cell r="A2">
            <v>0</v>
          </cell>
        </row>
      </sheetData>
      <sheetData sheetId="4137">
        <row r="2">
          <cell r="A2">
            <v>0</v>
          </cell>
        </row>
      </sheetData>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row r="2">
          <cell r="A2">
            <v>0</v>
          </cell>
        </row>
      </sheetData>
      <sheetData sheetId="4165">
        <row r="2">
          <cell r="A2">
            <v>0</v>
          </cell>
        </row>
      </sheetData>
      <sheetData sheetId="4166"/>
      <sheetData sheetId="4167"/>
      <sheetData sheetId="4168"/>
      <sheetData sheetId="4169">
        <row r="2">
          <cell r="A2">
            <v>0</v>
          </cell>
        </row>
      </sheetData>
      <sheetData sheetId="4170">
        <row r="2">
          <cell r="A2">
            <v>0</v>
          </cell>
        </row>
      </sheetData>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row r="2">
          <cell r="A2">
            <v>0</v>
          </cell>
        </row>
      </sheetData>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row r="2">
          <cell r="A2">
            <v>0</v>
          </cell>
        </row>
      </sheetData>
      <sheetData sheetId="4350"/>
      <sheetData sheetId="4351"/>
      <sheetData sheetId="4352"/>
      <sheetData sheetId="4353"/>
      <sheetData sheetId="4354">
        <row r="2">
          <cell r="A2">
            <v>0</v>
          </cell>
        </row>
      </sheetData>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row r="2">
          <cell r="A2">
            <v>0</v>
          </cell>
        </row>
      </sheetData>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sheetData sheetId="4534"/>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sheetData sheetId="4741"/>
      <sheetData sheetId="4742">
        <row r="2">
          <cell r="A2">
            <v>0</v>
          </cell>
        </row>
      </sheetData>
      <sheetData sheetId="4743"/>
      <sheetData sheetId="4744"/>
      <sheetData sheetId="4745"/>
      <sheetData sheetId="4746"/>
      <sheetData sheetId="4747"/>
      <sheetData sheetId="4748"/>
      <sheetData sheetId="4749"/>
      <sheetData sheetId="4750"/>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sheetData sheetId="4814"/>
      <sheetData sheetId="4815"/>
      <sheetData sheetId="4816"/>
      <sheetData sheetId="4817"/>
      <sheetData sheetId="4818"/>
      <sheetData sheetId="4819"/>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row r="2">
          <cell r="A2">
            <v>0</v>
          </cell>
        </row>
      </sheetData>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sheetData sheetId="5296"/>
      <sheetData sheetId="5297">
        <row r="2">
          <cell r="A2">
            <v>0</v>
          </cell>
        </row>
      </sheetData>
      <sheetData sheetId="5298"/>
      <sheetData sheetId="5299"/>
      <sheetData sheetId="5300"/>
      <sheetData sheetId="5301"/>
      <sheetData sheetId="5302"/>
      <sheetData sheetId="5303"/>
      <sheetData sheetId="5304"/>
      <sheetData sheetId="5305"/>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sheetData sheetId="5369"/>
      <sheetData sheetId="5370"/>
      <sheetData sheetId="5371"/>
      <sheetData sheetId="5372"/>
      <sheetData sheetId="5373"/>
      <sheetData sheetId="5374"/>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ow r="2">
          <cell r="A2">
            <v>0</v>
          </cell>
        </row>
      </sheetData>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refreshError="1"/>
      <sheetData sheetId="5464" refreshError="1"/>
      <sheetData sheetId="5465"/>
      <sheetData sheetId="5466"/>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sheetData sheetId="5494" refreshError="1"/>
      <sheetData sheetId="549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CCIDENTES DE 1995 - 1996.xls]"/>
      <sheetName val="#¡REF"/>
      <sheetName val="MATERIALES"/>
      <sheetName val="Datos Básicos"/>
      <sheetName val="SALARIOS"/>
      <sheetName val="Informacion"/>
      <sheetName val="SUB APU"/>
      <sheetName val="Informe"/>
      <sheetName val="Seguim-16"/>
      <sheetName val="INV"/>
      <sheetName val="AASHTO"/>
      <sheetName val="PESOS"/>
      <sheetName val="\a  aaInformación GRUPO 4\A MIn"/>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NT OBRA"/>
      <sheetName val="\Users\ANDRES FELIPE MUÑOZ\Down"/>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REF"/>
      <sheetName val="Hoja2"/>
      <sheetName val="\E\a  aaInformación GRUPO 4\A M"/>
      <sheetName val="G.G"/>
      <sheetName val="MURO PR25+221-235"/>
      <sheetName val="MURO PR25+261-267"/>
      <sheetName val="LISTADO "/>
      <sheetName val="M.O."/>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sheetData sheetId="339" refreshError="1"/>
      <sheetData sheetId="340"/>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UAD-DIURNA"/>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621,1"/>
      <sheetName val="201,10"/>
      <sheetName val="201,13"/>
      <sheetName val="INSUMO D"/>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Form8_bombas"/>
      <sheetName val="Form8_h2"/>
      <sheetName val="Form8_lubricacion"/>
      <sheetName val="Form8_regeneracion"/>
      <sheetName val="tub"/>
      <sheetName val="val"/>
      <sheetName val="tub_lub"/>
      <sheetName val="pintura"/>
      <sheetName val="partidas_cant_tub_final_04"/>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PACC Contratacion"/>
      <sheetName val="Contratacion PME v02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Grupo 3 "/>
      <sheetName val="Grupo 2."/>
      <sheetName val="Informe semanal 22"/>
      <sheetName val="Lista chequeo"/>
      <sheetName val="Acta de Comité de Obra"/>
      <sheetName val="Acta de Comité de Obra 12"/>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CUADRILLA"/>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cios 08-arquit en proceso"/>
      <sheetName val="unit2008-ARQUIT EN PROCESO"/>
      <sheetName val="Precios 08-vias"/>
      <sheetName val="unit2008-VIAS"/>
      <sheetName val="Costo Real 2008"/>
      <sheetName val="ACEROS 60000 PSI"/>
      <sheetName val="RENDI"/>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ow r="52">
          <cell r="H52">
            <v>117768</v>
          </cell>
        </row>
      </sheetData>
      <sheetData sheetId="74"/>
      <sheetData sheetId="75" refreshError="1"/>
      <sheetData sheetId="76" refreshError="1"/>
      <sheetData sheetId="77" refreshError="1"/>
      <sheetData sheetId="78" refreshError="1"/>
      <sheetData sheetId="79">
        <row r="33">
          <cell r="C33">
            <v>0.77967625899280601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4">
          <cell r="B4" t="str">
            <v xml:space="preserve"> Bisagra Pivotante </v>
          </cell>
        </row>
      </sheetData>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EQUIPO</v>
          </cell>
        </row>
      </sheetData>
      <sheetData sheetId="217">
        <row r="1">
          <cell r="A1" t="str">
            <v>ADMINISTRACION</v>
          </cell>
        </row>
      </sheetData>
      <sheetData sheetId="218">
        <row r="1">
          <cell r="A1" t="str">
            <v>ADMINISTRACION</v>
          </cell>
        </row>
      </sheetData>
      <sheetData sheetId="219"/>
      <sheetData sheetId="220"/>
      <sheetData sheetId="221"/>
      <sheetData sheetId="222">
        <row r="33">
          <cell r="C33">
            <v>0.77967625899280601</v>
          </cell>
        </row>
      </sheetData>
      <sheetData sheetId="223"/>
      <sheetData sheetId="224">
        <row r="4">
          <cell r="B4" t="str">
            <v xml:space="preserve"> Bisagra Pivotante </v>
          </cell>
        </row>
      </sheetData>
      <sheetData sheetId="225"/>
      <sheetData sheetId="226">
        <row r="2">
          <cell r="A2" t="str">
            <v>ACTA No</v>
          </cell>
        </row>
      </sheetData>
      <sheetData sheetId="227"/>
      <sheetData sheetId="228">
        <row r="1">
          <cell r="B1" t="str">
            <v>CTO-102-2002</v>
          </cell>
        </row>
      </sheetData>
      <sheetData sheetId="229"/>
      <sheetData sheetId="230"/>
      <sheetData sheetId="231"/>
      <sheetData sheetId="232">
        <row r="1">
          <cell r="A1" t="str">
            <v>ITEM</v>
          </cell>
        </row>
      </sheetData>
      <sheetData sheetId="233">
        <row r="33">
          <cell r="C33">
            <v>0.77967625899280601</v>
          </cell>
        </row>
      </sheetData>
      <sheetData sheetId="234">
        <row r="1">
          <cell r="A1" t="str">
            <v>EQUIPO</v>
          </cell>
        </row>
      </sheetData>
      <sheetData sheetId="235">
        <row r="4">
          <cell r="B4" t="str">
            <v xml:space="preserve"> Bisagra Pivotante </v>
          </cell>
        </row>
      </sheetData>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EQUIPO</v>
          </cell>
        </row>
      </sheetData>
      <sheetData sheetId="251">
        <row r="1">
          <cell r="A1" t="str">
            <v>ADMINISTRACION</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row r="1">
          <cell r="A1" t="str">
            <v>EQUIPO</v>
          </cell>
        </row>
      </sheetData>
      <sheetData sheetId="262">
        <row r="1">
          <cell r="A1" t="str">
            <v>ITEM</v>
          </cell>
        </row>
      </sheetData>
      <sheetData sheetId="263">
        <row r="1">
          <cell r="A1" t="str">
            <v>EQUIPO</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33">
          <cell r="C33">
            <v>0.77967625899280601</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row r="1">
          <cell r="B1" t="str">
            <v>CTO-102-2002</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B1" t="str">
            <v>CTO-102-2002</v>
          </cell>
        </row>
      </sheetData>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EQUIPO</v>
          </cell>
        </row>
      </sheetData>
      <sheetData sheetId="490">
        <row r="1">
          <cell r="A1" t="str">
            <v>ADMINISTRACION</v>
          </cell>
        </row>
      </sheetData>
      <sheetData sheetId="491">
        <row r="1">
          <cell r="A1" t="str">
            <v>ADMINISTRACION</v>
          </cell>
        </row>
      </sheetData>
      <sheetData sheetId="492"/>
      <sheetData sheetId="493"/>
      <sheetData sheetId="494">
        <row r="2">
          <cell r="A2" t="str">
            <v>ACTA No</v>
          </cell>
        </row>
      </sheetData>
      <sheetData sheetId="495">
        <row r="33">
          <cell r="C33">
            <v>0.77967625899280601</v>
          </cell>
        </row>
      </sheetData>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EQUIPO</v>
          </cell>
        </row>
      </sheetData>
      <sheetData sheetId="503">
        <row r="1">
          <cell r="A1" t="str">
            <v>ADMINISTRACION</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row r="2">
          <cell r="A2" t="str">
            <v>ACTA No</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ow r="1">
          <cell r="A1" t="str">
            <v>EQUIPO</v>
          </cell>
        </row>
      </sheetData>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ow r="1">
          <cell r="A1" t="str">
            <v>INSTITUTO NACIONAL DE VIAS</v>
          </cell>
        </row>
      </sheetData>
      <sheetData sheetId="718">
        <row r="168">
          <cell r="D168">
            <v>10046</v>
          </cell>
        </row>
      </sheetData>
      <sheetData sheetId="719"/>
      <sheetData sheetId="720">
        <row r="1">
          <cell r="A1" t="str">
            <v>ABRAZADERA DE SALIDA TIPO 1</v>
          </cell>
        </row>
      </sheetData>
      <sheetData sheetId="721"/>
      <sheetData sheetId="722"/>
      <sheetData sheetId="723"/>
      <sheetData sheetId="724">
        <row r="1">
          <cell r="A1" t="str">
            <v>ITEM</v>
          </cell>
        </row>
      </sheetData>
      <sheetData sheetId="725">
        <row r="1">
          <cell r="A1" t="str">
            <v>EQUIPO</v>
          </cell>
        </row>
      </sheetData>
      <sheetData sheetId="726"/>
      <sheetData sheetId="727"/>
      <sheetData sheetId="728" refreshError="1"/>
      <sheetData sheetId="729" refreshError="1"/>
      <sheetData sheetId="730"/>
      <sheetData sheetId="731" refreshError="1"/>
      <sheetData sheetId="732" refreshError="1"/>
      <sheetData sheetId="733" refreshError="1"/>
      <sheetData sheetId="734" refreshError="1"/>
      <sheetData sheetId="735"/>
      <sheetData sheetId="736" refreshError="1"/>
      <sheetData sheetId="737" refreshError="1"/>
      <sheetData sheetId="738">
        <row r="2">
          <cell r="A2" t="str">
            <v>ACTA No</v>
          </cell>
        </row>
      </sheetData>
      <sheetData sheetId="739"/>
      <sheetData sheetId="740" refreshError="1"/>
      <sheetData sheetId="741"/>
      <sheetData sheetId="742"/>
      <sheetData sheetId="743"/>
      <sheetData sheetId="744"/>
      <sheetData sheetId="745"/>
      <sheetData sheetId="746">
        <row r="33">
          <cell r="C33">
            <v>0.77967625899280601</v>
          </cell>
        </row>
      </sheetData>
      <sheetData sheetId="747"/>
      <sheetData sheetId="748"/>
      <sheetData sheetId="749"/>
      <sheetData sheetId="750">
        <row r="33">
          <cell r="C33">
            <v>0.77967625899280601</v>
          </cell>
        </row>
      </sheetData>
      <sheetData sheetId="751">
        <row r="1">
          <cell r="B1" t="str">
            <v>CTO-102-2002</v>
          </cell>
        </row>
      </sheetData>
      <sheetData sheetId="752">
        <row r="1">
          <cell r="A1" t="str">
            <v>ABRAZADERA DE SALIDA TIPO 1</v>
          </cell>
        </row>
      </sheetData>
      <sheetData sheetId="753">
        <row r="4">
          <cell r="B4" t="str">
            <v xml:space="preserve"> Bisagra Pivotante </v>
          </cell>
        </row>
      </sheetData>
      <sheetData sheetId="754"/>
      <sheetData sheetId="755"/>
      <sheetData sheetId="756">
        <row r="1">
          <cell r="B1" t="str">
            <v>CTO-102-2002</v>
          </cell>
        </row>
      </sheetData>
      <sheetData sheetId="757">
        <row r="1">
          <cell r="B1" t="str">
            <v>CTO-102-2002</v>
          </cell>
        </row>
      </sheetData>
      <sheetData sheetId="758"/>
      <sheetData sheetId="759">
        <row r="1">
          <cell r="B1" t="str">
            <v>CTO-102-2002</v>
          </cell>
        </row>
      </sheetData>
      <sheetData sheetId="760"/>
      <sheetData sheetId="761"/>
      <sheetData sheetId="762"/>
      <sheetData sheetId="763">
        <row r="50">
          <cell r="H50">
            <v>971</v>
          </cell>
        </row>
      </sheetData>
      <sheetData sheetId="764">
        <row r="50">
          <cell r="H50">
            <v>1192</v>
          </cell>
        </row>
      </sheetData>
      <sheetData sheetId="765">
        <row r="168">
          <cell r="D168">
            <v>10046</v>
          </cell>
        </row>
      </sheetData>
      <sheetData sheetId="766">
        <row r="168">
          <cell r="D168">
            <v>10046</v>
          </cell>
        </row>
      </sheetData>
      <sheetData sheetId="767">
        <row r="51">
          <cell r="D51">
            <v>698</v>
          </cell>
        </row>
      </sheetData>
      <sheetData sheetId="768"/>
      <sheetData sheetId="769"/>
      <sheetData sheetId="770"/>
      <sheetData sheetId="771">
        <row r="4">
          <cell r="B4" t="str">
            <v xml:space="preserve"> Bisagra Pivotante </v>
          </cell>
        </row>
      </sheetData>
      <sheetData sheetId="772"/>
      <sheetData sheetId="773"/>
      <sheetData sheetId="774">
        <row r="4">
          <cell r="B4" t="str">
            <v xml:space="preserve"> Bisagra Pivotante </v>
          </cell>
        </row>
      </sheetData>
      <sheetData sheetId="775"/>
      <sheetData sheetId="776">
        <row r="4">
          <cell r="B4" t="str">
            <v xml:space="preserve"> Bisagra Pivotante </v>
          </cell>
        </row>
      </sheetData>
      <sheetData sheetId="777">
        <row r="4">
          <cell r="B4" t="str">
            <v xml:space="preserve"> Bisagra Pivotante </v>
          </cell>
        </row>
      </sheetData>
      <sheetData sheetId="778">
        <row r="1">
          <cell r="A1" t="str">
            <v>MATERIALES</v>
          </cell>
        </row>
      </sheetData>
      <sheetData sheetId="779"/>
      <sheetData sheetId="780"/>
      <sheetData sheetId="781"/>
      <sheetData sheetId="782"/>
      <sheetData sheetId="783">
        <row r="1">
          <cell r="A1" t="str">
            <v>INSTITUTO NACIONAL DE VIAS</v>
          </cell>
        </row>
      </sheetData>
      <sheetData sheetId="784"/>
      <sheetData sheetId="785"/>
      <sheetData sheetId="786"/>
      <sheetData sheetId="787"/>
      <sheetData sheetId="788"/>
      <sheetData sheetId="789"/>
      <sheetData sheetId="790"/>
      <sheetData sheetId="791"/>
      <sheetData sheetId="792"/>
      <sheetData sheetId="793">
        <row r="33">
          <cell r="C33">
            <v>0.77967625899280601</v>
          </cell>
        </row>
      </sheetData>
      <sheetData sheetId="794">
        <row r="33">
          <cell r="C33">
            <v>0.77967625899280601</v>
          </cell>
        </row>
      </sheetData>
      <sheetData sheetId="795">
        <row r="33">
          <cell r="C33">
            <v>0.77967625899280601</v>
          </cell>
        </row>
      </sheetData>
      <sheetData sheetId="796">
        <row r="33">
          <cell r="C33">
            <v>0.77967625899280601</v>
          </cell>
        </row>
      </sheetData>
      <sheetData sheetId="797">
        <row r="33">
          <cell r="C33">
            <v>0.77967625899280601</v>
          </cell>
        </row>
      </sheetData>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sheetData sheetId="1472"/>
      <sheetData sheetId="1473"/>
      <sheetData sheetId="1474"/>
      <sheetData sheetId="1475"/>
      <sheetData sheetId="1476"/>
      <sheetData sheetId="1477"/>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row r="8">
          <cell r="A8">
            <v>2.1</v>
          </cell>
        </row>
      </sheetData>
      <sheetData sheetId="2393">
        <row r="8">
          <cell r="A8">
            <v>3.1</v>
          </cell>
        </row>
      </sheetData>
      <sheetData sheetId="2394"/>
      <sheetData sheetId="2395"/>
      <sheetData sheetId="2396"/>
      <sheetData sheetId="2397"/>
      <sheetData sheetId="2398"/>
      <sheetData sheetId="2399">
        <row r="3">
          <cell r="A3">
            <v>1</v>
          </cell>
        </row>
      </sheetData>
      <sheetData sheetId="2400"/>
      <sheetData sheetId="2401"/>
      <sheetData sheetId="2402"/>
      <sheetData sheetId="2403"/>
      <sheetData sheetId="2404"/>
      <sheetData sheetId="2405"/>
      <sheetData sheetId="2406">
        <row r="1">
          <cell r="A1" t="str">
            <v>LISTADO DE INSUMOS GENERAL</v>
          </cell>
        </row>
      </sheetData>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row r="8">
          <cell r="A8">
            <v>2.1</v>
          </cell>
        </row>
      </sheetData>
      <sheetData sheetId="2442">
        <row r="8">
          <cell r="A8">
            <v>3.1</v>
          </cell>
        </row>
      </sheetData>
      <sheetData sheetId="2443"/>
      <sheetData sheetId="2444"/>
      <sheetData sheetId="2445"/>
      <sheetData sheetId="2446"/>
      <sheetData sheetId="2447"/>
      <sheetData sheetId="2448">
        <row r="3">
          <cell r="A3">
            <v>1</v>
          </cell>
        </row>
      </sheetData>
      <sheetData sheetId="2449"/>
      <sheetData sheetId="2450"/>
      <sheetData sheetId="2451"/>
      <sheetData sheetId="2452"/>
      <sheetData sheetId="2453"/>
      <sheetData sheetId="2454"/>
      <sheetData sheetId="2455">
        <row r="1">
          <cell r="A1" t="str">
            <v>LISTADO DE INSUMOS GENERAL</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ow r="41">
          <cell r="G41">
            <v>4237.2145748987859</v>
          </cell>
        </row>
      </sheetData>
      <sheetData sheetId="2759" refreshError="1"/>
      <sheetData sheetId="2760" refreshError="1"/>
      <sheetData sheetId="2761">
        <row r="1">
          <cell r="B1" t="str">
            <v>CTO-102-2002</v>
          </cell>
        </row>
      </sheetData>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row r="4">
          <cell r="B4" t="str">
            <v xml:space="preserve"> Bisagra Pivotante </v>
          </cell>
        </row>
      </sheetData>
      <sheetData sheetId="2779">
        <row r="4">
          <cell r="B4" t="str">
            <v xml:space="preserve"> Bisagra Pivotante </v>
          </cell>
        </row>
      </sheetData>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ow r="1">
          <cell r="A1" t="str">
            <v>EQUIPO</v>
          </cell>
        </row>
      </sheetData>
      <sheetData sheetId="2810">
        <row r="1">
          <cell r="A1" t="str">
            <v>ITEM</v>
          </cell>
        </row>
      </sheetData>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sheetData sheetId="2826">
        <row r="1">
          <cell r="B1" t="str">
            <v>CTO-102-2002</v>
          </cell>
        </row>
      </sheetData>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row r="2">
          <cell r="A2" t="str">
            <v>ACTA No</v>
          </cell>
        </row>
      </sheetData>
      <sheetData sheetId="2849">
        <row r="33">
          <cell r="C33">
            <v>0.77967625899280601</v>
          </cell>
        </row>
      </sheetData>
      <sheetData sheetId="2850"/>
      <sheetData sheetId="2851"/>
      <sheetData sheetId="2852"/>
      <sheetData sheetId="2853">
        <row r="1">
          <cell r="B1" t="str">
            <v>CTO-102-2002</v>
          </cell>
        </row>
      </sheetData>
      <sheetData sheetId="2854">
        <row r="1">
          <cell r="B1" t="str">
            <v>CTO-102-2002</v>
          </cell>
        </row>
      </sheetData>
      <sheetData sheetId="2855"/>
      <sheetData sheetId="2856"/>
      <sheetData sheetId="2857">
        <row r="33">
          <cell r="C33">
            <v>0.77967625899280601</v>
          </cell>
        </row>
      </sheetData>
      <sheetData sheetId="2858">
        <row r="168">
          <cell r="D168">
            <v>10046</v>
          </cell>
        </row>
      </sheetData>
      <sheetData sheetId="2859"/>
      <sheetData sheetId="2860"/>
      <sheetData sheetId="2861">
        <row r="1">
          <cell r="B1" t="str">
            <v>CTO-102-2002</v>
          </cell>
        </row>
      </sheetData>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row r="2">
          <cell r="A2" t="str">
            <v>ACTA No</v>
          </cell>
        </row>
      </sheetData>
      <sheetData sheetId="2876"/>
      <sheetData sheetId="2877"/>
      <sheetData sheetId="2878"/>
      <sheetData sheetId="2879"/>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sheetData sheetId="2918"/>
      <sheetData sheetId="2919" refreshError="1"/>
      <sheetData sheetId="2920" refreshError="1"/>
      <sheetData sheetId="2921" refreshError="1"/>
      <sheetData sheetId="2922" refreshError="1"/>
      <sheetData sheetId="2923" refreshError="1"/>
      <sheetData sheetId="2924" refreshError="1"/>
      <sheetData sheetId="2925">
        <row r="46">
          <cell r="E46">
            <v>1</v>
          </cell>
        </row>
      </sheetData>
      <sheetData sheetId="2926" refreshError="1"/>
      <sheetData sheetId="2927" refreshError="1"/>
      <sheetData sheetId="2928" refreshError="1"/>
      <sheetData sheetId="2929" refreshError="1"/>
      <sheetData sheetId="2930" refreshError="1"/>
      <sheetData sheetId="2931"/>
      <sheetData sheetId="2932" refreshError="1"/>
      <sheetData sheetId="2933"/>
      <sheetData sheetId="2934"/>
      <sheetData sheetId="2935" refreshError="1"/>
      <sheetData sheetId="2936" refreshError="1"/>
      <sheetData sheetId="2937"/>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ow r="6">
          <cell r="A6" t="str">
            <v>CONTRATISTA:</v>
          </cell>
        </row>
      </sheetData>
      <sheetData sheetId="2962" refreshError="1"/>
      <sheetData sheetId="2963" refreshError="1"/>
      <sheetData sheetId="2964" refreshError="1"/>
      <sheetData sheetId="2965"/>
      <sheetData sheetId="2966"/>
      <sheetData sheetId="2967"/>
      <sheetData sheetId="2968"/>
      <sheetData sheetId="2969">
        <row r="33">
          <cell r="C33">
            <v>0.77967625899280601</v>
          </cell>
        </row>
      </sheetData>
      <sheetData sheetId="2970" refreshError="1"/>
      <sheetData sheetId="2971" refreshError="1"/>
      <sheetData sheetId="2972" refreshError="1"/>
      <sheetData sheetId="2973" refreshError="1"/>
      <sheetData sheetId="2974"/>
      <sheetData sheetId="2975" refreshError="1"/>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sheetData sheetId="2986"/>
      <sheetData sheetId="2987"/>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sheetData sheetId="3064" refreshError="1"/>
      <sheetData sheetId="3065" refreshError="1"/>
      <sheetData sheetId="3066" refreshError="1"/>
      <sheetData sheetId="3067" refreshError="1"/>
      <sheetData sheetId="3068"/>
      <sheetData sheetId="3069" refreshError="1"/>
      <sheetData sheetId="3070" refreshError="1"/>
      <sheetData sheetId="3071" refreshError="1"/>
      <sheetData sheetId="3072" refreshError="1"/>
      <sheetData sheetId="3073" refreshError="1"/>
      <sheetData sheetId="3074" refreshError="1"/>
      <sheetData sheetId="3075"/>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sheetData sheetId="3086"/>
      <sheetData sheetId="3087"/>
      <sheetData sheetId="3088"/>
      <sheetData sheetId="3089"/>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sheetData sheetId="3212" refreshError="1"/>
      <sheetData sheetId="3213"/>
      <sheetData sheetId="3214"/>
      <sheetData sheetId="3215" refreshError="1"/>
      <sheetData sheetId="3216" refreshError="1"/>
      <sheetData sheetId="3217" refreshError="1"/>
      <sheetData sheetId="3218" refreshError="1"/>
      <sheetData sheetId="3219"/>
      <sheetData sheetId="3220"/>
      <sheetData sheetId="322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sheetData sheetId="3256" refreshError="1"/>
      <sheetData sheetId="3257"/>
      <sheetData sheetId="3258"/>
      <sheetData sheetId="3259"/>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sheetData sheetId="3307"/>
      <sheetData sheetId="3308">
        <row r="5">
          <cell r="E5" t="str">
            <v>CANTIDAD</v>
          </cell>
        </row>
      </sheetData>
      <sheetData sheetId="3309">
        <row r="5">
          <cell r="E5" t="str">
            <v>CANTIDAD</v>
          </cell>
        </row>
      </sheetData>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row r="5">
          <cell r="E5" t="str">
            <v>CANTIDAD</v>
          </cell>
        </row>
      </sheetData>
      <sheetData sheetId="3347">
        <row r="5">
          <cell r="E5" t="str">
            <v>CANTIDAD</v>
          </cell>
        </row>
      </sheetData>
      <sheetData sheetId="3348">
        <row r="5">
          <cell r="E5" t="str">
            <v>CANTIDAD</v>
          </cell>
        </row>
      </sheetData>
      <sheetData sheetId="3349">
        <row r="5">
          <cell r="E5" t="str">
            <v>CANTIDAD</v>
          </cell>
        </row>
      </sheetData>
      <sheetData sheetId="3350">
        <row r="5">
          <cell r="E5" t="str">
            <v>CANTIDAD</v>
          </cell>
        </row>
      </sheetData>
      <sheetData sheetId="3351">
        <row r="5">
          <cell r="E5" t="str">
            <v>CANTIDAD</v>
          </cell>
        </row>
      </sheetData>
      <sheetData sheetId="3352">
        <row r="5">
          <cell r="E5" t="str">
            <v>CANTIDAD</v>
          </cell>
        </row>
      </sheetData>
      <sheetData sheetId="3353">
        <row r="5">
          <cell r="E5" t="str">
            <v>CANTIDAD</v>
          </cell>
        </row>
      </sheetData>
      <sheetData sheetId="3354">
        <row r="5">
          <cell r="E5" t="str">
            <v>CANTIDAD</v>
          </cell>
        </row>
      </sheetData>
      <sheetData sheetId="3355">
        <row r="5">
          <cell r="E5" t="str">
            <v>CANTIDAD</v>
          </cell>
        </row>
      </sheetData>
      <sheetData sheetId="3356"/>
      <sheetData sheetId="3357"/>
      <sheetData sheetId="3358" refreshError="1"/>
      <sheetData sheetId="3359"/>
      <sheetData sheetId="3360"/>
      <sheetData sheetId="3361"/>
      <sheetData sheetId="3362"/>
      <sheetData sheetId="3363"/>
      <sheetData sheetId="3364"/>
      <sheetData sheetId="3365"/>
      <sheetData sheetId="3366" refreshError="1"/>
      <sheetData sheetId="3367" refreshError="1"/>
      <sheetData sheetId="3368"/>
      <sheetData sheetId="3369"/>
      <sheetData sheetId="3370" refreshError="1"/>
      <sheetData sheetId="3371"/>
      <sheetData sheetId="3372" refreshError="1"/>
      <sheetData sheetId="3373" refreshError="1"/>
      <sheetData sheetId="3374" refreshError="1"/>
      <sheetData sheetId="3375" refreshError="1"/>
      <sheetData sheetId="3376" refreshError="1"/>
      <sheetData sheetId="3377"/>
      <sheetData sheetId="3378"/>
      <sheetData sheetId="3379"/>
      <sheetData sheetId="3380"/>
      <sheetData sheetId="3381"/>
      <sheetData sheetId="3382"/>
      <sheetData sheetId="3383">
        <row r="18">
          <cell r="C18">
            <v>7000</v>
          </cell>
        </row>
      </sheetData>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refreshError="1"/>
      <sheetData sheetId="3418"/>
      <sheetData sheetId="3419"/>
      <sheetData sheetId="3420"/>
      <sheetData sheetId="3421"/>
      <sheetData sheetId="3422"/>
      <sheetData sheetId="3423"/>
      <sheetData sheetId="3424"/>
      <sheetData sheetId="3425"/>
      <sheetData sheetId="3426" refreshError="1"/>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refreshError="1"/>
      <sheetData sheetId="3445" refreshError="1"/>
      <sheetData sheetId="3446" refreshError="1"/>
      <sheetData sheetId="3447" refreshError="1"/>
      <sheetData sheetId="3448"/>
      <sheetData sheetId="3449" refreshError="1"/>
      <sheetData sheetId="3450" refreshError="1"/>
      <sheetData sheetId="3451"/>
      <sheetData sheetId="3452" refreshError="1"/>
      <sheetData sheetId="3453" refreshError="1"/>
      <sheetData sheetId="3454" refreshError="1"/>
      <sheetData sheetId="3455" refreshError="1"/>
      <sheetData sheetId="3456" refreshError="1"/>
      <sheetData sheetId="3457" refreshError="1"/>
      <sheetData sheetId="3458" refreshError="1"/>
      <sheetData sheetId="3459"/>
      <sheetData sheetId="3460"/>
      <sheetData sheetId="3461"/>
      <sheetData sheetId="3462"/>
      <sheetData sheetId="3463" refreshError="1"/>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sheetData sheetId="3590"/>
      <sheetData sheetId="3591">
        <row r="6">
          <cell r="A6" t="str">
            <v>CONTRATISTA:</v>
          </cell>
        </row>
      </sheetData>
      <sheetData sheetId="3592"/>
      <sheetData sheetId="3593"/>
      <sheetData sheetId="3594"/>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sheetData sheetId="3619" refreshError="1"/>
      <sheetData sheetId="3620" refreshError="1"/>
      <sheetData sheetId="3621" refreshError="1"/>
      <sheetData sheetId="3622" refreshError="1"/>
      <sheetData sheetId="3623"/>
      <sheetData sheetId="3624" refreshError="1"/>
      <sheetData sheetId="3625" refreshError="1"/>
      <sheetData sheetId="3626" refreshError="1"/>
      <sheetData sheetId="3627" refreshError="1"/>
      <sheetData sheetId="3628" refreshError="1"/>
      <sheetData sheetId="3629" refreshError="1"/>
      <sheetData sheetId="3630"/>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sheetData sheetId="3641"/>
      <sheetData sheetId="3642"/>
      <sheetData sheetId="3643"/>
      <sheetData sheetId="3644"/>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sheetData sheetId="3811" refreshError="1"/>
      <sheetData sheetId="3812"/>
      <sheetData sheetId="3813"/>
      <sheetData sheetId="3814"/>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sheetData sheetId="3862"/>
      <sheetData sheetId="3863">
        <row r="5">
          <cell r="E5" t="str">
            <v>CANTIDAD</v>
          </cell>
        </row>
      </sheetData>
      <sheetData sheetId="3864">
        <row r="5">
          <cell r="E5" t="str">
            <v>CANTIDAD</v>
          </cell>
        </row>
      </sheetData>
      <sheetData sheetId="3865"/>
      <sheetData sheetId="3866"/>
      <sheetData sheetId="3867"/>
      <sheetData sheetId="3868"/>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sheetData sheetId="4568"/>
      <sheetData sheetId="4569"/>
      <sheetData sheetId="4570"/>
      <sheetData sheetId="4571"/>
      <sheetData sheetId="4572"/>
      <sheetData sheetId="4573"/>
      <sheetData sheetId="4574"/>
      <sheetData sheetId="4575"/>
      <sheetData sheetId="4576">
        <row r="5">
          <cell r="E5" t="str">
            <v>CANTIDAD</v>
          </cell>
        </row>
      </sheetData>
      <sheetData sheetId="4577">
        <row r="5">
          <cell r="E5" t="str">
            <v>CANTIDAD</v>
          </cell>
        </row>
      </sheetData>
      <sheetData sheetId="4578">
        <row r="5">
          <cell r="E5" t="str">
            <v>CANTIDAD</v>
          </cell>
        </row>
      </sheetData>
      <sheetData sheetId="4579">
        <row r="5">
          <cell r="E5" t="str">
            <v>CANTIDAD</v>
          </cell>
        </row>
      </sheetData>
      <sheetData sheetId="4580">
        <row r="5">
          <cell r="E5" t="str">
            <v>CANTIDAD</v>
          </cell>
        </row>
      </sheetData>
      <sheetData sheetId="4581">
        <row r="5">
          <cell r="E5" t="str">
            <v>CANTIDAD</v>
          </cell>
        </row>
      </sheetData>
      <sheetData sheetId="4582">
        <row r="5">
          <cell r="E5" t="str">
            <v>CANTIDAD</v>
          </cell>
        </row>
      </sheetData>
      <sheetData sheetId="4583">
        <row r="5">
          <cell r="E5" t="str">
            <v>CANTIDAD</v>
          </cell>
        </row>
      </sheetData>
      <sheetData sheetId="4584">
        <row r="5">
          <cell r="E5" t="str">
            <v>CANTIDAD</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row r="16">
          <cell r="A16" t="str">
            <v>ABONO 10-30-10</v>
          </cell>
        </row>
      </sheetData>
      <sheetData sheetId="4780"/>
      <sheetData sheetId="4781"/>
      <sheetData sheetId="4782" refreshError="1"/>
      <sheetData sheetId="4783" refreshError="1"/>
      <sheetData sheetId="4784" refreshError="1"/>
      <sheetData sheetId="4785" refreshError="1"/>
      <sheetData sheetId="4786" refreshError="1"/>
      <sheetData sheetId="4787" refreshError="1"/>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refreshError="1"/>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refreshError="1"/>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refreshError="1"/>
      <sheetData sheetId="4904" refreshError="1"/>
      <sheetData sheetId="4905" refreshError="1"/>
      <sheetData sheetId="4906"/>
      <sheetData sheetId="4907">
        <row r="18">
          <cell r="C18">
            <v>7000</v>
          </cell>
        </row>
      </sheetData>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sheetData sheetId="4918"/>
      <sheetData sheetId="4919" refreshError="1"/>
      <sheetData sheetId="4920" refreshError="1"/>
      <sheetData sheetId="4921"/>
      <sheetData sheetId="4922" refreshError="1"/>
      <sheetData sheetId="4923"/>
      <sheetData sheetId="4924"/>
      <sheetData sheetId="4925"/>
      <sheetData sheetId="4926"/>
      <sheetData sheetId="4927"/>
      <sheetData sheetId="4928">
        <row r="1">
          <cell r="A1" t="str">
            <v>ITEM</v>
          </cell>
        </row>
      </sheetData>
      <sheetData sheetId="4929">
        <row r="1">
          <cell r="A1" t="str">
            <v>EQUIPO</v>
          </cell>
        </row>
      </sheetData>
      <sheetData sheetId="4930">
        <row r="1">
          <cell r="A1" t="str">
            <v>ADMINISTRACION</v>
          </cell>
        </row>
      </sheetData>
      <sheetData sheetId="4931"/>
      <sheetData sheetId="4932"/>
      <sheetData sheetId="4933"/>
      <sheetData sheetId="4934"/>
      <sheetData sheetId="4935" refreshError="1"/>
      <sheetData sheetId="4936" refreshError="1"/>
      <sheetData sheetId="4937" refreshError="1"/>
      <sheetData sheetId="4938" refreshError="1"/>
      <sheetData sheetId="4939" refreshError="1"/>
      <sheetData sheetId="4940"/>
      <sheetData sheetId="4941"/>
      <sheetData sheetId="4942"/>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sheetData sheetId="4966" refreshError="1"/>
      <sheetData sheetId="4967">
        <row r="1">
          <cell r="A1" t="str">
            <v>EQUIPO</v>
          </cell>
        </row>
      </sheetData>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row r="1">
          <cell r="C1">
            <v>0.2</v>
          </cell>
        </row>
      </sheetData>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row r="1">
          <cell r="A1" t="str">
            <v>ITEM</v>
          </cell>
        </row>
      </sheetData>
      <sheetData sheetId="5219">
        <row r="1">
          <cell r="A1" t="str">
            <v>EQUIPO</v>
          </cell>
        </row>
      </sheetData>
      <sheetData sheetId="5220">
        <row r="1">
          <cell r="A1" t="str">
            <v>ADMINISTRACION</v>
          </cell>
        </row>
      </sheetData>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row r="1">
          <cell r="A1" t="str">
            <v>ITEM</v>
          </cell>
        </row>
      </sheetData>
      <sheetData sheetId="5248">
        <row r="1">
          <cell r="A1" t="str">
            <v>ADMINISTRACION</v>
          </cell>
        </row>
      </sheetData>
      <sheetData sheetId="5249"/>
      <sheetData sheetId="5250"/>
      <sheetData sheetId="5251"/>
      <sheetData sheetId="5252"/>
      <sheetData sheetId="5253"/>
      <sheetData sheetId="5254"/>
      <sheetData sheetId="5255"/>
      <sheetData sheetId="5256">
        <row r="1">
          <cell r="A1" t="str">
            <v>ITEM</v>
          </cell>
        </row>
      </sheetData>
      <sheetData sheetId="5257">
        <row r="1">
          <cell r="A1" t="str">
            <v>EQUIPO</v>
          </cell>
        </row>
      </sheetData>
      <sheetData sheetId="5258">
        <row r="1">
          <cell r="A1" t="str">
            <v>ADMINISTRACION</v>
          </cell>
        </row>
      </sheetData>
      <sheetData sheetId="5259"/>
      <sheetData sheetId="5260"/>
      <sheetData sheetId="5261"/>
      <sheetData sheetId="5262"/>
      <sheetData sheetId="5263"/>
      <sheetData sheetId="5264"/>
      <sheetData sheetId="5265"/>
      <sheetData sheetId="5266"/>
      <sheetData sheetId="5267"/>
      <sheetData sheetId="5268"/>
      <sheetData sheetId="5269"/>
      <sheetData sheetId="5270">
        <row r="2">
          <cell r="A2" t="str">
            <v>ACTA No</v>
          </cell>
        </row>
      </sheetData>
      <sheetData sheetId="5271">
        <row r="1">
          <cell r="B1" t="str">
            <v>CTO-102-2002</v>
          </cell>
        </row>
      </sheetData>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sheetData sheetId="5354"/>
      <sheetData sheetId="5355" refreshError="1"/>
      <sheetData sheetId="5356" refreshError="1"/>
      <sheetData sheetId="5357" refreshError="1"/>
      <sheetData sheetId="5358" refreshError="1"/>
      <sheetData sheetId="5359" refreshError="1"/>
      <sheetData sheetId="5360" refreshError="1"/>
      <sheetData sheetId="5361"/>
      <sheetData sheetId="5362"/>
      <sheetData sheetId="5363"/>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ow r="1">
          <cell r="C1">
            <v>0.2</v>
          </cell>
        </row>
      </sheetData>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sheetData sheetId="5935"/>
      <sheetData sheetId="5936"/>
      <sheetData sheetId="5937" refreshError="1"/>
      <sheetData sheetId="5938" refreshError="1"/>
      <sheetData sheetId="5939" refreshError="1"/>
      <sheetData sheetId="5940" refreshError="1"/>
      <sheetData sheetId="5941" refreshError="1"/>
      <sheetData sheetId="5942" refreshError="1"/>
      <sheetData sheetId="5943"/>
      <sheetData sheetId="5944" refreshError="1"/>
      <sheetData sheetId="5945"/>
      <sheetData sheetId="5946"/>
      <sheetData sheetId="5947"/>
      <sheetData sheetId="5948"/>
      <sheetData sheetId="5949" refreshError="1"/>
      <sheetData sheetId="5950" refreshError="1"/>
      <sheetData sheetId="5951" refreshError="1"/>
      <sheetData sheetId="5952" refreshError="1"/>
      <sheetData sheetId="5953">
        <row r="22">
          <cell r="G22" t="str">
            <v>Tarjeta 1</v>
          </cell>
        </row>
      </sheetData>
      <sheetData sheetId="5954">
        <row r="21">
          <cell r="G21" t="b">
            <v>0</v>
          </cell>
        </row>
      </sheetData>
      <sheetData sheetId="5955"/>
      <sheetData sheetId="5956"/>
      <sheetData sheetId="5957">
        <row r="5">
          <cell r="A5" t="str">
            <v>Desperdicio</v>
          </cell>
        </row>
      </sheetData>
      <sheetData sheetId="5958">
        <row r="7">
          <cell r="A7" t="str">
            <v>Herramientas Menores</v>
          </cell>
        </row>
      </sheetData>
      <sheetData sheetId="5959">
        <row r="6">
          <cell r="A6" t="str">
            <v>TOPÓGRAFO</v>
          </cell>
        </row>
      </sheetData>
      <sheetData sheetId="5960">
        <row r="5">
          <cell r="A5" t="str">
            <v>Desperdicio</v>
          </cell>
        </row>
      </sheetData>
      <sheetData sheetId="5961">
        <row r="7">
          <cell r="A7" t="str">
            <v>Herramientas Menores</v>
          </cell>
        </row>
      </sheetData>
      <sheetData sheetId="5962">
        <row r="6">
          <cell r="A6" t="str">
            <v>TOPÓGRAFO</v>
          </cell>
        </row>
      </sheetData>
      <sheetData sheetId="5963" refreshError="1"/>
      <sheetData sheetId="5964" refreshError="1"/>
      <sheetData sheetId="5965" refreshError="1"/>
      <sheetData sheetId="5966" refreshError="1"/>
      <sheetData sheetId="5967">
        <row r="7">
          <cell r="B7">
            <v>0.1</v>
          </cell>
        </row>
      </sheetData>
      <sheetData sheetId="5968">
        <row r="7">
          <cell r="B7">
            <v>0.1</v>
          </cell>
        </row>
      </sheetData>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sheetData sheetId="6088"/>
      <sheetData sheetId="6089"/>
      <sheetData sheetId="6090" refreshError="1"/>
      <sheetData sheetId="6091" refreshError="1"/>
      <sheetData sheetId="6092" refreshError="1"/>
      <sheetData sheetId="6093" refreshError="1"/>
      <sheetData sheetId="6094" refreshError="1"/>
      <sheetData sheetId="6095"/>
      <sheetData sheetId="6096"/>
      <sheetData sheetId="6097"/>
      <sheetData sheetId="6098"/>
      <sheetData sheetId="6099" refreshError="1"/>
      <sheetData sheetId="6100"/>
      <sheetData sheetId="6101"/>
      <sheetData sheetId="6102"/>
      <sheetData sheetId="6103"/>
      <sheetData sheetId="6104"/>
      <sheetData sheetId="6105"/>
      <sheetData sheetId="6106"/>
      <sheetData sheetId="6107">
        <row r="47">
          <cell r="H47">
            <v>17098.051632633331</v>
          </cell>
        </row>
      </sheetData>
      <sheetData sheetId="6108">
        <row r="47">
          <cell r="H47">
            <v>13407.454219619998</v>
          </cell>
        </row>
      </sheetData>
      <sheetData sheetId="6109">
        <row r="47">
          <cell r="H47">
            <v>13178.048204541665</v>
          </cell>
        </row>
      </sheetData>
      <sheetData sheetId="6110">
        <row r="47">
          <cell r="H47">
            <v>19729.199486104168</v>
          </cell>
        </row>
      </sheetData>
      <sheetData sheetId="6111">
        <row r="47">
          <cell r="H47">
            <v>38405.002915416662</v>
          </cell>
        </row>
      </sheetData>
      <sheetData sheetId="6112">
        <row r="47">
          <cell r="H47">
            <v>41159.979021230996</v>
          </cell>
        </row>
      </sheetData>
      <sheetData sheetId="6113">
        <row r="47">
          <cell r="H47">
            <v>16020</v>
          </cell>
        </row>
      </sheetData>
      <sheetData sheetId="6114">
        <row r="47">
          <cell r="H47">
            <v>11675</v>
          </cell>
        </row>
      </sheetData>
      <sheetData sheetId="6115">
        <row r="47">
          <cell r="H47">
            <v>382683.1643235588</v>
          </cell>
        </row>
      </sheetData>
      <sheetData sheetId="6116">
        <row r="47">
          <cell r="H47">
            <v>27108.482479999999</v>
          </cell>
        </row>
      </sheetData>
      <sheetData sheetId="6117">
        <row r="47">
          <cell r="H47">
            <v>18945.0351992</v>
          </cell>
        </row>
      </sheetData>
      <sheetData sheetId="6118">
        <row r="47">
          <cell r="H47">
            <v>88016.225274879995</v>
          </cell>
        </row>
      </sheetData>
      <sheetData sheetId="6119">
        <row r="47">
          <cell r="H47">
            <v>11296.680928966078</v>
          </cell>
        </row>
      </sheetData>
      <sheetData sheetId="6120">
        <row r="47">
          <cell r="H47">
            <v>19660.483631249997</v>
          </cell>
        </row>
      </sheetData>
      <sheetData sheetId="6121">
        <row r="47">
          <cell r="H47">
            <v>19660.483631249997</v>
          </cell>
        </row>
      </sheetData>
      <sheetData sheetId="6122">
        <row r="47">
          <cell r="H47">
            <v>19660.483631249997</v>
          </cell>
        </row>
      </sheetData>
      <sheetData sheetId="6123">
        <row r="47">
          <cell r="H47">
            <v>39947.116768272004</v>
          </cell>
        </row>
      </sheetData>
      <sheetData sheetId="6124">
        <row r="47">
          <cell r="H47">
            <v>37450.421970255004</v>
          </cell>
        </row>
      </sheetData>
      <sheetData sheetId="6125">
        <row r="47">
          <cell r="H47">
            <v>5631.4338221939006</v>
          </cell>
        </row>
      </sheetData>
      <sheetData sheetId="6126">
        <row r="47">
          <cell r="H47">
            <v>29691.867138751997</v>
          </cell>
        </row>
      </sheetData>
      <sheetData sheetId="6127">
        <row r="47">
          <cell r="H47">
            <v>10601.359883464</v>
          </cell>
        </row>
      </sheetData>
      <sheetData sheetId="6128">
        <row r="47">
          <cell r="H47">
            <v>16440.07876665</v>
          </cell>
        </row>
      </sheetData>
      <sheetData sheetId="6129">
        <row r="47">
          <cell r="H47">
            <v>7502.6541280530009</v>
          </cell>
        </row>
      </sheetData>
      <sheetData sheetId="6130">
        <row r="47">
          <cell r="H47">
            <v>63269.394041350002</v>
          </cell>
        </row>
      </sheetData>
      <sheetData sheetId="6131">
        <row r="47">
          <cell r="H47">
            <v>38708.912732384997</v>
          </cell>
        </row>
      </sheetData>
      <sheetData sheetId="6132">
        <row r="47">
          <cell r="H47">
            <v>30140.654422727453</v>
          </cell>
        </row>
      </sheetData>
      <sheetData sheetId="6133">
        <row r="47">
          <cell r="H47">
            <v>39628.094655192057</v>
          </cell>
        </row>
      </sheetData>
      <sheetData sheetId="6134">
        <row r="47">
          <cell r="H47">
            <v>38729.542446049003</v>
          </cell>
        </row>
      </sheetData>
      <sheetData sheetId="6135">
        <row r="47">
          <cell r="H47">
            <v>7116.936965586</v>
          </cell>
        </row>
      </sheetData>
      <sheetData sheetId="6136">
        <row r="47">
          <cell r="H47">
            <v>9391.2743470000005</v>
          </cell>
        </row>
      </sheetData>
      <sheetData sheetId="6137">
        <row r="47">
          <cell r="H47">
            <v>8500.0189065630984</v>
          </cell>
        </row>
      </sheetData>
      <sheetData sheetId="6138">
        <row r="47">
          <cell r="H47">
            <v>32499.094423904498</v>
          </cell>
        </row>
      </sheetData>
      <sheetData sheetId="6139">
        <row r="47">
          <cell r="H47">
            <v>51817.028777055006</v>
          </cell>
        </row>
      </sheetData>
      <sheetData sheetId="6140">
        <row r="47">
          <cell r="H47">
            <v>55430.1575333</v>
          </cell>
        </row>
      </sheetData>
      <sheetData sheetId="6141">
        <row r="47">
          <cell r="H47">
            <v>25786.003498499998</v>
          </cell>
        </row>
      </sheetData>
      <sheetData sheetId="6142">
        <row r="47">
          <cell r="H47">
            <v>21993.806973733335</v>
          </cell>
        </row>
      </sheetData>
      <sheetData sheetId="6143"/>
      <sheetData sheetId="6144"/>
      <sheetData sheetId="6145"/>
      <sheetData sheetId="6146"/>
      <sheetData sheetId="6147"/>
      <sheetData sheetId="6148"/>
      <sheetData sheetId="6149">
        <row r="47">
          <cell r="H47">
            <v>21941.348275</v>
          </cell>
        </row>
      </sheetData>
      <sheetData sheetId="6150">
        <row r="47">
          <cell r="H47">
            <v>576269.26239999989</v>
          </cell>
        </row>
      </sheetData>
      <sheetData sheetId="6151">
        <row r="48">
          <cell r="H48">
            <v>640370.66537874995</v>
          </cell>
        </row>
      </sheetData>
      <sheetData sheetId="6152">
        <row r="49">
          <cell r="H49">
            <v>83961.133243064003</v>
          </cell>
        </row>
      </sheetData>
      <sheetData sheetId="6153">
        <row r="47">
          <cell r="H47">
            <v>14670.136122054002</v>
          </cell>
        </row>
      </sheetData>
      <sheetData sheetId="6154">
        <row r="47">
          <cell r="H47">
            <v>9078.6352040999991</v>
          </cell>
        </row>
      </sheetData>
      <sheetData sheetId="6155">
        <row r="51">
          <cell r="H51">
            <v>117309.4992738</v>
          </cell>
        </row>
      </sheetData>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sheetData sheetId="6335" refreshError="1"/>
      <sheetData sheetId="6336" refreshError="1"/>
      <sheetData sheetId="6337" refreshError="1"/>
      <sheetData sheetId="6338" refreshError="1"/>
      <sheetData sheetId="6339"/>
      <sheetData sheetId="6340"/>
      <sheetData sheetId="6341"/>
      <sheetData sheetId="6342" refreshError="1"/>
      <sheetData sheetId="6343" refreshError="1"/>
      <sheetData sheetId="6344"/>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sheetData sheetId="6446"/>
      <sheetData sheetId="6447">
        <row r="1">
          <cell r="A1" t="str">
            <v>ITEM</v>
          </cell>
        </row>
      </sheetData>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refreshError="1"/>
      <sheetData sheetId="6488"/>
      <sheetData sheetId="6489">
        <row r="1">
          <cell r="A1" t="str">
            <v>ITEM</v>
          </cell>
        </row>
      </sheetData>
      <sheetData sheetId="6490">
        <row r="1">
          <cell r="A1" t="str">
            <v>EQUIPO</v>
          </cell>
        </row>
      </sheetData>
      <sheetData sheetId="6491">
        <row r="1">
          <cell r="A1" t="str">
            <v>ADMINISTRACION</v>
          </cell>
        </row>
      </sheetData>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1">
          <cell r="B1" t="str">
            <v>CTO-102-2002</v>
          </cell>
        </row>
      </sheetData>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row r="1">
          <cell r="B1" t="str">
            <v>CTO-102-2002</v>
          </cell>
        </row>
      </sheetData>
      <sheetData sheetId="6685"/>
      <sheetData sheetId="6686"/>
      <sheetData sheetId="6687"/>
      <sheetData sheetId="6688"/>
      <sheetData sheetId="6689"/>
      <sheetData sheetId="6690"/>
      <sheetData sheetId="6691"/>
      <sheetData sheetId="6692"/>
      <sheetData sheetId="6693"/>
      <sheetData sheetId="6694">
        <row r="1">
          <cell r="B1" t="str">
            <v>CTO-102-2002</v>
          </cell>
        </row>
      </sheetData>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refreshError="1"/>
      <sheetData sheetId="6740" refreshError="1"/>
      <sheetData sheetId="6741" refreshError="1"/>
      <sheetData sheetId="6742">
        <row r="1">
          <cell r="A1" t="str">
            <v>INSTITUTO NACIONAL DE VIAS</v>
          </cell>
        </row>
      </sheetData>
      <sheetData sheetId="6743" refreshError="1"/>
      <sheetData sheetId="6744" refreshError="1"/>
      <sheetData sheetId="6745" refreshError="1"/>
      <sheetData sheetId="6746"/>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sheetData sheetId="6864"/>
      <sheetData sheetId="6865"/>
      <sheetData sheetId="6866"/>
      <sheetData sheetId="6867">
        <row r="525">
          <cell r="K525">
            <v>1695.87</v>
          </cell>
        </row>
      </sheetData>
      <sheetData sheetId="6868">
        <row r="525">
          <cell r="K525">
            <v>3577.94</v>
          </cell>
        </row>
      </sheetData>
      <sheetData sheetId="6869">
        <row r="525">
          <cell r="K525">
            <v>5147.76</v>
          </cell>
        </row>
      </sheetData>
      <sheetData sheetId="6870">
        <row r="525">
          <cell r="K525">
            <v>4940.1099999999997</v>
          </cell>
        </row>
      </sheetData>
      <sheetData sheetId="6871">
        <row r="526">
          <cell r="K526">
            <v>695.98</v>
          </cell>
        </row>
      </sheetData>
      <sheetData sheetId="6872" refreshError="1"/>
      <sheetData sheetId="6873"/>
      <sheetData sheetId="6874" refreshError="1"/>
      <sheetData sheetId="6875" refreshError="1"/>
      <sheetData sheetId="6876" refreshError="1"/>
      <sheetData sheetId="6877" refreshError="1"/>
      <sheetData sheetId="6878"/>
      <sheetData sheetId="6879">
        <row r="1">
          <cell r="A1" t="str">
            <v>INSTITUTO NACIONAL DE VIAS</v>
          </cell>
        </row>
      </sheetData>
      <sheetData sheetId="6880" refreshError="1"/>
      <sheetData sheetId="6881" refreshError="1"/>
      <sheetData sheetId="6882"/>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ow r="15">
          <cell r="B15" t="str">
            <v>ROSY ARTEAGA ORTEGA</v>
          </cell>
        </row>
      </sheetData>
      <sheetData sheetId="6983" refreshError="1"/>
      <sheetData sheetId="6984"/>
      <sheetData sheetId="6985"/>
      <sheetData sheetId="6986"/>
      <sheetData sheetId="6987"/>
      <sheetData sheetId="6988"/>
      <sheetData sheetId="6989"/>
      <sheetData sheetId="6990"/>
      <sheetData sheetId="6991"/>
      <sheetData sheetId="6992"/>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sheetData sheetId="7021" refreshError="1"/>
      <sheetData sheetId="7022" refreshError="1"/>
      <sheetData sheetId="7023" refreshError="1"/>
      <sheetData sheetId="7024" refreshError="1"/>
      <sheetData sheetId="7025"/>
      <sheetData sheetId="7026"/>
      <sheetData sheetId="7027"/>
      <sheetData sheetId="7028"/>
      <sheetData sheetId="7029"/>
      <sheetData sheetId="7030" refreshError="1"/>
      <sheetData sheetId="7031" refreshError="1"/>
      <sheetData sheetId="7032"/>
      <sheetData sheetId="7033"/>
      <sheetData sheetId="7034"/>
      <sheetData sheetId="7035"/>
      <sheetData sheetId="7036"/>
      <sheetData sheetId="7037"/>
      <sheetData sheetId="7038"/>
      <sheetData sheetId="7039" refreshError="1"/>
      <sheetData sheetId="7040" refreshError="1"/>
      <sheetData sheetId="7041" refreshError="1"/>
      <sheetData sheetId="7042" refreshError="1"/>
      <sheetData sheetId="7043" refreshError="1"/>
      <sheetData sheetId="7044" refreshError="1"/>
      <sheetData sheetId="7045"/>
      <sheetData sheetId="7046"/>
      <sheetData sheetId="7047"/>
      <sheetData sheetId="7048"/>
      <sheetData sheetId="7049"/>
      <sheetData sheetId="7050"/>
      <sheetData sheetId="7051"/>
      <sheetData sheetId="7052"/>
      <sheetData sheetId="7053" refreshError="1"/>
      <sheetData sheetId="7054" refreshError="1"/>
      <sheetData sheetId="7055" refreshError="1"/>
      <sheetData sheetId="7056" refreshError="1"/>
      <sheetData sheetId="7057" refreshError="1"/>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sheetData sheetId="7193" refreshError="1"/>
      <sheetData sheetId="7194" refreshError="1"/>
      <sheetData sheetId="7195" refreshError="1"/>
      <sheetData sheetId="7196" refreshError="1"/>
      <sheetData sheetId="7197" refreshError="1"/>
      <sheetData sheetId="7198" refreshError="1"/>
      <sheetData sheetId="7199" refreshError="1"/>
      <sheetData sheetId="7200"/>
      <sheetData sheetId="7201" refreshError="1"/>
      <sheetData sheetId="7202" refreshError="1"/>
      <sheetData sheetId="7203" refreshError="1"/>
      <sheetData sheetId="7204" refreshError="1"/>
      <sheetData sheetId="7205" refreshError="1"/>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ow r="4">
          <cell r="E4" t="str">
            <v>GUPCO</v>
          </cell>
        </row>
      </sheetData>
      <sheetData sheetId="7468"/>
      <sheetData sheetId="7469"/>
      <sheetData sheetId="7470"/>
      <sheetData sheetId="7471" refreshError="1"/>
      <sheetData sheetId="7472" refreshError="1"/>
      <sheetData sheetId="7473" refreshError="1"/>
      <sheetData sheetId="7474" refreshError="1"/>
      <sheetData sheetId="7475" refreshError="1"/>
      <sheetData sheetId="7476" refreshError="1"/>
      <sheetData sheetId="7477"/>
      <sheetData sheetId="7478"/>
      <sheetData sheetId="7479" refreshError="1"/>
      <sheetData sheetId="7480"/>
      <sheetData sheetId="7481"/>
      <sheetData sheetId="7482"/>
      <sheetData sheetId="7483"/>
      <sheetData sheetId="7484"/>
      <sheetData sheetId="7485"/>
      <sheetData sheetId="7486"/>
      <sheetData sheetId="7487"/>
      <sheetData sheetId="7488"/>
      <sheetData sheetId="7489" refreshError="1"/>
      <sheetData sheetId="7490" refreshError="1"/>
      <sheetData sheetId="7491" refreshError="1"/>
      <sheetData sheetId="7492">
        <row r="2">
          <cell r="A2" t="str">
            <v>(ºF)</v>
          </cell>
        </row>
      </sheetData>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sheetData sheetId="7505"/>
      <sheetData sheetId="7506" refreshError="1"/>
      <sheetData sheetId="7507" refreshError="1"/>
      <sheetData sheetId="7508"/>
      <sheetData sheetId="7509" refreshError="1"/>
      <sheetData sheetId="7510" refreshError="1"/>
      <sheetData sheetId="7511"/>
      <sheetData sheetId="7512" refreshError="1"/>
      <sheetData sheetId="7513"/>
      <sheetData sheetId="7514"/>
      <sheetData sheetId="7515"/>
      <sheetData sheetId="7516"/>
      <sheetData sheetId="7517"/>
      <sheetData sheetId="7518"/>
      <sheetData sheetId="7519" refreshError="1"/>
      <sheetData sheetId="7520"/>
      <sheetData sheetId="7521" refreshError="1"/>
      <sheetData sheetId="7522"/>
      <sheetData sheetId="7523" refreshError="1"/>
      <sheetData sheetId="7524" refreshError="1"/>
      <sheetData sheetId="7525" refreshError="1"/>
      <sheetData sheetId="7526"/>
      <sheetData sheetId="7527"/>
      <sheetData sheetId="7528"/>
      <sheetData sheetId="7529"/>
      <sheetData sheetId="7530"/>
      <sheetData sheetId="753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sheetData sheetId="7584"/>
      <sheetData sheetId="7585"/>
      <sheetData sheetId="7586"/>
      <sheetData sheetId="7587"/>
      <sheetData sheetId="7588"/>
      <sheetData sheetId="7589"/>
      <sheetData sheetId="7590"/>
      <sheetData sheetId="7591"/>
      <sheetData sheetId="7592"/>
      <sheetData sheetId="7593" refreshError="1"/>
      <sheetData sheetId="7594" refreshError="1"/>
      <sheetData sheetId="7595" refreshError="1"/>
      <sheetData sheetId="7596" refreshError="1"/>
      <sheetData sheetId="7597" refreshError="1"/>
      <sheetData sheetId="7598" refreshError="1"/>
      <sheetData sheetId="7599" refreshError="1"/>
      <sheetData sheetId="7600"/>
      <sheetData sheetId="7601"/>
      <sheetData sheetId="7602"/>
      <sheetData sheetId="7603"/>
      <sheetData sheetId="7604"/>
      <sheetData sheetId="7605"/>
      <sheetData sheetId="7606"/>
      <sheetData sheetId="7607"/>
      <sheetData sheetId="7608"/>
      <sheetData sheetId="7609"/>
      <sheetData sheetId="7610"/>
      <sheetData sheetId="7611" refreshError="1"/>
      <sheetData sheetId="7612" refreshError="1"/>
      <sheetData sheetId="7613" refreshError="1"/>
      <sheetData sheetId="7614" refreshError="1"/>
      <sheetData sheetId="7615" refreshError="1"/>
      <sheetData sheetId="7616"/>
      <sheetData sheetId="7617"/>
      <sheetData sheetId="7618" refreshError="1"/>
      <sheetData sheetId="7619"/>
      <sheetData sheetId="7620">
        <row r="4">
          <cell r="B4">
            <v>39886</v>
          </cell>
        </row>
      </sheetData>
      <sheetData sheetId="7621"/>
      <sheetData sheetId="7622"/>
      <sheetData sheetId="7623"/>
      <sheetData sheetId="7624"/>
      <sheetData sheetId="7625"/>
      <sheetData sheetId="7626"/>
      <sheetData sheetId="7627">
        <row r="4">
          <cell r="B4">
            <v>39886</v>
          </cell>
        </row>
      </sheetData>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refreshError="1"/>
      <sheetData sheetId="7654" refreshError="1"/>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refreshError="1"/>
      <sheetData sheetId="7677"/>
      <sheetData sheetId="7678"/>
      <sheetData sheetId="7679"/>
      <sheetData sheetId="7680" refreshError="1"/>
      <sheetData sheetId="768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sheetData sheetId="7755"/>
      <sheetData sheetId="7756"/>
      <sheetData sheetId="7757"/>
      <sheetData sheetId="7758">
        <row r="4">
          <cell r="E4" t="str">
            <v>GUPCO</v>
          </cell>
        </row>
      </sheetData>
      <sheetData sheetId="7759"/>
      <sheetData sheetId="7760"/>
      <sheetData sheetId="7761"/>
      <sheetData sheetId="7762"/>
      <sheetData sheetId="7763"/>
      <sheetData sheetId="7764" refreshError="1"/>
      <sheetData sheetId="7765"/>
      <sheetData sheetId="7766" refreshError="1"/>
      <sheetData sheetId="7767"/>
      <sheetData sheetId="7768" refreshError="1"/>
      <sheetData sheetId="7769" refreshError="1"/>
      <sheetData sheetId="7770" refreshError="1"/>
      <sheetData sheetId="7771" refreshError="1"/>
      <sheetData sheetId="7772"/>
      <sheetData sheetId="7773"/>
      <sheetData sheetId="7774"/>
      <sheetData sheetId="7775"/>
      <sheetData sheetId="7776"/>
      <sheetData sheetId="7777" refreshError="1"/>
      <sheetData sheetId="7778" refreshError="1"/>
      <sheetData sheetId="7779" refreshError="1"/>
      <sheetData sheetId="7780" refreshError="1"/>
      <sheetData sheetId="7781" refreshError="1"/>
      <sheetData sheetId="7782" refreshError="1"/>
      <sheetData sheetId="7783" refreshError="1"/>
      <sheetData sheetId="7784"/>
      <sheetData sheetId="7785"/>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refreshError="1"/>
      <sheetData sheetId="7909"/>
      <sheetData sheetId="7910" refreshError="1"/>
      <sheetData sheetId="791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sheetData sheetId="7927"/>
      <sheetData sheetId="7928"/>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refreshError="1"/>
      <sheetData sheetId="7967"/>
      <sheetData sheetId="7968"/>
      <sheetData sheetId="7969"/>
      <sheetData sheetId="7970"/>
      <sheetData sheetId="7971"/>
      <sheetData sheetId="7972"/>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sheetData sheetId="8044"/>
      <sheetData sheetId="8045">
        <row r="6">
          <cell r="AB6">
            <v>40179</v>
          </cell>
        </row>
      </sheetData>
      <sheetData sheetId="8046"/>
      <sheetData sheetId="8047"/>
      <sheetData sheetId="8048"/>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sheetData sheetId="8266"/>
      <sheetData sheetId="8267"/>
      <sheetData sheetId="8268" refreshError="1"/>
      <sheetData sheetId="8269" refreshError="1"/>
      <sheetData sheetId="8270" refreshError="1"/>
      <sheetData sheetId="8271" refreshError="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sheetData sheetId="8337" refreshError="1"/>
      <sheetData sheetId="8338"/>
      <sheetData sheetId="8339" refreshError="1"/>
      <sheetData sheetId="8340" refreshError="1"/>
      <sheetData sheetId="8341" refreshError="1"/>
      <sheetData sheetId="8342" refreshError="1"/>
      <sheetData sheetId="8343" refreshError="1"/>
      <sheetData sheetId="8344"/>
      <sheetData sheetId="8345" refreshError="1"/>
      <sheetData sheetId="8346" refreshError="1"/>
      <sheetData sheetId="8347" refreshError="1"/>
      <sheetData sheetId="8348" refreshError="1"/>
      <sheetData sheetId="8349" refreshError="1"/>
      <sheetData sheetId="8350" refreshError="1"/>
      <sheetData sheetId="8351" refreshError="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row r="103">
          <cell r="C103" t="str">
            <v>EXP</v>
          </cell>
        </row>
      </sheetData>
      <sheetData sheetId="8516" refreshError="1"/>
      <sheetData sheetId="8517"/>
      <sheetData sheetId="8518">
        <row r="147">
          <cell r="B147" t="str">
            <v>SUB TOTAL OBRAS DE  INSTALACIONES ELÉCTRICAS DE LAS ESTACIONES (Urbanismo)</v>
          </cell>
        </row>
      </sheetData>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refreshError="1"/>
      <sheetData sheetId="8900" refreshError="1"/>
      <sheetData sheetId="8901" refreshError="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refreshError="1"/>
      <sheetData sheetId="8925" refreshError="1"/>
      <sheetData sheetId="8926"/>
      <sheetData sheetId="8927"/>
      <sheetData sheetId="8928">
        <row r="2">
          <cell r="A2" t="str">
            <v>HOSPITAL HERNANDO MONCALEANO PERDOMO ETAPA 1</v>
          </cell>
        </row>
      </sheetData>
      <sheetData sheetId="8929"/>
      <sheetData sheetId="8930">
        <row r="2">
          <cell r="A2" t="str">
            <v>HOSPITAL HERNANDO MONCALEANO PERDOMO ETAPA 2 A</v>
          </cell>
        </row>
      </sheetData>
      <sheetData sheetId="8931">
        <row r="2">
          <cell r="A2" t="str">
            <v>HOSPITAL HERNANDO MONCALEANO PERDOMO ETAPA 2B</v>
          </cell>
        </row>
      </sheetData>
      <sheetData sheetId="8932"/>
      <sheetData sheetId="8933"/>
      <sheetData sheetId="8934"/>
      <sheetData sheetId="8935"/>
      <sheetData sheetId="8936"/>
      <sheetData sheetId="8937" refreshError="1"/>
      <sheetData sheetId="8938"/>
      <sheetData sheetId="8939"/>
      <sheetData sheetId="8940" refreshError="1"/>
      <sheetData sheetId="8941"/>
      <sheetData sheetId="8942"/>
      <sheetData sheetId="8943"/>
      <sheetData sheetId="8944"/>
      <sheetData sheetId="8945"/>
      <sheetData sheetId="8946"/>
      <sheetData sheetId="8947"/>
      <sheetData sheetId="8948"/>
      <sheetData sheetId="8949"/>
      <sheetData sheetId="8950" refreshError="1"/>
      <sheetData sheetId="8951" refreshError="1"/>
      <sheetData sheetId="8952" refreshError="1"/>
      <sheetData sheetId="8953" refreshError="1"/>
      <sheetData sheetId="8954"/>
      <sheetData sheetId="8955"/>
      <sheetData sheetId="8956"/>
      <sheetData sheetId="8957"/>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sheetData sheetId="8985"/>
      <sheetData sheetId="8986"/>
      <sheetData sheetId="8987"/>
      <sheetData sheetId="8988"/>
      <sheetData sheetId="8989"/>
      <sheetData sheetId="8990"/>
      <sheetData sheetId="8991"/>
      <sheetData sheetId="8992"/>
      <sheetData sheetId="8993">
        <row r="12">
          <cell r="A12" t="str">
            <v>COSTOS DE TRANSPORTE</v>
          </cell>
        </row>
      </sheetData>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row r="19">
          <cell r="A19" t="str">
            <v>AGREGADO FINO (ARENA)</v>
          </cell>
        </row>
      </sheetData>
      <sheetData sheetId="9311"/>
      <sheetData sheetId="9312"/>
      <sheetData sheetId="9313"/>
      <sheetData sheetId="9314"/>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sheetData sheetId="9639" refreshError="1"/>
      <sheetData sheetId="9640" refreshError="1"/>
      <sheetData sheetId="9641" refreshError="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refreshError="1"/>
      <sheetData sheetId="9678" refreshError="1"/>
      <sheetData sheetId="9679" refreshError="1"/>
      <sheetData sheetId="968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5+765Rio Tonusco"/>
      <sheetName val="K13+650"/>
      <sheetName val="K15+205"/>
      <sheetName val="K17+340"/>
      <sheetName val="K17+820 vol"/>
      <sheetName val="K18+290"/>
      <sheetName val="K18+967,5"/>
      <sheetName val="K19+182,5"/>
      <sheetName val="K19+270"/>
      <sheetName val="Resumen"/>
      <sheetName val="ACERO"/>
      <sheetName val="LOSA"/>
      <sheetName val="DIAFRAGMA"/>
      <sheetName val="VG_20m"/>
      <sheetName val="VG_25m"/>
      <sheetName val="VG_30m"/>
      <sheetName val="VG_35m"/>
      <sheetName val="ESTRIBOS"/>
      <sheetName val="PILOTE"/>
      <sheetName val="VG-CABEZAL"/>
      <sheetName val="ZAPATA"/>
      <sheetName val="PILA 5 MTS."/>
      <sheetName val="PILA 10 MTS"/>
      <sheetName val="PILA 15 MTS"/>
      <sheetName val="PILA 20 MTS"/>
      <sheetName val="CANTIDADES"/>
    </sheetNames>
    <sheetDataSet>
      <sheetData sheetId="0"/>
      <sheetData sheetId="1"/>
      <sheetData sheetId="2"/>
      <sheetData sheetId="3"/>
      <sheetData sheetId="4"/>
      <sheetData sheetId="5"/>
      <sheetData sheetId="6"/>
      <sheetData sheetId="7"/>
      <sheetData sheetId="8"/>
      <sheetData sheetId="9"/>
      <sheetData sheetId="10">
        <row r="3">
          <cell r="J3" t="str">
            <v>Diam</v>
          </cell>
          <cell r="K3" t="str">
            <v>Area</v>
          </cell>
          <cell r="L3" t="str">
            <v>Peso</v>
          </cell>
        </row>
        <row r="4">
          <cell r="J4" t="str">
            <v>#</v>
          </cell>
          <cell r="K4" t="str">
            <v>cm²</v>
          </cell>
          <cell r="L4" t="str">
            <v>Kgf/ML</v>
          </cell>
        </row>
        <row r="5">
          <cell r="J5">
            <v>2</v>
          </cell>
          <cell r="K5">
            <v>0.25</v>
          </cell>
          <cell r="L5">
            <v>0.25</v>
          </cell>
        </row>
        <row r="6">
          <cell r="J6">
            <v>3</v>
          </cell>
          <cell r="K6">
            <v>0.71</v>
          </cell>
          <cell r="L6">
            <v>0.56000000000000005</v>
          </cell>
        </row>
        <row r="7">
          <cell r="J7">
            <v>4</v>
          </cell>
          <cell r="K7">
            <v>1.27</v>
          </cell>
          <cell r="L7">
            <v>1</v>
          </cell>
        </row>
        <row r="8">
          <cell r="J8">
            <v>5</v>
          </cell>
          <cell r="K8">
            <v>1.98</v>
          </cell>
          <cell r="L8">
            <v>1.56</v>
          </cell>
        </row>
        <row r="9">
          <cell r="J9">
            <v>6</v>
          </cell>
          <cell r="K9">
            <v>2.85</v>
          </cell>
          <cell r="L9">
            <v>2.2400000000000002</v>
          </cell>
        </row>
        <row r="10">
          <cell r="J10">
            <v>7</v>
          </cell>
          <cell r="K10">
            <v>3.88</v>
          </cell>
          <cell r="L10">
            <v>3.04</v>
          </cell>
        </row>
        <row r="11">
          <cell r="J11">
            <v>8</v>
          </cell>
          <cell r="K11">
            <v>5.0599999999999996</v>
          </cell>
          <cell r="L11">
            <v>3.97</v>
          </cell>
        </row>
        <row r="12">
          <cell r="J12">
            <v>10</v>
          </cell>
          <cell r="K12">
            <v>7.92</v>
          </cell>
          <cell r="L12">
            <v>6.4</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INDICMICROEMP"/>
      <sheetName val="Res-Accide-10"/>
      <sheetName val="Seguim-16"/>
      <sheetName val="otros"/>
      <sheetName val="PRESUPUESTO"/>
      <sheetName val="Datos"/>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USUARIO\Downloads\MANTEN"/>
      <sheetName val="HER"/>
      <sheetName val="MAT"/>
      <sheetName val="PER"/>
      <sheetName val="TRANS"/>
      <sheetName val="Concretos y morteros"/>
      <sheetName val="Datos iniciales "/>
      <sheetName val="Transport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a  aaInformación]__cceficien_2"/>
      <sheetName val="M.O."/>
      <sheetName val="precios-básicos2002"/>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refreshError="1"/>
      <sheetData sheetId="170" refreshError="1"/>
      <sheetData sheetId="17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MC SF GAVIONES"/>
      <sheetName val="Formulario N° 4"/>
      <sheetName val="MATERIALES"/>
      <sheetName val="EQUIPO"/>
      <sheetName val="AC2-AG96"/>
      <sheetName val="UNIT_40"/>
      <sheetName val="fdedo1"/>
      <sheetName val="AjustesTarifas"/>
      <sheetName val="Acta04"/>
      <sheetName val="INV"/>
      <sheetName val="AASHTO"/>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Acc Ago-Sep.xl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Formatos"/>
      <sheetName val="COSTOS OFICIN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refreshError="1"/>
      <sheetData sheetId="3" refreshError="1"/>
      <sheetData sheetId="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Sheet1"/>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TARIFAS"/>
      <sheetName val="Personalizar"/>
      <sheetName val="Equipo"/>
      <sheetName val="materiales"/>
      <sheetName val="otros"/>
      <sheetName val="INDICE"/>
      <sheetName val="DISTANCIA"/>
      <sheetName val="PERSONAL"/>
      <sheetName val="Formulas"/>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BASE"/>
      <sheetName val="PRECIOS"/>
      <sheetName val="Index"/>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1"/>
      <sheetName val="640.2.1"/>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Señal vertical de 90"/>
      <sheetName val="SI 05 Y 06"/>
      <sheetName val="710.1.9.3"/>
      <sheetName val="710.1.2.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Hoja1"/>
    </sheetNames>
    <sheetDataSet>
      <sheetData sheetId="0" refreshError="1"/>
      <sheetData sheetId="1" refreshError="1"/>
      <sheetData sheetId="2" refreshError="1"/>
      <sheetData sheetId="3" refreshError="1"/>
      <sheetData sheetId="4" refreshError="1"/>
      <sheetData sheetId="5" refreshError="1">
        <row r="2">
          <cell r="A2">
            <v>1</v>
          </cell>
        </row>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ESTADO VÍA-CRIT.TECNICO"/>
      <sheetName val="RELACION MES"/>
      <sheetName val="PRESUPUESTO"/>
      <sheetName val="GCB2000"/>
      <sheetName val="Listas"/>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5. ELECTRICO"/>
      <sheetName val="A.P.U"/>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FINANC"/>
      <sheetName val="TODAS"/>
      <sheetName val=" Liquidacion de Obra por Tramos"/>
      <sheetName val="SALARIOS"/>
      <sheetName val="Lp"/>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2,2,6,1 Pilotes 0,30"/>
      <sheetName val="7.1.8.1.1"/>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sheetData sheetId="132"/>
      <sheetData sheetId="133"/>
      <sheetData sheetId="134" refreshError="1"/>
      <sheetData sheetId="135" refreshError="1"/>
      <sheetData sheetId="136" refreshError="1"/>
      <sheetData sheetId="13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devdic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2978.919177908846</v>
          </cell>
        </row>
        <row r="7">
          <cell r="C7" t="str">
            <v>B0020001</v>
          </cell>
          <cell r="D7" t="str">
            <v>kg</v>
          </cell>
          <cell r="E7" t="str">
            <v>Acero A-36 para estructura metálica</v>
          </cell>
          <cell r="F7">
            <v>5683.5171926169205</v>
          </cell>
        </row>
        <row r="8">
          <cell r="C8" t="str">
            <v>B0020004</v>
          </cell>
          <cell r="D8" t="str">
            <v>kg</v>
          </cell>
          <cell r="E8" t="str">
            <v>Acero A-37</v>
          </cell>
          <cell r="F8">
            <v>5683.5171926169205</v>
          </cell>
        </row>
        <row r="9">
          <cell r="C9" t="str">
            <v>B0020002</v>
          </cell>
          <cell r="D9" t="str">
            <v>kg</v>
          </cell>
          <cell r="E9" t="str">
            <v>Acero A-40</v>
          </cell>
          <cell r="F9">
            <v>4437.5566613412657</v>
          </cell>
        </row>
        <row r="10">
          <cell r="C10" t="str">
            <v>B0020003</v>
          </cell>
          <cell r="D10" t="str">
            <v>kg</v>
          </cell>
          <cell r="E10" t="str">
            <v>Acero de refuerzo PDR-60, Fy: 4200 kg/cm2</v>
          </cell>
          <cell r="F10">
            <v>3848.8938391388224</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185850.84999999998</v>
          </cell>
        </row>
        <row r="13">
          <cell r="C13" t="str">
            <v>B003003</v>
          </cell>
          <cell r="D13" t="str">
            <v>kg</v>
          </cell>
          <cell r="E13" t="str">
            <v>Aditivo acelerante de fraguado para concreto hidraulico</v>
          </cell>
          <cell r="F13">
            <v>22006.684999999998</v>
          </cell>
        </row>
        <row r="14">
          <cell r="C14" t="str">
            <v>B0014899</v>
          </cell>
          <cell r="D14" t="str">
            <v>kg</v>
          </cell>
          <cell r="E14" t="str">
            <v>Aditivo acuoso acelerante de fraguado y resistencia del concreto</v>
          </cell>
          <cell r="F14">
            <v>23664</v>
          </cell>
        </row>
        <row r="15">
          <cell r="C15" t="str">
            <v>B0030001</v>
          </cell>
          <cell r="D15" t="str">
            <v>kg</v>
          </cell>
          <cell r="E15" t="str">
            <v>Aditivo curador para pilotes</v>
          </cell>
          <cell r="F15">
            <v>13298.360167100911</v>
          </cell>
        </row>
        <row r="16">
          <cell r="C16" t="str">
            <v>B003004</v>
          </cell>
          <cell r="D16" t="str">
            <v>kg</v>
          </cell>
          <cell r="E16" t="str">
            <v xml:space="preserve">Aditivo inclusor de aire para concreto </v>
          </cell>
          <cell r="F16">
            <v>3236.5974399791062</v>
          </cell>
        </row>
        <row r="17">
          <cell r="C17" t="str">
            <v>B003007</v>
          </cell>
          <cell r="D17" t="str">
            <v>kg</v>
          </cell>
          <cell r="E17" t="str">
            <v>Aditivo para modificar la reología</v>
          </cell>
          <cell r="F17">
            <v>12242.448945547445</v>
          </cell>
        </row>
        <row r="18">
          <cell r="C18" t="str">
            <v>B003009</v>
          </cell>
          <cell r="D18" t="str">
            <v>kg</v>
          </cell>
          <cell r="E18" t="str">
            <v>Aditivo retardante de fraguado</v>
          </cell>
          <cell r="F18">
            <v>19845</v>
          </cell>
        </row>
        <row r="19">
          <cell r="C19" t="str">
            <v>B003010</v>
          </cell>
          <cell r="D19" t="str">
            <v>kg</v>
          </cell>
          <cell r="E19" t="str">
            <v>Aditivos mejoradores de adherencia</v>
          </cell>
          <cell r="F19">
            <v>24786.458214385952</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67069.376121813504</v>
          </cell>
        </row>
        <row r="22">
          <cell r="C22" t="str">
            <v>B0053101</v>
          </cell>
          <cell r="D22" t="str">
            <v>m3</v>
          </cell>
          <cell r="E22" t="str">
            <v>Agregado fino para concreto (tamaño máximo 4,75mm - arena natural o trituración de roca, gravas, y/o escorias)</v>
          </cell>
          <cell r="F22">
            <v>44317.999040000002</v>
          </cell>
        </row>
        <row r="23">
          <cell r="C23" t="str">
            <v>B0053161</v>
          </cell>
          <cell r="D23" t="str">
            <v>m3</v>
          </cell>
          <cell r="E23" t="str">
            <v>Agregado fino para lechada asfáltica (trituración de piedra de cantera o grava natural - cantidad max de arena: 25% total de la mezcla de agregados)</v>
          </cell>
          <cell r="F23">
            <v>85792.872323774776</v>
          </cell>
        </row>
        <row r="24">
          <cell r="C24" t="str">
            <v>B0053192</v>
          </cell>
          <cell r="D24" t="str">
            <v>m3</v>
          </cell>
          <cell r="E24" t="str">
            <v>Agregado fino para mezcla asfáltica (arena de trituración de roca de cantera o de grava natural y arena natural - cantidad máxima de arena natural: 50% del agregado fino)</v>
          </cell>
          <cell r="F24">
            <v>71224.491620111716</v>
          </cell>
        </row>
        <row r="25">
          <cell r="C25" t="str">
            <v>B0053102</v>
          </cell>
          <cell r="D25" t="str">
            <v>m3</v>
          </cell>
          <cell r="E25" t="str">
            <v>Agregado fino tamaño No. 2 -  NTC 2240</v>
          </cell>
          <cell r="F25">
            <v>85792.872323774776</v>
          </cell>
        </row>
        <row r="26">
          <cell r="C26" t="str">
            <v>B0053103</v>
          </cell>
          <cell r="D26" t="str">
            <v>m3</v>
          </cell>
          <cell r="E26" t="str">
            <v>Agregado grueso (grava, grava triturada y/o roca triturada)</v>
          </cell>
          <cell r="F26">
            <v>94710.000839999993</v>
          </cell>
        </row>
        <row r="27">
          <cell r="C27" t="str">
            <v>B0053193</v>
          </cell>
          <cell r="D27" t="str">
            <v>m3</v>
          </cell>
          <cell r="E27" t="str">
            <v>Agregado grueso para mezcla asfáltica (trituración de roca y/o de grava)</v>
          </cell>
          <cell r="F27">
            <v>80920</v>
          </cell>
        </row>
        <row r="28">
          <cell r="C28" t="str">
            <v>B0053100</v>
          </cell>
          <cell r="D28" t="str">
            <v>m3</v>
          </cell>
          <cell r="E28" t="str">
            <v>Agregado para concreto hidráulico</v>
          </cell>
          <cell r="F28">
            <v>86142.000839999993</v>
          </cell>
        </row>
        <row r="29">
          <cell r="C29" t="str">
            <v>B0053160</v>
          </cell>
          <cell r="D29" t="str">
            <v>m3</v>
          </cell>
          <cell r="E29" t="str">
            <v>Agregado para lechada asfáltica gradación tipo LA 10</v>
          </cell>
          <cell r="F29">
            <v>78643.466296793558</v>
          </cell>
        </row>
        <row r="30">
          <cell r="C30" t="str">
            <v>B0053150</v>
          </cell>
          <cell r="D30" t="str">
            <v>m3</v>
          </cell>
          <cell r="E30" t="str">
            <v>Agregado para lechada asfáltica gradación tipo LA 13</v>
          </cell>
          <cell r="F30">
            <v>78643.466296793558</v>
          </cell>
        </row>
        <row r="31">
          <cell r="C31" t="str">
            <v>B0053180</v>
          </cell>
          <cell r="D31" t="str">
            <v>m3</v>
          </cell>
          <cell r="E31" t="str">
            <v>Agregado para lechada asfáltica gradación tipo LA 3</v>
          </cell>
          <cell r="F31">
            <v>78643.466296793558</v>
          </cell>
        </row>
        <row r="32">
          <cell r="C32" t="str">
            <v>B0053170</v>
          </cell>
          <cell r="D32" t="str">
            <v>m3</v>
          </cell>
          <cell r="E32" t="str">
            <v>Agregado para lechada asfáltica gradación tipo LA 5</v>
          </cell>
          <cell r="F32">
            <v>78643.466296793558</v>
          </cell>
        </row>
        <row r="33">
          <cell r="C33" t="str">
            <v>B0053111</v>
          </cell>
          <cell r="D33" t="str">
            <v>m3</v>
          </cell>
          <cell r="E33" t="str">
            <v>Agregado para tratamiento superficial doble tipo TSD-10</v>
          </cell>
          <cell r="F33">
            <v>78643.466296793558</v>
          </cell>
        </row>
        <row r="34">
          <cell r="C34" t="str">
            <v>B0053112</v>
          </cell>
          <cell r="D34" t="str">
            <v>m3</v>
          </cell>
          <cell r="E34" t="str">
            <v>Agregado para tratamiento superficial doble tipo TSD-25</v>
          </cell>
          <cell r="F34">
            <v>78643.466296793558</v>
          </cell>
        </row>
        <row r="35">
          <cell r="C35" t="str">
            <v>B0053121</v>
          </cell>
          <cell r="D35" t="str">
            <v>m3</v>
          </cell>
          <cell r="E35" t="str">
            <v>Agregado para tratamiento superficial tipo TSS-13 / TSD-13</v>
          </cell>
          <cell r="F35">
            <v>78643.466296793558</v>
          </cell>
        </row>
        <row r="36">
          <cell r="C36" t="str">
            <v>B0053122</v>
          </cell>
          <cell r="D36" t="str">
            <v>m3</v>
          </cell>
          <cell r="E36" t="str">
            <v>Agregado para tratamiento superficial tipo TSS-19/TSD-19</v>
          </cell>
          <cell r="F36">
            <v>78643.466296793558</v>
          </cell>
        </row>
        <row r="37">
          <cell r="C37" t="str">
            <v>B0053194</v>
          </cell>
          <cell r="D37" t="str">
            <v>m3</v>
          </cell>
          <cell r="E37" t="str">
            <v>Agregado pétreo para mezcla asfáltica tipo MAF-19</v>
          </cell>
          <cell r="F37">
            <v>89030.614525139667</v>
          </cell>
        </row>
        <row r="38">
          <cell r="C38" t="str">
            <v>B0053195</v>
          </cell>
          <cell r="D38" t="str">
            <v>m3</v>
          </cell>
          <cell r="E38" t="str">
            <v>Agregado pétreo para mezcla asfáltica tipo MAF-25</v>
          </cell>
          <cell r="F38">
            <v>78643.466296793558</v>
          </cell>
        </row>
        <row r="39">
          <cell r="C39" t="str">
            <v>B0053196</v>
          </cell>
          <cell r="D39" t="str">
            <v>m3</v>
          </cell>
          <cell r="E39" t="str">
            <v>Agregado pétreo para mezcla asfáltica tipo MAF-38</v>
          </cell>
          <cell r="F39">
            <v>89030.614525139667</v>
          </cell>
        </row>
        <row r="40">
          <cell r="C40" t="str">
            <v>B0053197</v>
          </cell>
          <cell r="D40" t="str">
            <v>m3</v>
          </cell>
          <cell r="E40" t="str">
            <v>Agregado pétreo para mezcla asfáltica tipo MDF-19</v>
          </cell>
          <cell r="F40">
            <v>89030.614525139667</v>
          </cell>
        </row>
        <row r="41">
          <cell r="C41" t="str">
            <v>B0053198</v>
          </cell>
          <cell r="D41" t="str">
            <v>m3</v>
          </cell>
          <cell r="E41" t="str">
            <v>Agregado pétreo para mezcla asfáltica tipo MDF-25</v>
          </cell>
          <cell r="F41">
            <v>89030.614525139667</v>
          </cell>
        </row>
        <row r="42">
          <cell r="C42" t="str">
            <v>B0053199</v>
          </cell>
          <cell r="D42" t="str">
            <v>m3</v>
          </cell>
          <cell r="E42" t="str">
            <v>Agregado pétreo para mezcla asfáltica tipo MDF-38</v>
          </cell>
          <cell r="F42">
            <v>89030.614525139667</v>
          </cell>
        </row>
        <row r="43">
          <cell r="C43" t="str">
            <v>B0053191</v>
          </cell>
          <cell r="D43" t="str">
            <v>m3</v>
          </cell>
          <cell r="E43" t="str">
            <v>Agregado pétreo para triturar (crudo) para mezcla asfáltica</v>
          </cell>
          <cell r="F43">
            <v>22639.785752107233</v>
          </cell>
        </row>
        <row r="44">
          <cell r="C44" t="str">
            <v>B0063200</v>
          </cell>
          <cell r="D44" t="str">
            <v>L</v>
          </cell>
          <cell r="E44" t="str">
            <v>Agua</v>
          </cell>
          <cell r="F44">
            <v>106.46815473737021</v>
          </cell>
        </row>
        <row r="45">
          <cell r="C45" t="str">
            <v>B0073210</v>
          </cell>
          <cell r="D45" t="str">
            <v>m</v>
          </cell>
          <cell r="E45" t="str">
            <v>Alambre de púa calibre 12 (350 m)</v>
          </cell>
          <cell r="F45">
            <v>1007.9866666666667</v>
          </cell>
        </row>
        <row r="46">
          <cell r="C46" t="str">
            <v>B0073223</v>
          </cell>
          <cell r="D46" t="str">
            <v>kg</v>
          </cell>
          <cell r="E46" t="str">
            <v>Alambre dulce galvanizado calibre 9</v>
          </cell>
          <cell r="F46">
            <v>10326.653511982387</v>
          </cell>
        </row>
        <row r="47">
          <cell r="C47" t="str">
            <v>B0073211</v>
          </cell>
          <cell r="D47" t="str">
            <v>kg</v>
          </cell>
          <cell r="E47" t="str">
            <v>Alambre galvanizado aleación Zn-5A1-Mm y PVC</v>
          </cell>
          <cell r="F47">
            <v>12763.279621551263</v>
          </cell>
        </row>
        <row r="48">
          <cell r="C48" t="str">
            <v>B0073220</v>
          </cell>
          <cell r="D48" t="str">
            <v>kg</v>
          </cell>
          <cell r="E48" t="str">
            <v>Alambre galvanizado calibre 12</v>
          </cell>
          <cell r="F48">
            <v>10699.885</v>
          </cell>
        </row>
        <row r="49">
          <cell r="C49" t="str">
            <v>B0073221</v>
          </cell>
          <cell r="D49" t="str">
            <v>kg</v>
          </cell>
          <cell r="E49" t="str">
            <v>Alambre galvanizado zinc y PVC</v>
          </cell>
          <cell r="F49">
            <v>8354.1466613790108</v>
          </cell>
        </row>
        <row r="50">
          <cell r="C50" t="str">
            <v>B0073230</v>
          </cell>
          <cell r="D50" t="str">
            <v>kg</v>
          </cell>
          <cell r="E50" t="str">
            <v>Alambre negro para amarre calibre 18</v>
          </cell>
          <cell r="F50">
            <v>8028.8424999999997</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587131.31061967812</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29871.505857691187</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23147.487502085507</v>
          </cell>
        </row>
        <row r="60">
          <cell r="C60" t="str">
            <v>B0303310</v>
          </cell>
          <cell r="D60" t="str">
            <v>u</v>
          </cell>
          <cell r="E60" t="str">
            <v>Árbol tipo paisajístico de 1.20m (especie nativa)</v>
          </cell>
          <cell r="F60">
            <v>23147.487502085507</v>
          </cell>
        </row>
        <row r="61">
          <cell r="C61" t="str">
            <v>B0093320</v>
          </cell>
          <cell r="D61" t="str">
            <v>m3</v>
          </cell>
          <cell r="E61" t="str">
            <v>Arena fina de rio para sello de juntas</v>
          </cell>
          <cell r="F61">
            <v>36890</v>
          </cell>
        </row>
        <row r="62">
          <cell r="C62" t="str">
            <v>B009111</v>
          </cell>
          <cell r="D62" t="str">
            <v>m3</v>
          </cell>
          <cell r="E62" t="str">
            <v>Arena de trituración y/o arena natural</v>
          </cell>
          <cell r="F62">
            <v>45765.713600000003</v>
          </cell>
        </row>
        <row r="63">
          <cell r="C63" t="str">
            <v>B0093350</v>
          </cell>
          <cell r="D63" t="str">
            <v>m3</v>
          </cell>
          <cell r="E63" t="str">
            <v>Arena lavada</v>
          </cell>
          <cell r="F63">
            <v>51093.333333333336</v>
          </cell>
        </row>
        <row r="64">
          <cell r="C64" t="str">
            <v>B0093330</v>
          </cell>
          <cell r="D64" t="str">
            <v>m3</v>
          </cell>
          <cell r="E64" t="str">
            <v>Arena media de rio para capa de soporte</v>
          </cell>
          <cell r="F64">
            <v>36890</v>
          </cell>
        </row>
        <row r="65">
          <cell r="C65" t="str">
            <v>B0013281</v>
          </cell>
          <cell r="D65" t="str">
            <v>m</v>
          </cell>
          <cell r="E65" t="str">
            <v>Armadura de acero galvanizado A-663</v>
          </cell>
          <cell r="F65">
            <v>5683.5171926169205</v>
          </cell>
        </row>
        <row r="66">
          <cell r="C66" t="str">
            <v>B008010</v>
          </cell>
          <cell r="D66" t="str">
            <v>gl</v>
          </cell>
          <cell r="E66" t="str">
            <v>Asfalto líquido MC 70</v>
          </cell>
          <cell r="F66">
            <v>19541.004180030675</v>
          </cell>
        </row>
        <row r="67">
          <cell r="C67" t="str">
            <v>B008011</v>
          </cell>
          <cell r="D67" t="str">
            <v>gl</v>
          </cell>
          <cell r="E67" t="str">
            <v>Asfalto líquido MC-30</v>
          </cell>
          <cell r="F67">
            <v>17764.549254573343</v>
          </cell>
        </row>
        <row r="68">
          <cell r="C68" t="str">
            <v>B008009</v>
          </cell>
          <cell r="D68" t="str">
            <v>gl</v>
          </cell>
          <cell r="E68" t="str">
            <v>Asfalto líquido RC 250</v>
          </cell>
          <cell r="F68">
            <v>17764.549254573343</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4555.3359319459605</v>
          </cell>
        </row>
        <row r="71">
          <cell r="C71" t="str">
            <v>B0013380</v>
          </cell>
          <cell r="D71" t="str">
            <v>kg</v>
          </cell>
          <cell r="E71" t="str">
            <v>Barras de transferencia de carga (1'')</v>
          </cell>
          <cell r="F71">
            <v>4555.3359319459605</v>
          </cell>
        </row>
        <row r="72">
          <cell r="C72" t="str">
            <v>B0013390</v>
          </cell>
          <cell r="D72" t="str">
            <v>kg</v>
          </cell>
          <cell r="E72" t="str">
            <v>Barras de unión de 1/2"</v>
          </cell>
          <cell r="F72">
            <v>4555.3359319459605</v>
          </cell>
        </row>
        <row r="73">
          <cell r="C73" t="str">
            <v>B0010016</v>
          </cell>
          <cell r="D73" t="str">
            <v>u</v>
          </cell>
          <cell r="E73" t="str">
            <v>Barrera tipo maletín plástico de 2,00x1,40x0,50 m</v>
          </cell>
          <cell r="F73">
            <v>539414.03944910853</v>
          </cell>
        </row>
        <row r="74">
          <cell r="C74" t="str">
            <v>B0013410</v>
          </cell>
          <cell r="D74" t="str">
            <v>kg</v>
          </cell>
          <cell r="E74" t="str">
            <v>Bentonita</v>
          </cell>
          <cell r="F74">
            <v>8579.2872323774791</v>
          </cell>
        </row>
        <row r="75">
          <cell r="C75" t="str">
            <v>B0013430</v>
          </cell>
          <cell r="D75" t="str">
            <v>m3</v>
          </cell>
          <cell r="E75" t="str">
            <v>Bolsacreto de 1m3</v>
          </cell>
          <cell r="F75">
            <v>40771.247644006893</v>
          </cell>
        </row>
        <row r="76">
          <cell r="C76" t="str">
            <v>B0013437</v>
          </cell>
          <cell r="D76" t="str">
            <v>u</v>
          </cell>
          <cell r="E76" t="str">
            <v>Bordillo o sardinel prefabricado en concreto de 21 MPa</v>
          </cell>
          <cell r="F76">
            <v>60571</v>
          </cell>
        </row>
        <row r="77">
          <cell r="C77" t="str">
            <v>B0013438</v>
          </cell>
          <cell r="D77" t="str">
            <v>u</v>
          </cell>
          <cell r="E77" t="str">
            <v>Bordillo prefabricado en concreto Ref.A80 NTC-4109, 0,20 x 0,35 x 0.80 m</v>
          </cell>
          <cell r="F77">
            <v>51884</v>
          </cell>
        </row>
        <row r="78">
          <cell r="C78" t="str">
            <v>B0013436</v>
          </cell>
          <cell r="D78" t="str">
            <v>u</v>
          </cell>
          <cell r="E78" t="str">
            <v>Bordillo prefabricado en concreto Ref.A85 NTC-4109, 0,20 x 0,35 x 0.80 m</v>
          </cell>
          <cell r="F78">
            <v>68425</v>
          </cell>
        </row>
        <row r="79">
          <cell r="C79" t="str">
            <v>B0013432</v>
          </cell>
          <cell r="D79" t="str">
            <v>u</v>
          </cell>
          <cell r="E79" t="str">
            <v>Botella de gas propano (40 lb) (5% de oxígeno)</v>
          </cell>
          <cell r="F79">
            <v>66227.533686522438</v>
          </cell>
        </row>
        <row r="80">
          <cell r="C80" t="str">
            <v>B0013434</v>
          </cell>
          <cell r="D80" t="str">
            <v>u</v>
          </cell>
          <cell r="E80" t="str">
            <v>Botella de oxígeno (1800 lb)</v>
          </cell>
          <cell r="F80">
            <v>118052.18626063614</v>
          </cell>
        </row>
        <row r="81">
          <cell r="C81" t="str">
            <v>B0320001</v>
          </cell>
          <cell r="D81" t="str">
            <v>m</v>
          </cell>
          <cell r="E81" t="str">
            <v>Cable de 1/2" (para anclajes)</v>
          </cell>
          <cell r="F81">
            <v>11558.974005802242</v>
          </cell>
        </row>
        <row r="82">
          <cell r="C82" t="str">
            <v>B0013451</v>
          </cell>
          <cell r="D82" t="str">
            <v>kg</v>
          </cell>
          <cell r="E82" t="str">
            <v>Cal hidratada</v>
          </cell>
          <cell r="F82">
            <v>1144.8399999999999</v>
          </cell>
        </row>
        <row r="83">
          <cell r="C83" t="str">
            <v>B0013450</v>
          </cell>
          <cell r="D83" t="str">
            <v>kg</v>
          </cell>
          <cell r="E83" t="str">
            <v>Cal viva</v>
          </cell>
          <cell r="F83">
            <v>863.22599999999989</v>
          </cell>
        </row>
        <row r="84">
          <cell r="C84" t="str">
            <v>B0013460</v>
          </cell>
          <cell r="D84" t="str">
            <v>kg</v>
          </cell>
          <cell r="E84" t="str">
            <v>Camisa metálica para pilote calibre 36</v>
          </cell>
          <cell r="F84">
            <v>12554.169198673708</v>
          </cell>
        </row>
        <row r="85">
          <cell r="C85" t="str">
            <v>B0013461</v>
          </cell>
          <cell r="D85" t="str">
            <v>kg</v>
          </cell>
          <cell r="E85" t="str">
            <v>Camisa metalica para pilote D=1 m calibre 36</v>
          </cell>
          <cell r="F85">
            <v>12554.169198673708</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7080.5</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3109.8</v>
          </cell>
        </row>
        <row r="92">
          <cell r="C92" t="str">
            <v>B0103490</v>
          </cell>
          <cell r="D92" t="str">
            <v>kg</v>
          </cell>
          <cell r="E92" t="str">
            <v>Cemento Asfáltico de penetración 60-70</v>
          </cell>
          <cell r="F92">
            <v>3060.5249999999996</v>
          </cell>
        </row>
        <row r="93">
          <cell r="C93" t="str">
            <v>B0103500</v>
          </cell>
          <cell r="D93" t="str">
            <v>kg</v>
          </cell>
          <cell r="E93" t="str">
            <v>Cemento Asfáltico de penetración 80-100</v>
          </cell>
          <cell r="F93">
            <v>3066</v>
          </cell>
        </row>
        <row r="94">
          <cell r="C94" t="str">
            <v>B0103551</v>
          </cell>
          <cell r="D94" t="str">
            <v>kg</v>
          </cell>
          <cell r="E94" t="str">
            <v>Cemento asfáltico modificado con GCR tipo I</v>
          </cell>
          <cell r="F94">
            <v>3294.698225186019</v>
          </cell>
        </row>
        <row r="95">
          <cell r="C95" t="str">
            <v>B0103552</v>
          </cell>
          <cell r="D95" t="str">
            <v>kg</v>
          </cell>
          <cell r="E95" t="str">
            <v>Cemento asfáltico modificado con GCR tipo II</v>
          </cell>
          <cell r="F95">
            <v>3505</v>
          </cell>
        </row>
        <row r="96">
          <cell r="C96" t="str">
            <v>B0103553</v>
          </cell>
          <cell r="D96" t="str">
            <v>kg</v>
          </cell>
          <cell r="E96" t="str">
            <v>Cemento asfáltico modificado con GCR tipo III</v>
          </cell>
          <cell r="F96">
            <v>3620</v>
          </cell>
        </row>
        <row r="97">
          <cell r="C97" t="str">
            <v>B0103510</v>
          </cell>
          <cell r="D97" t="str">
            <v>kg</v>
          </cell>
          <cell r="E97" t="str">
            <v>Cemento asfáltico modificado con polímeros CAM-1 (tipo I)</v>
          </cell>
          <cell r="F97">
            <v>4170.95</v>
          </cell>
        </row>
        <row r="98">
          <cell r="C98" t="str">
            <v>B0103520</v>
          </cell>
          <cell r="D98" t="str">
            <v>kg</v>
          </cell>
          <cell r="E98" t="str">
            <v>Cemento asfáltico modificado con polímeros CAM-2 (tipo II)</v>
          </cell>
          <cell r="F98">
            <v>4108.6036030301093</v>
          </cell>
        </row>
        <row r="99">
          <cell r="C99" t="str">
            <v>B0103530</v>
          </cell>
          <cell r="D99" t="str">
            <v>kg</v>
          </cell>
          <cell r="E99" t="str">
            <v>Cemento asfáltico modificado con polímeros CAM-3 (tipo III)</v>
          </cell>
          <cell r="F99">
            <v>4307.8</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3651.8249999999998</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631.96332841615106</v>
          </cell>
        </row>
        <row r="104">
          <cell r="C104" t="str">
            <v>B0103560</v>
          </cell>
          <cell r="D104" t="str">
            <v>kg</v>
          </cell>
          <cell r="E104" t="str">
            <v>Cemento hidráulico NTC 121 tipo ARS</v>
          </cell>
          <cell r="F104">
            <v>631.96332841615106</v>
          </cell>
        </row>
        <row r="105">
          <cell r="C105" t="str">
            <v>B0103561</v>
          </cell>
          <cell r="D105" t="str">
            <v>kg</v>
          </cell>
          <cell r="E105" t="str">
            <v>Cemento hidráulico NTC 121 tipo ART</v>
          </cell>
          <cell r="F105">
            <v>701.47929454192752</v>
          </cell>
        </row>
        <row r="106">
          <cell r="C106" t="str">
            <v>B0103563</v>
          </cell>
          <cell r="D106" t="str">
            <v>kg</v>
          </cell>
          <cell r="E106" t="str">
            <v>Cemento hidráulico NTC 121 tipo MRS</v>
          </cell>
          <cell r="F106">
            <v>631.96332841615106</v>
          </cell>
        </row>
        <row r="107">
          <cell r="C107" t="str">
            <v>B0103569</v>
          </cell>
          <cell r="D107" t="str">
            <v>kg</v>
          </cell>
          <cell r="E107" t="str">
            <v>Cemento hidráulico NTC 121 tipo UG</v>
          </cell>
          <cell r="F107">
            <v>640</v>
          </cell>
        </row>
        <row r="108">
          <cell r="C108" t="str">
            <v>B0103564</v>
          </cell>
          <cell r="D108" t="str">
            <v>kg</v>
          </cell>
          <cell r="E108" t="str">
            <v>Cemento portland ASTM C150 tipo I</v>
          </cell>
          <cell r="F108">
            <v>655.68999999999994</v>
          </cell>
        </row>
        <row r="109">
          <cell r="C109" t="str">
            <v>B0303570</v>
          </cell>
          <cell r="D109" t="str">
            <v>m2</v>
          </cell>
          <cell r="E109" t="str">
            <v>Cespedones</v>
          </cell>
          <cell r="F109">
            <v>15431.658334723668</v>
          </cell>
        </row>
        <row r="110">
          <cell r="C110" t="str">
            <v>B0013580</v>
          </cell>
          <cell r="D110" t="str">
            <v>kg</v>
          </cell>
          <cell r="E110" t="str">
            <v>Cicatrizante hormonal para remoción de especies vegetales</v>
          </cell>
          <cell r="F110">
            <v>39865.117364702812</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42946.209699999999</v>
          </cell>
        </row>
        <row r="113">
          <cell r="C113" t="str">
            <v>B0013772</v>
          </cell>
          <cell r="D113" t="str">
            <v>kg</v>
          </cell>
          <cell r="E113" t="str">
            <v>Cloruro de calcio en esferas (Pellets) al 90%</v>
          </cell>
          <cell r="F113">
            <v>5087.9977889722995</v>
          </cell>
        </row>
        <row r="114">
          <cell r="C114" t="str">
            <v>B0013771</v>
          </cell>
          <cell r="D114" t="str">
            <v>kg</v>
          </cell>
          <cell r="E114" t="str">
            <v>Cloruro de calcio en hojuelas (Flakes) al 77%</v>
          </cell>
          <cell r="F114">
            <v>7288.1053923979534</v>
          </cell>
        </row>
        <row r="115">
          <cell r="C115" t="str">
            <v>B0014066</v>
          </cell>
          <cell r="D115" t="str">
            <v>gl</v>
          </cell>
          <cell r="E115" t="str">
            <v>Combustible ACPM</v>
          </cell>
          <cell r="F115">
            <v>10777.933761195076</v>
          </cell>
        </row>
        <row r="116">
          <cell r="C116" t="str">
            <v>B0133681</v>
          </cell>
          <cell r="D116" t="str">
            <v>m3</v>
          </cell>
          <cell r="E116" t="str">
            <v>Concreto hidráulico para pavimento MR-36 (3.5 MPa)</v>
          </cell>
          <cell r="F116">
            <v>501601.28528240224</v>
          </cell>
        </row>
        <row r="117">
          <cell r="C117" t="str">
            <v>B0133690</v>
          </cell>
          <cell r="D117" t="str">
            <v>m3</v>
          </cell>
          <cell r="E117" t="str">
            <v>Concreto hidráulico para pavimento MR-39 (3.8 MPa)</v>
          </cell>
          <cell r="F117">
            <v>502465.6</v>
          </cell>
        </row>
        <row r="118">
          <cell r="C118" t="str">
            <v>B0133691</v>
          </cell>
          <cell r="D118" t="str">
            <v>m3</v>
          </cell>
          <cell r="E118" t="str">
            <v>Concreto hidráulico para pavimento MR-41 (4.0 MPa)</v>
          </cell>
          <cell r="F118">
            <v>521509.17</v>
          </cell>
        </row>
        <row r="119">
          <cell r="C119" t="str">
            <v>B0133710</v>
          </cell>
          <cell r="D119" t="str">
            <v>m3</v>
          </cell>
          <cell r="E119" t="str">
            <v>Concreto hidráulico para pavimento MR-43 (4.2 MPa)</v>
          </cell>
          <cell r="F119">
            <v>537832.4</v>
          </cell>
        </row>
        <row r="120">
          <cell r="C120" t="str">
            <v>B0133700</v>
          </cell>
          <cell r="D120" t="str">
            <v>m3</v>
          </cell>
          <cell r="E120" t="str">
            <v>Concreto hidráulico para pavimento MR-43 (4.2 MPa) - Fastrack: acelerado a 24 horas</v>
          </cell>
          <cell r="F120">
            <v>706480.68349634123</v>
          </cell>
        </row>
        <row r="121">
          <cell r="C121" t="str">
            <v>B0133720</v>
          </cell>
          <cell r="D121" t="str">
            <v>m3</v>
          </cell>
          <cell r="E121" t="str">
            <v>Concreto hidráulico para pavimento MR-50</v>
          </cell>
          <cell r="F121">
            <v>572390.75145647</v>
          </cell>
        </row>
        <row r="122">
          <cell r="C122" t="str">
            <v>B0123660</v>
          </cell>
          <cell r="D122" t="str">
            <v>m3</v>
          </cell>
          <cell r="E122" t="str">
            <v>Concreto resistencia 14 MPa</v>
          </cell>
          <cell r="F122">
            <v>439052.88</v>
          </cell>
        </row>
        <row r="123">
          <cell r="C123" t="str">
            <v>B0123650</v>
          </cell>
          <cell r="D123" t="str">
            <v>m3</v>
          </cell>
          <cell r="E123" t="str">
            <v>Concreto resistencia 21 MPa</v>
          </cell>
          <cell r="F123">
            <v>485262.95999999996</v>
          </cell>
        </row>
        <row r="124">
          <cell r="C124" t="str">
            <v>B0123620</v>
          </cell>
          <cell r="D124" t="str">
            <v>m3</v>
          </cell>
          <cell r="E124" t="str">
            <v>Concreto resistencia 28 MPa</v>
          </cell>
          <cell r="F124">
            <v>529148.97</v>
          </cell>
        </row>
        <row r="125">
          <cell r="C125" t="str">
            <v>B0123640</v>
          </cell>
          <cell r="D125" t="str">
            <v>m3</v>
          </cell>
          <cell r="E125" t="str">
            <v>Concreto resistencia 32 MPa</v>
          </cell>
          <cell r="F125">
            <v>550103.67999999993</v>
          </cell>
        </row>
        <row r="126">
          <cell r="C126" t="str">
            <v>B0123630</v>
          </cell>
          <cell r="D126" t="str">
            <v>m3</v>
          </cell>
          <cell r="E126" t="str">
            <v>Concreto resistencia 35 MPa</v>
          </cell>
          <cell r="F126">
            <v>571270.21</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75845.042477736599</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164554.35286805048</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50500.491763212318</v>
          </cell>
        </row>
        <row r="136">
          <cell r="C136" t="str">
            <v>B0013790</v>
          </cell>
          <cell r="D136" t="str">
            <v>m3</v>
          </cell>
          <cell r="E136" t="str">
            <v>Derecho de explotación y/o disposición de materiales</v>
          </cell>
          <cell r="F136">
            <v>7544.794954151982</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6765.239013942858</v>
          </cell>
        </row>
        <row r="138">
          <cell r="C138" t="str">
            <v>B014001</v>
          </cell>
          <cell r="D138" t="str">
            <v>gl</v>
          </cell>
          <cell r="E138" t="str">
            <v>Disolvente para pintura (TINNER)</v>
          </cell>
          <cell r="F138">
            <v>42500.897599999997</v>
          </cell>
        </row>
        <row r="139">
          <cell r="C139" t="str">
            <v>B014002</v>
          </cell>
          <cell r="D139" t="str">
            <v>gl</v>
          </cell>
          <cell r="E139" t="str">
            <v>Disolvente para pintura de demarcacion vial (XILOL)</v>
          </cell>
          <cell r="F139">
            <v>67209.248399999997</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7885.1916175854276</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3283.3199333333328</v>
          </cell>
        </row>
        <row r="145">
          <cell r="C145" t="str">
            <v>B020014</v>
          </cell>
          <cell r="D145" t="str">
            <v>L</v>
          </cell>
          <cell r="E145" t="str">
            <v>Emulsión asfáltica CRL-57h (CRL-1h)</v>
          </cell>
          <cell r="F145">
            <v>2377.1745078533481</v>
          </cell>
        </row>
        <row r="146">
          <cell r="C146" t="str">
            <v>B020005</v>
          </cell>
          <cell r="D146" t="str">
            <v>L</v>
          </cell>
          <cell r="E146" t="str">
            <v>Emulsión asfáltica de rotura media (CRM-65)</v>
          </cell>
          <cell r="F146">
            <v>2377.1745078533481</v>
          </cell>
        </row>
        <row r="147">
          <cell r="C147" t="str">
            <v>B020007</v>
          </cell>
          <cell r="D147" t="str">
            <v>L</v>
          </cell>
          <cell r="E147" t="str">
            <v>Emulsión asfáltica CRR-60 (CRR-1)</v>
          </cell>
          <cell r="F147">
            <v>3097.0822000000003</v>
          </cell>
        </row>
        <row r="148">
          <cell r="C148" t="str">
            <v>B020008</v>
          </cell>
          <cell r="D148" t="str">
            <v>L</v>
          </cell>
          <cell r="E148" t="str">
            <v>Emulsión asfáltica CRR-65 (CRR-2)</v>
          </cell>
          <cell r="F148">
            <v>2195.4749999999999</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2377.1745078533481</v>
          </cell>
        </row>
        <row r="151">
          <cell r="C151" t="str">
            <v>B020006</v>
          </cell>
          <cell r="D151" t="str">
            <v>L</v>
          </cell>
          <cell r="E151" t="str">
            <v>Emulsión asfáltica de rotura rápida modificada con polímeros CRR-60m (CRR-1m)</v>
          </cell>
          <cell r="F151">
            <v>2726.55</v>
          </cell>
        </row>
        <row r="152">
          <cell r="C152" t="str">
            <v>B020009</v>
          </cell>
          <cell r="D152" t="str">
            <v>L</v>
          </cell>
          <cell r="E152" t="str">
            <v>Emulsión asfáltica de rotura rápida modificada con polímeros CRR-65m (CRR-2m)</v>
          </cell>
          <cell r="F152">
            <v>2836.05</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25659.343538231959</v>
          </cell>
        </row>
        <row r="154">
          <cell r="C154" t="str">
            <v>B0014772</v>
          </cell>
          <cell r="D154" t="str">
            <v>kg</v>
          </cell>
          <cell r="E154" t="str">
            <v>Emulsión plastificante para adicionar al concreto con accion impermeabilizante</v>
          </cell>
          <cell r="F154">
            <v>23719.722467275962</v>
          </cell>
        </row>
        <row r="155">
          <cell r="C155" t="str">
            <v>B0013960</v>
          </cell>
          <cell r="D155" t="str">
            <v>m</v>
          </cell>
          <cell r="E155" t="str">
            <v xml:space="preserve">Estacón en madera, diámetro mayor a 10 cm, L=2 m </v>
          </cell>
          <cell r="F155">
            <v>20409</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32020.691044551619</v>
          </cell>
        </row>
        <row r="160">
          <cell r="C160" t="str">
            <v>B021000</v>
          </cell>
          <cell r="D160" t="str">
            <v>m2</v>
          </cell>
          <cell r="E160" t="str">
            <v>Formaleta de madera para concreto</v>
          </cell>
          <cell r="F160">
            <v>24462.708597603989</v>
          </cell>
        </row>
        <row r="161">
          <cell r="C161" t="str">
            <v>B021009</v>
          </cell>
          <cell r="D161" t="str">
            <v>m2</v>
          </cell>
          <cell r="E161" t="str">
            <v>Formaleta para cuneta y/o bordillo de concreto</v>
          </cell>
          <cell r="F161">
            <v>7993.1163514098835</v>
          </cell>
        </row>
        <row r="162">
          <cell r="C162" t="str">
            <v>B021010</v>
          </cell>
          <cell r="D162" t="str">
            <v>m2</v>
          </cell>
          <cell r="E162" t="str">
            <v>Formaleta para gaviones</v>
          </cell>
          <cell r="F162">
            <v>14736.571444339757</v>
          </cell>
        </row>
        <row r="163">
          <cell r="C163" t="str">
            <v>B021005</v>
          </cell>
          <cell r="D163" t="str">
            <v>m2</v>
          </cell>
          <cell r="E163" t="str">
            <v>Formaleta para muros</v>
          </cell>
          <cell r="F163">
            <v>8700.4717807381912</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8655.8743542520861</v>
          </cell>
        </row>
        <row r="167">
          <cell r="C167" t="str">
            <v>B0014065</v>
          </cell>
          <cell r="D167" t="str">
            <v>gl</v>
          </cell>
          <cell r="E167" t="str">
            <v>Gasolina corriente</v>
          </cell>
          <cell r="F167">
            <v>9891.0359151704288</v>
          </cell>
        </row>
        <row r="168">
          <cell r="C168" t="str">
            <v>B0010050</v>
          </cell>
          <cell r="D168" t="str">
            <v>m2</v>
          </cell>
          <cell r="E168" t="str">
            <v xml:space="preserve">Geocelda para estabilización de suelos </v>
          </cell>
          <cell r="F168">
            <v>53883.114388587193</v>
          </cell>
        </row>
        <row r="169">
          <cell r="C169" t="str">
            <v>B028002</v>
          </cell>
          <cell r="D169" t="str">
            <v>m</v>
          </cell>
          <cell r="E169" t="str">
            <v>Geodren planar diámetro 100 mm y h=0.50</v>
          </cell>
          <cell r="F169">
            <v>29819.854932293325</v>
          </cell>
        </row>
        <row r="170">
          <cell r="C170" t="str">
            <v>B028003</v>
          </cell>
          <cell r="D170" t="str">
            <v>m</v>
          </cell>
          <cell r="E170" t="str">
            <v>Geodren planar diámetro  100 mm y h=1.00</v>
          </cell>
          <cell r="F170">
            <v>55941.380498586717</v>
          </cell>
        </row>
        <row r="171">
          <cell r="C171" t="str">
            <v>B028004</v>
          </cell>
          <cell r="D171" t="str">
            <v>m</v>
          </cell>
          <cell r="E171" t="str">
            <v>Geodren planar diámetro  100 mm y h=2.00</v>
          </cell>
          <cell r="F171">
            <v>109579.32622990888</v>
          </cell>
        </row>
        <row r="172">
          <cell r="C172" t="str">
            <v>B0014112</v>
          </cell>
          <cell r="D172" t="str">
            <v>m2</v>
          </cell>
          <cell r="E172" t="str">
            <v>Geomalla biaxial de polipropileno con resistencia última a la tensión de 20 kN/m</v>
          </cell>
          <cell r="F172">
            <v>12363.157499655616</v>
          </cell>
        </row>
        <row r="173">
          <cell r="C173" t="str">
            <v>B0014113</v>
          </cell>
          <cell r="D173" t="str">
            <v>m2</v>
          </cell>
          <cell r="E173" t="str">
            <v>Geomalla biaxial de polipropileno con resistencia última a la tensión de 30 kN/m</v>
          </cell>
          <cell r="F173">
            <v>17930.572224546871</v>
          </cell>
        </row>
        <row r="174">
          <cell r="C174" t="str">
            <v>B0014114</v>
          </cell>
          <cell r="D174" t="str">
            <v>m2</v>
          </cell>
          <cell r="E174" t="str">
            <v>Geomalla biaxial para refuerzo de pavimentos asfálticos</v>
          </cell>
          <cell r="F174">
            <v>15124.194003835222</v>
          </cell>
        </row>
        <row r="175">
          <cell r="C175" t="str">
            <v>B026010</v>
          </cell>
          <cell r="D175" t="str">
            <v>m2</v>
          </cell>
          <cell r="E175" t="str">
            <v>Geomalla en fibra de vidrio</v>
          </cell>
          <cell r="F175">
            <v>12373.831316471116</v>
          </cell>
        </row>
        <row r="176">
          <cell r="C176" t="str">
            <v>B0264115</v>
          </cell>
          <cell r="D176" t="str">
            <v>m2</v>
          </cell>
          <cell r="E176" t="str">
            <v>Geomalla uniaxial de poliester de alta tenacidad con resistencia última a la tensión de 55 kN/m aproximadamente</v>
          </cell>
          <cell r="F176">
            <v>9914.7494025142059</v>
          </cell>
        </row>
        <row r="177">
          <cell r="C177" t="str">
            <v>B0264116</v>
          </cell>
          <cell r="D177" t="str">
            <v>m2</v>
          </cell>
          <cell r="E177" t="str">
            <v>Geomalla uniaxial de poliéster de alta tenacidad con resistencia última a la tensión de 115 kN/m aproximadamente</v>
          </cell>
          <cell r="F177">
            <v>16216.496904112211</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12253.182475414882</v>
          </cell>
        </row>
        <row r="179">
          <cell r="C179" t="str">
            <v>B025008</v>
          </cell>
          <cell r="D179" t="str">
            <v>m2</v>
          </cell>
          <cell r="E179" t="str">
            <v>Geotextil no tejido para repavimentación con resistencia a la tensión Grab mínima de 450 N</v>
          </cell>
          <cell r="F179">
            <v>6408.6079036763904</v>
          </cell>
        </row>
        <row r="180">
          <cell r="C180" t="str">
            <v>B025005</v>
          </cell>
          <cell r="D180" t="str">
            <v>m2</v>
          </cell>
          <cell r="E180" t="str">
            <v>Geotextil no tejido con resistencia a la tensión Grab de 700 N aproximadamente</v>
          </cell>
          <cell r="F180">
            <v>7373.3677434082147</v>
          </cell>
        </row>
        <row r="181">
          <cell r="C181" t="str">
            <v>B025006</v>
          </cell>
          <cell r="D181" t="str">
            <v>m2</v>
          </cell>
          <cell r="E181" t="str">
            <v>Geotextil no tejido con resistencia a la tensión Grab de 720 N aproximadamente</v>
          </cell>
          <cell r="F181">
            <v>8945.6806756017959</v>
          </cell>
        </row>
        <row r="182">
          <cell r="C182" t="str">
            <v>B025101</v>
          </cell>
          <cell r="D182" t="str">
            <v>m2</v>
          </cell>
          <cell r="E182" t="str">
            <v xml:space="preserve">Geotextil tejido de alto modulo con resistencia mínima a la rotura método Grab de 1400 N (MD) y 1500 N (TD) </v>
          </cell>
          <cell r="F182">
            <v>7562.0970019176111</v>
          </cell>
        </row>
        <row r="183">
          <cell r="C183" t="str">
            <v>B025011</v>
          </cell>
          <cell r="D183" t="str">
            <v>m2</v>
          </cell>
          <cell r="E183" t="str">
            <v>Geotextil tejido con resistencia a la tensión Grab mínima de 1100 N</v>
          </cell>
          <cell r="F183">
            <v>6874.3986078970711</v>
          </cell>
        </row>
        <row r="184">
          <cell r="C184" t="str">
            <v>B025001</v>
          </cell>
          <cell r="D184" t="str">
            <v>m2</v>
          </cell>
          <cell r="E184" t="str">
            <v>Geotextil tejido con resistencia a la tensión Grab mínima de 1400 N</v>
          </cell>
          <cell r="F184">
            <v>7670.2500701501658</v>
          </cell>
        </row>
        <row r="185">
          <cell r="C185" t="str">
            <v>B025100</v>
          </cell>
          <cell r="D185" t="str">
            <v>m2</v>
          </cell>
          <cell r="E185" t="str">
            <v>Geotextil uniaxial con resistencia ultima a la tensión aproximada de MD de 170 Kn/m y TD de 50 kN/m.</v>
          </cell>
          <cell r="F185">
            <v>25206.990006392043</v>
          </cell>
        </row>
        <row r="186">
          <cell r="C186" t="str">
            <v>B0014180</v>
          </cell>
          <cell r="D186" t="str">
            <v>kg</v>
          </cell>
          <cell r="E186" t="str">
            <v>Grapas para poste de madera</v>
          </cell>
          <cell r="F186">
            <v>15039.653818785382</v>
          </cell>
        </row>
        <row r="187">
          <cell r="C187" t="str">
            <v>B0014184</v>
          </cell>
          <cell r="D187" t="str">
            <v>u</v>
          </cell>
          <cell r="E187" t="str">
            <v>Grata de limpieza ondulada,  trenzada o torcida</v>
          </cell>
          <cell r="F187">
            <v>32317.424999999996</v>
          </cell>
        </row>
        <row r="188">
          <cell r="C188" t="str">
            <v>B0014181</v>
          </cell>
          <cell r="D188" t="str">
            <v>m3</v>
          </cell>
          <cell r="E188" t="str">
            <v>Gravilla para relleno de estructuras</v>
          </cell>
          <cell r="F188">
            <v>73150.002099999998</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97223.851961242166</v>
          </cell>
        </row>
        <row r="193">
          <cell r="C193" t="str">
            <v>B0010025</v>
          </cell>
          <cell r="D193" t="str">
            <v>u</v>
          </cell>
          <cell r="E193" t="str">
            <v>Lámina HR calibre 36 de 4"x 8"</v>
          </cell>
          <cell r="F193">
            <v>9351.0800945815881</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1610.5796758933709</v>
          </cell>
        </row>
        <row r="196">
          <cell r="C196" t="str">
            <v>B0014220</v>
          </cell>
          <cell r="D196" t="str">
            <v>u</v>
          </cell>
          <cell r="E196" t="str">
            <v>Limpiador 1/4 de galón (anclajes)</v>
          </cell>
          <cell r="F196">
            <v>59860.569999999992</v>
          </cell>
        </row>
        <row r="197">
          <cell r="C197" t="str">
            <v>B0014230</v>
          </cell>
          <cell r="D197" t="str">
            <v>m</v>
          </cell>
          <cell r="E197" t="str">
            <v>Listón en guadua para empradizar</v>
          </cell>
          <cell r="F197">
            <v>3086.331666944734</v>
          </cell>
        </row>
        <row r="198">
          <cell r="C198" t="str">
            <v>B0014228</v>
          </cell>
          <cell r="D198" t="str">
            <v>u</v>
          </cell>
          <cell r="E198" t="str">
            <v>Listones o postes de madera para cerco de proteccion de árbol</v>
          </cell>
          <cell r="F198">
            <v>9313.5131528227266</v>
          </cell>
        </row>
        <row r="199">
          <cell r="C199" t="str">
            <v>B0014229</v>
          </cell>
          <cell r="D199" t="str">
            <v>u</v>
          </cell>
          <cell r="E199" t="str">
            <v>Listones o postes de madera para tutor de árbol (dimensiones)</v>
          </cell>
          <cell r="F199">
            <v>5190.8099255542338</v>
          </cell>
        </row>
        <row r="200">
          <cell r="C200" t="str">
            <v>B033006</v>
          </cell>
          <cell r="D200" t="str">
            <v>u</v>
          </cell>
          <cell r="E200" t="str">
            <v>Malla ciclónica para gaviones con zinc galvanizado y plastificada con PVC cal 12 (2m3)</v>
          </cell>
          <cell r="F200">
            <v>216913.51264022652</v>
          </cell>
        </row>
        <row r="201">
          <cell r="C201" t="str">
            <v>B033005</v>
          </cell>
          <cell r="D201" t="str">
            <v>u</v>
          </cell>
          <cell r="E201" t="str">
            <v>Malla ciclónica para gaviones galvanizada aleación Zn-5A1-MM cal 12 (2m3)</v>
          </cell>
          <cell r="F201">
            <v>216913.51264022652</v>
          </cell>
        </row>
        <row r="202">
          <cell r="C202" t="str">
            <v>B033009</v>
          </cell>
          <cell r="D202" t="str">
            <v>u</v>
          </cell>
          <cell r="E202" t="str">
            <v>Malla ciclónica para gaviones galvanizada aleación Zn-5A1-MM y plastificada con PVC cal 12 (2m3)</v>
          </cell>
          <cell r="F202">
            <v>203406.65070313949</v>
          </cell>
        </row>
        <row r="203">
          <cell r="C203" t="str">
            <v>B033010</v>
          </cell>
          <cell r="D203" t="str">
            <v>m2</v>
          </cell>
          <cell r="E203" t="str">
            <v>Malla electrosoldada de 5/16 e= 10 cm</v>
          </cell>
          <cell r="F203">
            <v>8219.880478998055</v>
          </cell>
        </row>
        <row r="204">
          <cell r="C204" t="str">
            <v>B033008</v>
          </cell>
          <cell r="D204" t="str">
            <v>m2</v>
          </cell>
          <cell r="E204" t="str">
            <v>Malla electrosoldada de 5/16 e= 15 cm</v>
          </cell>
          <cell r="F204">
            <v>8219.880478998055</v>
          </cell>
        </row>
        <row r="205">
          <cell r="C205" t="str">
            <v>B033001</v>
          </cell>
          <cell r="D205" t="str">
            <v>m2</v>
          </cell>
          <cell r="E205" t="str">
            <v>Malla eslabonada galvanizada calibre 12</v>
          </cell>
          <cell r="F205">
            <v>44999.85</v>
          </cell>
        </row>
        <row r="206">
          <cell r="C206" t="str">
            <v>B033003</v>
          </cell>
          <cell r="D206" t="str">
            <v>u</v>
          </cell>
          <cell r="E206" t="str">
            <v>Malla para colchogaviones, espesor 0,30m</v>
          </cell>
          <cell r="F206">
            <v>132367.4753134654</v>
          </cell>
        </row>
        <row r="207">
          <cell r="C207" t="str">
            <v>B033002</v>
          </cell>
          <cell r="D207" t="str">
            <v>u</v>
          </cell>
          <cell r="E207" t="str">
            <v>Malla para gaviones clase 1 con zinc galvanizado (2m3)</v>
          </cell>
          <cell r="F207">
            <v>154122.7589812135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11029.276999999998</v>
          </cell>
        </row>
        <row r="211">
          <cell r="C211" t="str">
            <v>B0014265</v>
          </cell>
          <cell r="D211" t="str">
            <v>m2</v>
          </cell>
          <cell r="E211" t="str">
            <v>Manto de refuerzo de vegetación - cesped tipo 5A, 5B y/o 5C</v>
          </cell>
          <cell r="F211">
            <v>22623.381252916373</v>
          </cell>
        </row>
        <row r="212">
          <cell r="C212" t="str">
            <v>B0014264</v>
          </cell>
          <cell r="D212" t="str">
            <v>m2</v>
          </cell>
          <cell r="E212" t="str">
            <v>Manto permanente para refuerzo de la vegetación (MRV) TIPO 5D</v>
          </cell>
          <cell r="F212">
            <v>19227</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8925</v>
          </cell>
        </row>
        <row r="215">
          <cell r="C215" t="str">
            <v>B0014263</v>
          </cell>
          <cell r="D215" t="str">
            <v>m2</v>
          </cell>
          <cell r="E215" t="str">
            <v>Manto para control de erosión tipo 3B</v>
          </cell>
          <cell r="F215">
            <v>5881.6310014914761</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12086.428541526442</v>
          </cell>
        </row>
        <row r="218">
          <cell r="C218" t="str">
            <v>B0014270</v>
          </cell>
          <cell r="D218" t="str">
            <v>m3</v>
          </cell>
          <cell r="E218" t="str">
            <v>Material de afirmado CBR ≥ 15%</v>
          </cell>
          <cell r="F218">
            <v>37005.998820000001</v>
          </cell>
        </row>
        <row r="219">
          <cell r="C219" t="str">
            <v>B0014301</v>
          </cell>
          <cell r="D219" t="str">
            <v>m3</v>
          </cell>
          <cell r="E219" t="str">
            <v>Material de base clase A (NT3) gradación fina BG 25</v>
          </cell>
          <cell r="F219">
            <v>62052.8577</v>
          </cell>
        </row>
        <row r="220">
          <cell r="C220" t="str">
            <v>B0014302</v>
          </cell>
          <cell r="D220" t="str">
            <v>m3</v>
          </cell>
          <cell r="E220" t="str">
            <v>Material de base clase A (NT3) gradación fina BG 38</v>
          </cell>
          <cell r="F220">
            <v>60891.667316666666</v>
          </cell>
        </row>
        <row r="221">
          <cell r="C221" t="str">
            <v>B0014303</v>
          </cell>
          <cell r="D221" t="str">
            <v>m3</v>
          </cell>
          <cell r="E221" t="str">
            <v>Material de base clase A (NT3) gradación gruesa BG 27</v>
          </cell>
          <cell r="F221">
            <v>60891.667316666666</v>
          </cell>
        </row>
        <row r="222">
          <cell r="C222" t="str">
            <v>B0014304</v>
          </cell>
          <cell r="D222" t="str">
            <v>m3</v>
          </cell>
          <cell r="E222" t="str">
            <v>Material de base clase A (NT3) gradación gruesa BG 40</v>
          </cell>
          <cell r="F222">
            <v>60891.667316666666</v>
          </cell>
        </row>
        <row r="223">
          <cell r="C223" t="str">
            <v>B0014305</v>
          </cell>
          <cell r="D223" t="str">
            <v>m3</v>
          </cell>
          <cell r="E223" t="str">
            <v>Material de base clase B (NT2) gradación fina BG 25</v>
          </cell>
          <cell r="F223">
            <v>59503.333983333338</v>
          </cell>
        </row>
        <row r="224">
          <cell r="C224" t="str">
            <v>B0014306</v>
          </cell>
          <cell r="D224" t="str">
            <v>m3</v>
          </cell>
          <cell r="E224" t="str">
            <v>Material de base clase B (NT2) gradación fina BG 38</v>
          </cell>
          <cell r="F224">
            <v>59503.333983333338</v>
          </cell>
        </row>
        <row r="225">
          <cell r="C225" t="str">
            <v>B0014307</v>
          </cell>
          <cell r="D225" t="str">
            <v>m3</v>
          </cell>
          <cell r="E225" t="str">
            <v>Material de base clase B (NT2) gradación gruesa BG 27</v>
          </cell>
          <cell r="F225">
            <v>59503.333983333338</v>
          </cell>
        </row>
        <row r="226">
          <cell r="C226" t="str">
            <v>B0014308</v>
          </cell>
          <cell r="D226" t="str">
            <v>m3</v>
          </cell>
          <cell r="E226" t="str">
            <v>Material de base clase B (NT2) gradación gruesa BG 40</v>
          </cell>
          <cell r="F226">
            <v>59503.333983333338</v>
          </cell>
        </row>
        <row r="227">
          <cell r="C227" t="str">
            <v>B0014309</v>
          </cell>
          <cell r="D227" t="str">
            <v>m3</v>
          </cell>
          <cell r="E227" t="str">
            <v>Material de base clase C (NT1) gradación fina BG 25</v>
          </cell>
          <cell r="F227">
            <v>59503.333983333338</v>
          </cell>
        </row>
        <row r="228">
          <cell r="C228" t="str">
            <v>B0014311</v>
          </cell>
          <cell r="D228" t="str">
            <v>m3</v>
          </cell>
          <cell r="E228" t="str">
            <v>Material de base clase C (NT1) gradación fina BG 38</v>
          </cell>
          <cell r="F228">
            <v>59503.333983333338</v>
          </cell>
        </row>
        <row r="229">
          <cell r="C229" t="str">
            <v>B0014312</v>
          </cell>
          <cell r="D229" t="str">
            <v>m3</v>
          </cell>
          <cell r="E229" t="str">
            <v>Material de base clase C (NT1) gradación gruesa BG 27</v>
          </cell>
          <cell r="F229">
            <v>59503.333983333338</v>
          </cell>
        </row>
        <row r="230">
          <cell r="C230" t="str">
            <v>B0014313</v>
          </cell>
          <cell r="D230" t="str">
            <v>m3</v>
          </cell>
          <cell r="E230" t="str">
            <v>Material de base clase C (NT1) gradación gruesa BG 40</v>
          </cell>
          <cell r="F230">
            <v>59503.333983333338</v>
          </cell>
        </row>
        <row r="231">
          <cell r="C231" t="str">
            <v>B0014314</v>
          </cell>
          <cell r="D231" t="str">
            <v>m3</v>
          </cell>
          <cell r="E231" t="str">
            <v>Material de base gradación BEE-25</v>
          </cell>
          <cell r="F231">
            <v>60891.667316666666</v>
          </cell>
        </row>
        <row r="232">
          <cell r="C232" t="str">
            <v>B0014315</v>
          </cell>
          <cell r="D232" t="str">
            <v>m3</v>
          </cell>
          <cell r="E232" t="str">
            <v>Material de base gradación BEE-38</v>
          </cell>
          <cell r="F232">
            <v>60891.667316666666</v>
          </cell>
        </row>
        <row r="233">
          <cell r="C233" t="str">
            <v>B0014316</v>
          </cell>
          <cell r="D233" t="str">
            <v>m3</v>
          </cell>
          <cell r="E233" t="str">
            <v>Material de base gradación BEE-5</v>
          </cell>
          <cell r="F233">
            <v>60891.667316666666</v>
          </cell>
        </row>
        <row r="234">
          <cell r="C234" t="str">
            <v>B0014373</v>
          </cell>
          <cell r="D234" t="str">
            <v>m3</v>
          </cell>
          <cell r="E234" t="str">
            <v>Material de recebo para relleno</v>
          </cell>
          <cell r="F234">
            <v>36496.667316666666</v>
          </cell>
        </row>
        <row r="235">
          <cell r="C235" t="str">
            <v>B0014374</v>
          </cell>
          <cell r="D235" t="str">
            <v>m3</v>
          </cell>
          <cell r="E235" t="str">
            <v>Material de relleno para bacheo tipo base y/o sub-base</v>
          </cell>
          <cell r="F235">
            <v>41888</v>
          </cell>
        </row>
        <row r="236">
          <cell r="C236" t="str">
            <v>B0014375</v>
          </cell>
          <cell r="D236" t="str">
            <v>kg</v>
          </cell>
          <cell r="E236" t="str">
            <v>Material de relleno y oquedades para roca</v>
          </cell>
          <cell r="F236">
            <v>5147.6582947230463</v>
          </cell>
        </row>
        <row r="237">
          <cell r="C237" t="str">
            <v>B0014341</v>
          </cell>
          <cell r="D237" t="str">
            <v>m3</v>
          </cell>
          <cell r="E237" t="str">
            <v>Material de sub- base clase A (NT3) gradación SBG-38</v>
          </cell>
          <cell r="F237">
            <v>44637.143100000001</v>
          </cell>
        </row>
        <row r="238">
          <cell r="C238" t="str">
            <v>B0014342</v>
          </cell>
          <cell r="D238" t="str">
            <v>m3</v>
          </cell>
          <cell r="E238" t="str">
            <v>Material de sub- base clase A (NT3) gradación SBG-50</v>
          </cell>
          <cell r="F238">
            <v>44143.33361666667</v>
          </cell>
        </row>
        <row r="239">
          <cell r="C239" t="str">
            <v>B0014343</v>
          </cell>
          <cell r="D239" t="str">
            <v>m3</v>
          </cell>
          <cell r="E239" t="str">
            <v>Material de sub- base clase B (NT2) gradación SBG-38</v>
          </cell>
          <cell r="F239">
            <v>44143.33361666667</v>
          </cell>
        </row>
        <row r="240">
          <cell r="C240" t="str">
            <v>B0014344</v>
          </cell>
          <cell r="D240" t="str">
            <v>m3</v>
          </cell>
          <cell r="E240" t="str">
            <v>Material de sub- base clase B (NT2) gradación SBG-50</v>
          </cell>
          <cell r="F240">
            <v>44143.33361666667</v>
          </cell>
        </row>
        <row r="241">
          <cell r="C241" t="str">
            <v>B0014345</v>
          </cell>
          <cell r="D241" t="str">
            <v>m3</v>
          </cell>
          <cell r="E241" t="str">
            <v>Material de sub- base clase C (NT1) gradación SBG-20</v>
          </cell>
          <cell r="F241">
            <v>44143.33361666667</v>
          </cell>
        </row>
        <row r="242">
          <cell r="C242" t="str">
            <v>B0014346</v>
          </cell>
          <cell r="D242" t="str">
            <v>m3</v>
          </cell>
          <cell r="E242" t="str">
            <v>Material de sub- base clase C (NT1) gradación SBG-38</v>
          </cell>
          <cell r="F242">
            <v>44143.33361666667</v>
          </cell>
        </row>
        <row r="243">
          <cell r="C243" t="str">
            <v>B0014347</v>
          </cell>
          <cell r="D243" t="str">
            <v>m3</v>
          </cell>
          <cell r="E243" t="str">
            <v>Material de sub- base clase C (NT1) gradación SBG-50</v>
          </cell>
          <cell r="F243">
            <v>44143.33361666667</v>
          </cell>
        </row>
        <row r="244">
          <cell r="C244" t="str">
            <v>B0014380</v>
          </cell>
          <cell r="D244" t="str">
            <v>m3</v>
          </cell>
          <cell r="E244" t="str">
            <v>Material drenante (3")</v>
          </cell>
          <cell r="F244">
            <v>69020</v>
          </cell>
        </row>
        <row r="245">
          <cell r="C245" t="str">
            <v>B0014390</v>
          </cell>
          <cell r="D245" t="str">
            <v>m3</v>
          </cell>
          <cell r="E245" t="str">
            <v>Material filtrante  MF-150  de 6"</v>
          </cell>
          <cell r="F245">
            <v>71224.491620111716</v>
          </cell>
        </row>
        <row r="246">
          <cell r="C246" t="str">
            <v>B0014273</v>
          </cell>
          <cell r="D246" t="str">
            <v>m3</v>
          </cell>
          <cell r="E246" t="str">
            <v>Material fino o granular clase 1 para estabilizar con cemento</v>
          </cell>
          <cell r="F246">
            <v>65536.221913994654</v>
          </cell>
        </row>
        <row r="247">
          <cell r="C247" t="str">
            <v>B0014274</v>
          </cell>
          <cell r="D247" t="str">
            <v>m3</v>
          </cell>
          <cell r="E247" t="str">
            <v>Material fino o granular clase 2 (CBR &gt;= 10%) para estabilizar con cemento</v>
          </cell>
          <cell r="F247">
            <v>65536.221913994654</v>
          </cell>
        </row>
        <row r="248">
          <cell r="C248" t="str">
            <v>B0014400</v>
          </cell>
          <cell r="D248" t="str">
            <v>m3</v>
          </cell>
          <cell r="E248" t="str">
            <v>Material para pedraplén</v>
          </cell>
          <cell r="F248">
            <v>71400</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38675</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569835.17430998012</v>
          </cell>
        </row>
        <row r="253">
          <cell r="C253" t="str">
            <v>B0014440</v>
          </cell>
          <cell r="D253" t="str">
            <v>m3</v>
          </cell>
          <cell r="E253" t="str">
            <v>Mezcla abierta en caliente tipo MAC‐63</v>
          </cell>
          <cell r="F253">
            <v>553716.20654243685</v>
          </cell>
        </row>
        <row r="254">
          <cell r="C254" t="str">
            <v>B0014430</v>
          </cell>
          <cell r="D254" t="str">
            <v>m3</v>
          </cell>
          <cell r="E254" t="str">
            <v>Mezcla abierta en caliente tipo MAC‐75</v>
          </cell>
          <cell r="F254">
            <v>535682.38412431593</v>
          </cell>
        </row>
        <row r="255">
          <cell r="C255" t="str">
            <v>B0014461</v>
          </cell>
          <cell r="D255" t="str">
            <v>m3</v>
          </cell>
          <cell r="E255" t="str">
            <v>Mezcla abierta en frío MAF-19</v>
          </cell>
          <cell r="F255">
            <v>593428.25216526247</v>
          </cell>
        </row>
        <row r="256">
          <cell r="C256" t="str">
            <v>B0014542</v>
          </cell>
          <cell r="D256" t="str">
            <v>m3</v>
          </cell>
          <cell r="E256" t="str">
            <v>Mezcla abierta en frío MAF-25</v>
          </cell>
          <cell r="F256">
            <v>520905.10746227927</v>
          </cell>
        </row>
        <row r="257">
          <cell r="C257" t="str">
            <v>B0014469</v>
          </cell>
          <cell r="D257" t="str">
            <v>m3</v>
          </cell>
          <cell r="E257" t="str">
            <v>Mezcla abierta en frio MAF-38</v>
          </cell>
          <cell r="F257">
            <v>552966.35348347109</v>
          </cell>
        </row>
        <row r="258">
          <cell r="C258" t="str">
            <v>B0014505</v>
          </cell>
          <cell r="D258" t="str">
            <v>m3</v>
          </cell>
          <cell r="E258" t="str">
            <v>Mezcla asfáltica drenante</v>
          </cell>
          <cell r="F258">
            <v>601572.16086499521</v>
          </cell>
        </row>
        <row r="259">
          <cell r="C259" t="str">
            <v>B0014520</v>
          </cell>
          <cell r="D259" t="str">
            <v>m3</v>
          </cell>
          <cell r="E259" t="str">
            <v>Mezcla de alto modulo MAM-19</v>
          </cell>
          <cell r="F259">
            <v>872115.38863072114</v>
          </cell>
        </row>
        <row r="260">
          <cell r="C260" t="str">
            <v>B0014521</v>
          </cell>
          <cell r="D260" t="str">
            <v>m3</v>
          </cell>
          <cell r="E260" t="str">
            <v>Mezcla de alto modulo MAM-25</v>
          </cell>
          <cell r="F260">
            <v>872115.38863072114</v>
          </cell>
        </row>
        <row r="261">
          <cell r="C261" t="str">
            <v>B0014501</v>
          </cell>
          <cell r="D261" t="str">
            <v>m3</v>
          </cell>
          <cell r="E261" t="str">
            <v>Mezcla densa en caliente MDC-10</v>
          </cell>
          <cell r="F261">
            <v>731850</v>
          </cell>
        </row>
        <row r="262">
          <cell r="C262" t="str">
            <v>B0014502</v>
          </cell>
          <cell r="D262" t="str">
            <v>m3</v>
          </cell>
          <cell r="E262" t="str">
            <v>Mezcla densa en caliente MDC-19</v>
          </cell>
          <cell r="F262">
            <v>653677.71</v>
          </cell>
        </row>
        <row r="263">
          <cell r="C263" t="str">
            <v>B0014511</v>
          </cell>
          <cell r="D263" t="str">
            <v>m3</v>
          </cell>
          <cell r="E263" t="str">
            <v>Mezcla densa en caliente MDC-25</v>
          </cell>
          <cell r="F263">
            <v>650127.93999999994</v>
          </cell>
        </row>
        <row r="264">
          <cell r="C264" t="str">
            <v>B0014531</v>
          </cell>
          <cell r="D264" t="str">
            <v>m3</v>
          </cell>
          <cell r="E264" t="str">
            <v>Mezcla densa en frio MDF-19</v>
          </cell>
          <cell r="F264">
            <v>615991.35943955183</v>
          </cell>
        </row>
        <row r="265">
          <cell r="C265" t="str">
            <v>B0014541</v>
          </cell>
          <cell r="D265" t="str">
            <v>m3</v>
          </cell>
          <cell r="E265" t="str">
            <v>Mezcla densa en frio MDF-25</v>
          </cell>
          <cell r="F265">
            <v>636906.80108427384</v>
          </cell>
        </row>
        <row r="266">
          <cell r="C266" t="str">
            <v>B0014551</v>
          </cell>
          <cell r="D266" t="str">
            <v>m3</v>
          </cell>
          <cell r="E266" t="str">
            <v>Mezcla densa en frío MDF-38</v>
          </cell>
          <cell r="F266">
            <v>632396.1907295743</v>
          </cell>
        </row>
        <row r="267">
          <cell r="C267" t="str">
            <v>B0014570</v>
          </cell>
          <cell r="D267" t="str">
            <v>m3</v>
          </cell>
          <cell r="E267" t="str">
            <v xml:space="preserve">Mezcla discontinua en caliente tipo F‐10 </v>
          </cell>
          <cell r="F267">
            <v>353037.14076168952</v>
          </cell>
        </row>
        <row r="268">
          <cell r="C268" t="str">
            <v>B0014560</v>
          </cell>
          <cell r="D268" t="str">
            <v>m3</v>
          </cell>
          <cell r="E268" t="str">
            <v xml:space="preserve">Mezcla discontinua en caliente tipo F‐13 </v>
          </cell>
          <cell r="F268">
            <v>335902.56741428241</v>
          </cell>
        </row>
        <row r="269">
          <cell r="C269" t="str">
            <v>B0014590</v>
          </cell>
          <cell r="D269" t="str">
            <v>m3</v>
          </cell>
          <cell r="E269" t="str">
            <v>Mezcla discontinua en caliente tipo M‐10</v>
          </cell>
          <cell r="F269">
            <v>299640.99506279069</v>
          </cell>
        </row>
        <row r="270">
          <cell r="C270" t="str">
            <v>B0014580</v>
          </cell>
          <cell r="D270" t="str">
            <v>m3</v>
          </cell>
          <cell r="E270" t="str">
            <v>Mezcla discontinua en caliente tipo M‐13</v>
          </cell>
          <cell r="F270">
            <v>358004.55815231096</v>
          </cell>
        </row>
        <row r="271">
          <cell r="C271" t="str">
            <v>B0014601</v>
          </cell>
          <cell r="D271" t="str">
            <v>m2</v>
          </cell>
          <cell r="E271" t="str">
            <v>Mezcla fértil para taludes</v>
          </cell>
          <cell r="F271">
            <v>19289.572918404592</v>
          </cell>
        </row>
        <row r="272">
          <cell r="C272" t="str">
            <v>B0014600</v>
          </cell>
          <cell r="D272" t="str">
            <v>m3</v>
          </cell>
          <cell r="E272" t="str">
            <v>Mezcla gruesa en caliente MGC-25</v>
          </cell>
          <cell r="F272">
            <v>578571.96799701278</v>
          </cell>
        </row>
        <row r="273">
          <cell r="C273" t="str">
            <v>B0014599</v>
          </cell>
          <cell r="D273" t="str">
            <v>m3</v>
          </cell>
          <cell r="E273" t="str">
            <v>Mezcla gruesa en caliente MGC-38</v>
          </cell>
          <cell r="F273">
            <v>578571.96799701278</v>
          </cell>
        </row>
        <row r="274">
          <cell r="C274" t="str">
            <v>B0014421</v>
          </cell>
          <cell r="D274" t="str">
            <v>m3</v>
          </cell>
          <cell r="E274" t="str">
            <v>Mezcla semidensa en caliente MSC-19</v>
          </cell>
          <cell r="F274">
            <v>693941.27697498258</v>
          </cell>
        </row>
        <row r="275">
          <cell r="C275" t="str">
            <v>B0014422</v>
          </cell>
          <cell r="D275" t="str">
            <v>m3</v>
          </cell>
          <cell r="E275" t="str">
            <v>Mezcla semidensa en caliente MSC-25</v>
          </cell>
          <cell r="F275">
            <v>686908.0883569927</v>
          </cell>
        </row>
        <row r="276">
          <cell r="C276" t="str">
            <v>B0013940</v>
          </cell>
          <cell r="D276" t="str">
            <v>kg</v>
          </cell>
          <cell r="E276" t="str">
            <v xml:space="preserve">Microesferas reflectivas de vidrio </v>
          </cell>
          <cell r="F276">
            <v>6905.6486411090355</v>
          </cell>
        </row>
        <row r="277">
          <cell r="C277" t="str">
            <v>B0014611</v>
          </cell>
          <cell r="D277" t="str">
            <v>m3</v>
          </cell>
          <cell r="E277" t="str">
            <v>Mortero 1:3 de recubrimiento</v>
          </cell>
          <cell r="F277">
            <v>460562.6427323512</v>
          </cell>
        </row>
        <row r="278">
          <cell r="C278" t="str">
            <v>B0014610</v>
          </cell>
          <cell r="D278" t="str">
            <v>m3</v>
          </cell>
          <cell r="E278" t="str">
            <v>Mortero 1:3 para juntas</v>
          </cell>
          <cell r="F278">
            <v>539383.91715331888</v>
          </cell>
        </row>
        <row r="279">
          <cell r="C279" t="str">
            <v>B0014612</v>
          </cell>
          <cell r="D279" t="str">
            <v>m3</v>
          </cell>
          <cell r="E279" t="str">
            <v>Mortero 1:4</v>
          </cell>
          <cell r="F279">
            <v>539383.91715331888</v>
          </cell>
        </row>
        <row r="280">
          <cell r="C280" t="str">
            <v>B0014898</v>
          </cell>
          <cell r="D280" t="str">
            <v>kg</v>
          </cell>
          <cell r="E280" t="str">
            <v>Mortero de cemento modificado para reparación de elementos estructurales de concreto</v>
          </cell>
          <cell r="F280">
            <v>6612.4324351651621</v>
          </cell>
        </row>
        <row r="281">
          <cell r="C281" t="str">
            <v>B0014236</v>
          </cell>
          <cell r="D281" t="str">
            <v>m3</v>
          </cell>
          <cell r="E281" t="str">
            <v>Mortero de resistencia controlada (MCR)</v>
          </cell>
          <cell r="F281">
            <v>497713.30965555215</v>
          </cell>
        </row>
        <row r="282">
          <cell r="C282" t="str">
            <v>B0014237</v>
          </cell>
          <cell r="D282" t="str">
            <v>kg</v>
          </cell>
          <cell r="E282" t="str">
            <v>Mulch Orgánico</v>
          </cell>
          <cell r="F282">
            <v>3214.9288197340979</v>
          </cell>
        </row>
        <row r="283">
          <cell r="C283" t="str">
            <v>B0014640</v>
          </cell>
          <cell r="D283" t="str">
            <v>kg</v>
          </cell>
          <cell r="E283" t="str">
            <v>Oxigeno industrial</v>
          </cell>
          <cell r="F283">
            <v>13649.301797063086</v>
          </cell>
        </row>
        <row r="284">
          <cell r="C284" t="str">
            <v>B0010015</v>
          </cell>
          <cell r="D284" t="str">
            <v>u</v>
          </cell>
          <cell r="E284" t="str">
            <v>Paleta de pare y siga de 45 cm</v>
          </cell>
          <cell r="F284">
            <v>32149.288197340982</v>
          </cell>
        </row>
        <row r="285">
          <cell r="C285" t="str">
            <v>B0014650</v>
          </cell>
          <cell r="D285" t="str">
            <v>m</v>
          </cell>
          <cell r="E285" t="str">
            <v>Paral en madera rolliza de 3" (tablestacados)</v>
          </cell>
          <cell r="F285">
            <v>14147.10858656617</v>
          </cell>
        </row>
        <row r="286">
          <cell r="C286" t="str">
            <v>B0014660</v>
          </cell>
          <cell r="D286" t="str">
            <v>u</v>
          </cell>
          <cell r="E286" t="str">
            <v>Paral en madera rolliza de 5" y 4,5 m de longitud (tablestacados)</v>
          </cell>
          <cell r="F286">
            <v>44209.714333019285</v>
          </cell>
        </row>
        <row r="287">
          <cell r="C287" t="str">
            <v>B0014670</v>
          </cell>
          <cell r="D287" t="str">
            <v>u</v>
          </cell>
          <cell r="E287" t="str">
            <v>Paral en madera rolliza de 6" y 5m de longitud (tablestacados)</v>
          </cell>
          <cell r="F287">
            <v>55998.971488491086</v>
          </cell>
        </row>
        <row r="288">
          <cell r="C288" t="str">
            <v>B0014690</v>
          </cell>
          <cell r="D288" t="str">
            <v>kg</v>
          </cell>
          <cell r="E288" t="str">
            <v>Pegante epóxico para tacha</v>
          </cell>
          <cell r="F288">
            <v>37581.761312158</v>
          </cell>
        </row>
        <row r="289">
          <cell r="C289" t="str">
            <v>B0014700</v>
          </cell>
          <cell r="D289" t="str">
            <v>m3</v>
          </cell>
          <cell r="E289" t="str">
            <v>Piedra para concreto ciclópeo (rajón o canto rodado)</v>
          </cell>
          <cell r="F289">
            <v>71400</v>
          </cell>
        </row>
        <row r="290">
          <cell r="C290" t="str">
            <v>B0014710</v>
          </cell>
          <cell r="D290" t="str">
            <v>m3</v>
          </cell>
          <cell r="E290" t="str">
            <v>Piedra para gaviónes (entre 80mm y 200mm)</v>
          </cell>
          <cell r="F290">
            <v>71400</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143501.51999999999</v>
          </cell>
        </row>
        <row r="293">
          <cell r="C293" t="str">
            <v>B0014750</v>
          </cell>
          <cell r="D293" t="str">
            <v>gl</v>
          </cell>
          <cell r="E293" t="str">
            <v>Pintura acrílica, esmalte o similar</v>
          </cell>
          <cell r="F293">
            <v>70000.56</v>
          </cell>
        </row>
        <row r="294">
          <cell r="C294" t="str">
            <v>B0014760</v>
          </cell>
          <cell r="D294" t="str">
            <v>gl</v>
          </cell>
          <cell r="E294" t="str">
            <v>Pintura anticorrosiva</v>
          </cell>
          <cell r="F294">
            <v>77010.156666666662</v>
          </cell>
        </row>
        <row r="295">
          <cell r="C295" t="str">
            <v>B0014239</v>
          </cell>
          <cell r="D295" t="str">
            <v>gl</v>
          </cell>
          <cell r="E295" t="str">
            <v>Pintura Imprimante</v>
          </cell>
          <cell r="F295">
            <v>119900</v>
          </cell>
        </row>
        <row r="296">
          <cell r="C296" t="str">
            <v>B0014790</v>
          </cell>
          <cell r="D296" t="str">
            <v>u</v>
          </cell>
          <cell r="E296" t="str">
            <v xml:space="preserve">Poste de madera curada de 2.3m para cercas </v>
          </cell>
          <cell r="F296">
            <v>15547.672336636215</v>
          </cell>
        </row>
        <row r="297">
          <cell r="C297" t="str">
            <v>B0014800</v>
          </cell>
          <cell r="D297" t="str">
            <v>u</v>
          </cell>
          <cell r="E297" t="str">
            <v>Poste para señal de tránsito en ángulo de hierro de 2" x 2" x 1/4" de 3.5m.</v>
          </cell>
          <cell r="F297">
            <v>146803.75512561726</v>
          </cell>
        </row>
        <row r="298">
          <cell r="C298" t="str">
            <v>B0014801</v>
          </cell>
          <cell r="D298" t="str">
            <v>u</v>
          </cell>
          <cell r="E298" t="str">
            <v>Poste para señal de tránsito en ángulo de hierro de 2" x 2" x 1/8" de 3.5m.</v>
          </cell>
          <cell r="F298">
            <v>146803.75512561726</v>
          </cell>
        </row>
        <row r="299">
          <cell r="C299" t="str">
            <v>B0014820</v>
          </cell>
          <cell r="D299" t="str">
            <v>u</v>
          </cell>
          <cell r="E299" t="str">
            <v>Postes de 1.20m de concreto reforzado de 21 MPa para cercas (segun especificaciones)</v>
          </cell>
          <cell r="F299">
            <v>62170.23508803478</v>
          </cell>
        </row>
        <row r="300">
          <cell r="C300" t="str">
            <v>B0014830</v>
          </cell>
          <cell r="D300" t="str">
            <v>u</v>
          </cell>
          <cell r="E300" t="str">
            <v>Postes de fijacion galvanizado para defensa metálica (1,80m)</v>
          </cell>
          <cell r="F300">
            <v>211199.18433388812</v>
          </cell>
        </row>
        <row r="301">
          <cell r="C301" t="str">
            <v>B0014840</v>
          </cell>
          <cell r="D301" t="str">
            <v>lb</v>
          </cell>
          <cell r="E301" t="str">
            <v xml:space="preserve">Puntilla de acero estriada con cabeza de 1" </v>
          </cell>
          <cell r="F301">
            <v>11999.96</v>
          </cell>
        </row>
        <row r="302">
          <cell r="C302" t="str">
            <v>B0014870</v>
          </cell>
          <cell r="D302" t="str">
            <v>kg</v>
          </cell>
          <cell r="E302" t="str">
            <v>Resina termoplástica para demarcación vial y tachas</v>
          </cell>
          <cell r="F302">
            <v>7394.9466459261121</v>
          </cell>
        </row>
        <row r="303">
          <cell r="C303" t="str">
            <v>B0010001</v>
          </cell>
          <cell r="D303" t="str">
            <v>u</v>
          </cell>
          <cell r="E303" t="str">
            <v xml:space="preserve">Rollo de cinta amarilla para señalización - 500m </v>
          </cell>
          <cell r="F303">
            <v>34217.5</v>
          </cell>
        </row>
        <row r="304">
          <cell r="C304" t="str">
            <v>B0014875</v>
          </cell>
          <cell r="D304" t="str">
            <v>u</v>
          </cell>
          <cell r="E304" t="str">
            <v>Rollo de tela verde para cerramiento - 100m</v>
          </cell>
          <cell r="F304">
            <v>291879.00333333336</v>
          </cell>
        </row>
        <row r="305">
          <cell r="C305" t="str">
            <v>B0014876</v>
          </cell>
          <cell r="D305" t="str">
            <v>u</v>
          </cell>
          <cell r="E305" t="str">
            <v>Rollo de tela verde para cerramiento - 50m</v>
          </cell>
          <cell r="F305">
            <v>229900</v>
          </cell>
        </row>
        <row r="306">
          <cell r="C306" t="str">
            <v>B0014880</v>
          </cell>
          <cell r="D306" t="str">
            <v>u</v>
          </cell>
          <cell r="E306" t="str">
            <v>Salida en PVC D=2"</v>
          </cell>
          <cell r="F306">
            <v>3870.0573642638396</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43723.031948383737</v>
          </cell>
        </row>
        <row r="312">
          <cell r="C312" t="str">
            <v>B0014921</v>
          </cell>
          <cell r="D312" t="str">
            <v>m2</v>
          </cell>
          <cell r="E312" t="str">
            <v>Señal informativa (SI-05 y SI-06) tablero en lámina galvanizada calibre 20, retroreflectivo tipo IX.</v>
          </cell>
          <cell r="F312">
            <v>542675.72880210436</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499993.36810980417</v>
          </cell>
        </row>
        <row r="315">
          <cell r="C315" t="str">
            <v>B0014960</v>
          </cell>
          <cell r="D315" t="str">
            <v>u</v>
          </cell>
          <cell r="E315" t="str">
            <v>Señal preventiva delineador de curva horizontal SP-75.Tablero en láminada galvanizada de 75x60cm, calibre 16, reflectivo tipo IX.</v>
          </cell>
          <cell r="F315">
            <v>351214.85369664279</v>
          </cell>
        </row>
        <row r="316">
          <cell r="C316" t="str">
            <v>B0014965</v>
          </cell>
          <cell r="D316" t="str">
            <v>u</v>
          </cell>
          <cell r="E316" t="str">
            <v>Señal SI-04 (Poste de referencia). Tablero en lámina galvanizada de 1m ó 1,25m x 0,45m; calibre 20, reflectivo tipo IX.</v>
          </cell>
          <cell r="F316">
            <v>390238.72632960323</v>
          </cell>
        </row>
        <row r="317">
          <cell r="C317" t="str">
            <v>B0014966</v>
          </cell>
          <cell r="D317" t="str">
            <v>u</v>
          </cell>
          <cell r="E317" t="str">
            <v>Señal SI-04 (Poste de referencia). Tablero en lámina galvanizado de 1,25m x 0,45m; calibre 20, reflectivo tipo IX.</v>
          </cell>
          <cell r="F317">
            <v>463408.48751640384</v>
          </cell>
        </row>
        <row r="318">
          <cell r="C318" t="str">
            <v>B0014950</v>
          </cell>
          <cell r="D318" t="str">
            <v>u</v>
          </cell>
          <cell r="E318" t="str">
            <v>Señal SP-54 tablero en lámina galvanizada de 1,70m x 0,25m, calibre 16, retrorreflectiva tipo IX.</v>
          </cell>
          <cell r="F318">
            <v>726819.62778888596</v>
          </cell>
        </row>
        <row r="319">
          <cell r="C319" t="str">
            <v>B0014930</v>
          </cell>
          <cell r="D319" t="str">
            <v>u</v>
          </cell>
          <cell r="E319" t="str">
            <v>Señal SR, SP y/o SI, tablero en lámina galvanizada de 75x75 cm, calibre 16, retrorreflectiva tipo IX.</v>
          </cell>
          <cell r="F319">
            <v>420726.12682410359</v>
          </cell>
        </row>
        <row r="320">
          <cell r="C320" t="str">
            <v>B0014920</v>
          </cell>
          <cell r="D320" t="str">
            <v>u</v>
          </cell>
          <cell r="E320" t="str">
            <v>Señal SR, SP y/o SI, tablero en lámina galvanizada de 90x90 cm, calibre 16, retrorreflectiva tipo IX.</v>
          </cell>
          <cell r="F320">
            <v>499993.36810980417</v>
          </cell>
        </row>
        <row r="321">
          <cell r="C321" t="str">
            <v>B0014980</v>
          </cell>
          <cell r="D321" t="str">
            <v>u</v>
          </cell>
          <cell r="E321" t="str">
            <v>Señal temporal preventiva SP en tablero de lámina galvanizada calibre 16, reflectiva tipo IX.</v>
          </cell>
          <cell r="F321">
            <v>420726.12682410359</v>
          </cell>
        </row>
        <row r="322">
          <cell r="C322" t="str">
            <v>B0014981</v>
          </cell>
          <cell r="D322" t="str">
            <v>u</v>
          </cell>
          <cell r="E322" t="str">
            <v xml:space="preserve">Señalizador vial tubular en PVC para señalización provisional de obra </v>
          </cell>
          <cell r="F322">
            <v>34118.052323556578</v>
          </cell>
        </row>
        <row r="323">
          <cell r="C323" t="str">
            <v>B0014982</v>
          </cell>
          <cell r="D323" t="str">
            <v>u</v>
          </cell>
          <cell r="E323" t="str">
            <v xml:space="preserve">Señalizador vial tubular en PVC, base apernada </v>
          </cell>
          <cell r="F323">
            <v>38992.059798350361</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21416.649999999998</v>
          </cell>
        </row>
        <row r="326">
          <cell r="C326" t="str">
            <v>B0015010</v>
          </cell>
          <cell r="D326" t="str">
            <v>kg</v>
          </cell>
          <cell r="E326" t="str">
            <v>Soldadura 7018</v>
          </cell>
          <cell r="F326">
            <v>29312.487499999999</v>
          </cell>
        </row>
        <row r="327">
          <cell r="C327" t="str">
            <v>B0015020</v>
          </cell>
          <cell r="D327" t="str">
            <v>u</v>
          </cell>
          <cell r="E327" t="str">
            <v>Soldadura en PVC 1/8 de galón (anclajes)</v>
          </cell>
          <cell r="F327">
            <v>69128.817500000005</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31830.994319773872</v>
          </cell>
        </row>
        <row r="330">
          <cell r="C330" t="str">
            <v>B0015060</v>
          </cell>
          <cell r="D330" t="str">
            <v>u</v>
          </cell>
          <cell r="E330" t="str">
            <v>Tablestaca en madera aserrada (0.25x0.05x3m)</v>
          </cell>
          <cell r="F330">
            <v>43620.251475245685</v>
          </cell>
        </row>
        <row r="331">
          <cell r="C331" t="str">
            <v>B0015080</v>
          </cell>
          <cell r="D331" t="str">
            <v>u</v>
          </cell>
          <cell r="E331" t="str">
            <v>Tablestaca metálica - riel de acero grado 36</v>
          </cell>
          <cell r="F331">
            <v>148086.09409826263</v>
          </cell>
        </row>
        <row r="332">
          <cell r="C332" t="str">
            <v>B0015090</v>
          </cell>
          <cell r="D332" t="str">
            <v>u</v>
          </cell>
          <cell r="E332" t="str">
            <v>Tacha retrorreflectiva bidireccional amarilla y/o blanca (área minima retrorreflectante 6cm2)</v>
          </cell>
          <cell r="F332">
            <v>10948</v>
          </cell>
        </row>
        <row r="333">
          <cell r="C333" t="str">
            <v>B0015091</v>
          </cell>
          <cell r="D333" t="str">
            <v>u</v>
          </cell>
          <cell r="E333" t="str">
            <v>Tacha retrorreflectiva unidireccional amarilla y/o blanca (área mínima retrorreflectante 6cm2)</v>
          </cell>
          <cell r="F333">
            <v>4343.5</v>
          </cell>
        </row>
        <row r="334">
          <cell r="C334" t="str">
            <v>B0015100</v>
          </cell>
          <cell r="D334" t="str">
            <v>u</v>
          </cell>
          <cell r="E334" t="str">
            <v>Tachón en resina de 25x15x6 cm</v>
          </cell>
          <cell r="F334">
            <v>29360.751025123449</v>
          </cell>
        </row>
        <row r="335">
          <cell r="C335" t="str">
            <v>B0015105</v>
          </cell>
          <cell r="D335" t="str">
            <v>u</v>
          </cell>
          <cell r="E335" t="str">
            <v>Tanque de agua 1000 L</v>
          </cell>
          <cell r="F335">
            <v>545800.04333333333</v>
          </cell>
        </row>
        <row r="336">
          <cell r="C336" t="str">
            <v>B0015106</v>
          </cell>
          <cell r="D336" t="str">
            <v>u</v>
          </cell>
          <cell r="E336" t="str">
            <v>Tanque de agua 2000 L</v>
          </cell>
          <cell r="F336">
            <v>981000.02</v>
          </cell>
        </row>
        <row r="337">
          <cell r="C337" t="str">
            <v>B0015110</v>
          </cell>
          <cell r="D337" t="str">
            <v>u</v>
          </cell>
          <cell r="E337" t="str">
            <v>Tapón en PVC RD21 de 1"  (para anclaje)</v>
          </cell>
          <cell r="F337">
            <v>2858.3420612767882</v>
          </cell>
        </row>
        <row r="338">
          <cell r="C338" t="str">
            <v>B0013740</v>
          </cell>
          <cell r="D338" t="str">
            <v>m2</v>
          </cell>
          <cell r="E338" t="str">
            <v>Tela de fique o similar</v>
          </cell>
          <cell r="F338">
            <v>8770.739856070255</v>
          </cell>
        </row>
        <row r="339">
          <cell r="C339" t="str">
            <v>B0013745</v>
          </cell>
          <cell r="D339" t="str">
            <v>m2</v>
          </cell>
          <cell r="E339" t="str">
            <v>Textil de tejido abierto (TTA)</v>
          </cell>
          <cell r="F339">
            <v>9694.9961563046345</v>
          </cell>
        </row>
        <row r="340">
          <cell r="C340" t="str">
            <v>B0015130</v>
          </cell>
          <cell r="D340" t="str">
            <v>m3</v>
          </cell>
          <cell r="E340" t="str">
            <v>Tierra abonada y/o orgánica</v>
          </cell>
          <cell r="F340">
            <v>62626.813408420232</v>
          </cell>
        </row>
        <row r="341">
          <cell r="C341" t="str">
            <v>B0015141</v>
          </cell>
          <cell r="D341" t="str">
            <v>u</v>
          </cell>
          <cell r="E341" t="str">
            <v>Tornillos de unión de D= 12 mm</v>
          </cell>
          <cell r="F341">
            <v>1501.8873640797424</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85085</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317969.26266658743</v>
          </cell>
        </row>
        <row r="348">
          <cell r="C348" t="str">
            <v>B0015300</v>
          </cell>
          <cell r="D348" t="str">
            <v>m</v>
          </cell>
          <cell r="E348" t="str">
            <v>Tubería de lámina corrugada de acero galvanizado helicoidal tipo I y/o II – ASTM A 760 calibre 12 y diámetro 600mm</v>
          </cell>
          <cell r="F348">
            <v>324774.80553803733</v>
          </cell>
        </row>
        <row r="349">
          <cell r="C349" t="str">
            <v>B0015233</v>
          </cell>
          <cell r="D349" t="str">
            <v>m</v>
          </cell>
          <cell r="E349" t="str">
            <v>Tubería de PVC alcantarillado diametro= 36" / 900mm  (Norma NTC-5055)</v>
          </cell>
          <cell r="F349">
            <v>1308893.9055499998</v>
          </cell>
        </row>
        <row r="350">
          <cell r="C350" t="str">
            <v>B0015304</v>
          </cell>
          <cell r="D350" t="str">
            <v>m</v>
          </cell>
          <cell r="E350" t="str">
            <v>Tubería metálica de alta resistencia con límite elástico mínimo de 700 MPa</v>
          </cell>
          <cell r="F350">
            <v>98690.116390439958</v>
          </cell>
        </row>
        <row r="351">
          <cell r="C351" t="str">
            <v>B0015200</v>
          </cell>
          <cell r="D351" t="str">
            <v>m</v>
          </cell>
          <cell r="E351" t="str">
            <v>Tubería Perforada en PVC de 2"</v>
          </cell>
          <cell r="F351">
            <v>18312.664559103192</v>
          </cell>
        </row>
        <row r="352">
          <cell r="C352" t="str">
            <v>B0015231</v>
          </cell>
          <cell r="D352" t="str">
            <v>m</v>
          </cell>
          <cell r="E352" t="str">
            <v>Tubería Pvc Alcantarillado D= 24"</v>
          </cell>
          <cell r="F352">
            <v>495271.31219999999</v>
          </cell>
        </row>
        <row r="353">
          <cell r="C353" t="str">
            <v>B0015232</v>
          </cell>
          <cell r="D353" t="str">
            <v>m</v>
          </cell>
          <cell r="E353" t="str">
            <v>Tubería Pvc Alcantarillado D= 36"</v>
          </cell>
          <cell r="F353">
            <v>1308893.9055499998</v>
          </cell>
        </row>
        <row r="354">
          <cell r="C354" t="str">
            <v>B0015220</v>
          </cell>
          <cell r="D354" t="str">
            <v>m</v>
          </cell>
          <cell r="E354" t="str">
            <v>Tubería PVC de 1" (para escamas en concreto)</v>
          </cell>
          <cell r="F354">
            <v>3166.5899999999997</v>
          </cell>
        </row>
        <row r="355">
          <cell r="C355" t="str">
            <v>B0015210</v>
          </cell>
          <cell r="D355" t="str">
            <v>m</v>
          </cell>
          <cell r="E355" t="str">
            <v>Tubería PVC RD21 de 1" (para anclajes)</v>
          </cell>
          <cell r="F355">
            <v>5844.4866666666667</v>
          </cell>
        </row>
        <row r="356">
          <cell r="C356" t="str">
            <v>B0015251</v>
          </cell>
          <cell r="D356" t="str">
            <v>m</v>
          </cell>
          <cell r="E356" t="str">
            <v>Tubo concreto reforzado 600mm (clase II)</v>
          </cell>
          <cell r="F356">
            <v>389570.3</v>
          </cell>
        </row>
        <row r="357">
          <cell r="C357" t="str">
            <v>B0015250</v>
          </cell>
          <cell r="D357" t="str">
            <v>m</v>
          </cell>
          <cell r="E357" t="str">
            <v>Tubo concreto reforzado 900mm (clase II)</v>
          </cell>
          <cell r="F357">
            <v>807010.4</v>
          </cell>
        </row>
        <row r="358">
          <cell r="C358" t="str">
            <v>B0015240</v>
          </cell>
          <cell r="D358" t="str">
            <v>m</v>
          </cell>
          <cell r="E358" t="str">
            <v>Tubo concreto reforzado 900mm (clase III)</v>
          </cell>
          <cell r="F358">
            <v>839664</v>
          </cell>
        </row>
        <row r="359">
          <cell r="C359" t="str">
            <v>B0015260</v>
          </cell>
          <cell r="D359" t="str">
            <v>m</v>
          </cell>
          <cell r="E359" t="str">
            <v>Tubo concreto simple clase II de 450 mm</v>
          </cell>
          <cell r="F359">
            <v>300832</v>
          </cell>
        </row>
        <row r="360">
          <cell r="C360" t="str">
            <v>B0015270</v>
          </cell>
          <cell r="D360" t="str">
            <v>m</v>
          </cell>
          <cell r="E360" t="str">
            <v>Tubo concreto simple clase II de 500 mm</v>
          </cell>
          <cell r="F360">
            <v>360617.6</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188290.21732483699</v>
          </cell>
        </row>
        <row r="363">
          <cell r="C363" t="str">
            <v>B0015320</v>
          </cell>
          <cell r="D363" t="str">
            <v>u</v>
          </cell>
          <cell r="E363" t="str">
            <v>Unión en PVC RD21 de 1" (para anclajes)</v>
          </cell>
          <cell r="F363">
            <v>1134.8633333333332</v>
          </cell>
        </row>
        <row r="364">
          <cell r="C364" t="str">
            <v>B0015334</v>
          </cell>
          <cell r="D364" t="str">
            <v>u</v>
          </cell>
          <cell r="E364" t="str">
            <v>Uniones metálicas de alta resistencia para tubería, con límite elástico mínimo de 700 MPa</v>
          </cell>
          <cell r="F364">
            <v>77639.530897757999</v>
          </cell>
        </row>
        <row r="365">
          <cell r="C365" t="str">
            <v>B0015361</v>
          </cell>
          <cell r="D365" t="str">
            <v>kg</v>
          </cell>
          <cell r="E365" t="str">
            <v>Varilla 5/8</v>
          </cell>
          <cell r="F365">
            <v>6645.186099999999</v>
          </cell>
        </row>
        <row r="366">
          <cell r="C366" t="str">
            <v>B0014701</v>
          </cell>
          <cell r="D366" t="str">
            <v>m</v>
          </cell>
          <cell r="E366" t="str">
            <v>Varilla corrugada  No. 6</v>
          </cell>
          <cell r="F366">
            <v>5244.8869289914073</v>
          </cell>
        </row>
        <row r="367">
          <cell r="C367" t="str">
            <v>B0015364</v>
          </cell>
          <cell r="D367" t="str">
            <v>kg</v>
          </cell>
          <cell r="E367" t="str">
            <v>Varilla de acero corrugada  1/2"</v>
          </cell>
          <cell r="F367">
            <v>5645.7812999999996</v>
          </cell>
        </row>
        <row r="368">
          <cell r="C368" t="str">
            <v>B0015363</v>
          </cell>
          <cell r="D368" t="str">
            <v>kg</v>
          </cell>
          <cell r="E368" t="str">
            <v>Varilla de acero corrugada  3/8"</v>
          </cell>
          <cell r="F368">
            <v>6164.3698999999997</v>
          </cell>
        </row>
        <row r="369">
          <cell r="C369" t="str">
            <v>B0015368</v>
          </cell>
          <cell r="D369" t="str">
            <v>kg</v>
          </cell>
          <cell r="E369" t="str">
            <v>Varilla de acero corrugada  No. 10</v>
          </cell>
          <cell r="F369">
            <v>3780.1773408105287</v>
          </cell>
        </row>
        <row r="370">
          <cell r="C370" t="str">
            <v>B0015369</v>
          </cell>
          <cell r="D370" t="str">
            <v>kg</v>
          </cell>
          <cell r="E370" t="str">
            <v>Varilla de acero corrugada  No. 12</v>
          </cell>
          <cell r="F370">
            <v>4287</v>
          </cell>
        </row>
        <row r="371">
          <cell r="C371" t="str">
            <v>B0015365</v>
          </cell>
          <cell r="D371" t="str">
            <v>kg</v>
          </cell>
          <cell r="E371" t="str">
            <v>Varilla de acero corrugada  No. 5</v>
          </cell>
          <cell r="F371">
            <v>4306</v>
          </cell>
        </row>
        <row r="372">
          <cell r="C372" t="str">
            <v>B0015366</v>
          </cell>
          <cell r="D372" t="str">
            <v>kg</v>
          </cell>
          <cell r="E372" t="str">
            <v>Varilla de acero corrugada  No. 6</v>
          </cell>
          <cell r="F372">
            <v>6123.0378999999994</v>
          </cell>
        </row>
        <row r="373">
          <cell r="C373" t="str">
            <v>B0015367</v>
          </cell>
          <cell r="D373" t="str">
            <v>kg</v>
          </cell>
          <cell r="E373" t="str">
            <v>Varilla de acero corrugada  No. 8</v>
          </cell>
          <cell r="F373">
            <v>4511.3263229308013</v>
          </cell>
        </row>
        <row r="374">
          <cell r="C374" t="str">
            <v>B0033075</v>
          </cell>
          <cell r="D374" t="str">
            <v>L</v>
          </cell>
          <cell r="E374" t="str">
            <v>Producto químico tipo 1 - incluyendo agua, (la elección del estabilizante y su cantidad dependerá del diseño).</v>
          </cell>
          <cell r="F374">
            <v>1114225</v>
          </cell>
        </row>
        <row r="375">
          <cell r="C375" t="str">
            <v>B0033076</v>
          </cell>
          <cell r="D375" t="str">
            <v>Kg</v>
          </cell>
          <cell r="E375" t="str">
            <v>Producto químico tipo 2.1 - incluyendo agua, (la elección del estabilizante y su cantidad dependerá del diseño).</v>
          </cell>
          <cell r="F375">
            <v>1202</v>
          </cell>
        </row>
        <row r="376">
          <cell r="C376" t="str">
            <v>B0033077</v>
          </cell>
          <cell r="D376" t="str">
            <v>Kg</v>
          </cell>
          <cell r="E376" t="str">
            <v>Producto químico tipo 2.2 - incluyendo agua, (la elección del estabilizante y su cantidad dependerá del diseño).</v>
          </cell>
          <cell r="F376">
            <v>104790.15059410621</v>
          </cell>
        </row>
        <row r="377">
          <cell r="C377" t="str">
            <v>B0033078</v>
          </cell>
          <cell r="D377" t="str">
            <v>L</v>
          </cell>
          <cell r="E377" t="str">
            <v>Producto químico tipo 3.1 - incluyendo agua, (la elección del estabilizante y su cantidad dependerá del diseño).</v>
          </cell>
          <cell r="F377">
            <v>14094.275254907285</v>
          </cell>
        </row>
        <row r="378">
          <cell r="C378" t="str">
            <v>B0033079</v>
          </cell>
          <cell r="D378" t="str">
            <v>L</v>
          </cell>
          <cell r="E378" t="str">
            <v>Producto químico tipo 3.2 (relacionados con nanotecnología) - incluyendo agua, (la elección del estabilizante y su cantidad dependerá del diseño).</v>
          </cell>
          <cell r="F378">
            <v>657485.58588266966</v>
          </cell>
        </row>
        <row r="379">
          <cell r="C379" t="str">
            <v>B0033080</v>
          </cell>
          <cell r="D379" t="str">
            <v>L</v>
          </cell>
          <cell r="E379" t="str">
            <v>Producto químico tipo 3.3 - incluyendo agua, (la elección del estabilizante y su cantidad dependerá del diseño).</v>
          </cell>
          <cell r="F379">
            <v>15561.337363224771</v>
          </cell>
        </row>
        <row r="380">
          <cell r="C380" t="str">
            <v>B0033081</v>
          </cell>
          <cell r="D380" t="str">
            <v>L</v>
          </cell>
          <cell r="E380" t="str">
            <v>Producto químico tipo 3.4 (relacionados con polímeros) - no incluye agua, (la elección del estabilizante y su cantidad dependerá del diseño).</v>
          </cell>
          <cell r="F380">
            <v>135000</v>
          </cell>
        </row>
        <row r="381">
          <cell r="C381" t="str">
            <v>B0033082</v>
          </cell>
          <cell r="D381" t="str">
            <v>L</v>
          </cell>
          <cell r="E381" t="str">
            <v>Producto químico tipo 4.1 - incluyendo agua, (la elección del estabilizante y su cantidad dependerá del diseño).</v>
          </cell>
          <cell r="F381">
            <v>102335</v>
          </cell>
        </row>
        <row r="382">
          <cell r="C382" t="str">
            <v>B0033083</v>
          </cell>
          <cell r="D382" t="str">
            <v>L</v>
          </cell>
          <cell r="E382" t="str">
            <v>Producto químico tipo 4.2 - incluyendo agua, (la elección del estabilizante y su cantidad dependerá del diseño).</v>
          </cell>
          <cell r="F382">
            <v>4400</v>
          </cell>
        </row>
        <row r="383">
          <cell r="C383" t="str">
            <v>B0033056</v>
          </cell>
          <cell r="D383" t="str">
            <v>Kg</v>
          </cell>
          <cell r="E383" t="str">
            <v>Fertilizante orgánico mineral</v>
          </cell>
          <cell r="F383">
            <v>4820.3469273288847</v>
          </cell>
        </row>
        <row r="384">
          <cell r="C384" t="str">
            <v>B0033057</v>
          </cell>
          <cell r="D384" t="str">
            <v>L</v>
          </cell>
          <cell r="E384" t="str">
            <v xml:space="preserve">insecticida(s) orgánico(s) para protección vegetal  </v>
          </cell>
          <cell r="F384">
            <v>220059.31624762304</v>
          </cell>
        </row>
        <row r="385">
          <cell r="C385" t="str">
            <v>B0033043</v>
          </cell>
          <cell r="D385" t="str">
            <v>L</v>
          </cell>
          <cell r="E385" t="str">
            <v>Agente espumígeno para concreto celular - Isocem S/L</v>
          </cell>
          <cell r="F385">
            <v>17600.553693786074</v>
          </cell>
        </row>
        <row r="386">
          <cell r="C386" t="str">
            <v xml:space="preserve"> B0033044</v>
          </cell>
          <cell r="D386" t="str">
            <v>m2</v>
          </cell>
          <cell r="E386" t="str">
            <v>Megabolsa de 4,25m x 2,28m x 1,45m de capacidad máxima de 14m3 (incluye hilo de alta tenacidad para sellado)</v>
          </cell>
          <cell r="F386">
            <v>147073.89851215328</v>
          </cell>
        </row>
        <row r="387">
          <cell r="C387" t="str">
            <v>B0033046</v>
          </cell>
          <cell r="D387" t="str">
            <v>u</v>
          </cell>
          <cell r="E387" t="str">
            <v>Piezas de connexion metalicas galvanizadas entre placas</v>
          </cell>
          <cell r="F387">
            <v>106992.6275428498</v>
          </cell>
        </row>
        <row r="388">
          <cell r="C388" t="str">
            <v>B0033047</v>
          </cell>
          <cell r="D388" t="str">
            <v>u</v>
          </cell>
          <cell r="E388" t="str">
            <v>Dispositivo de de connexion al cabeza del anclaje Dn1' pasivo scello continuo</v>
          </cell>
          <cell r="F388">
            <v>118225.44933212541</v>
          </cell>
        </row>
        <row r="389">
          <cell r="C389" t="str">
            <v>B0033048</v>
          </cell>
          <cell r="D389" t="str">
            <v>u</v>
          </cell>
          <cell r="E389" t="str">
            <v>Tacha reflectiva con espigo tipo A (bidirecional de 1 solo color)</v>
          </cell>
          <cell r="F389">
            <v>10028.417411855962</v>
          </cell>
        </row>
        <row r="390">
          <cell r="C390" t="str">
            <v>B0033049</v>
          </cell>
          <cell r="D390" t="str">
            <v>u</v>
          </cell>
          <cell r="E390" t="str">
            <v>Tacha electrónica solar monocromática autónoma - unidireccional</v>
          </cell>
          <cell r="F390">
            <v>33695.995975573955</v>
          </cell>
        </row>
        <row r="391">
          <cell r="C391" t="str">
            <v>B0033088</v>
          </cell>
          <cell r="D391" t="str">
            <v>u</v>
          </cell>
          <cell r="E391" t="str">
            <v>Tacha electrónica solar monocromática autónoma - bidireccional</v>
          </cell>
          <cell r="F391">
            <v>68218.388036763135</v>
          </cell>
        </row>
        <row r="392">
          <cell r="C392" t="str">
            <v>B0033050</v>
          </cell>
          <cell r="D392" t="str">
            <v>u</v>
          </cell>
          <cell r="E392" t="str">
            <v>Tacha electrónica solar monocromática autónoma - bidireccional de 2 colores</v>
          </cell>
          <cell r="F392">
            <v>68218.388036763135</v>
          </cell>
        </row>
        <row r="393">
          <cell r="C393" t="str">
            <v>B0033089</v>
          </cell>
          <cell r="D393" t="str">
            <v>u</v>
          </cell>
          <cell r="E393" t="str">
            <v>Tacha electrónica solar monocromática sincronizable - unidireccional</v>
          </cell>
          <cell r="F393">
            <v>72514.784211121485</v>
          </cell>
        </row>
        <row r="394">
          <cell r="C394" t="str">
            <v>B0033051</v>
          </cell>
          <cell r="D394" t="str">
            <v>u</v>
          </cell>
          <cell r="E394" t="str">
            <v>Tacha electrónica solar monocromática sincronizable - bidireccional</v>
          </cell>
          <cell r="F394">
            <v>72514.784211121485</v>
          </cell>
        </row>
        <row r="395">
          <cell r="C395" t="str">
            <v>B0033063</v>
          </cell>
          <cell r="D395" t="str">
            <v>u</v>
          </cell>
          <cell r="E395" t="str">
            <v>Tacha electrónica solar monocromática sincronizable - bidireccional de 2 colores</v>
          </cell>
          <cell r="F395">
            <v>72514.784211121485</v>
          </cell>
        </row>
        <row r="396">
          <cell r="C396" t="str">
            <v>B0033065</v>
          </cell>
          <cell r="D396" t="str">
            <v>u</v>
          </cell>
          <cell r="E396" t="str">
            <v>Tacha electrónica solar LED RGB full color sincronizable con semáforo</v>
          </cell>
          <cell r="F396">
            <v>72514.784211121485</v>
          </cell>
        </row>
        <row r="397">
          <cell r="C397" t="str">
            <v>B0033067</v>
          </cell>
          <cell r="D397" t="str">
            <v>u</v>
          </cell>
          <cell r="E397" t="str">
            <v>Tacha electrónica solar LED RGB full color sincronizable con radar de velocidad para intersecciones con alto riesgo de accidente</v>
          </cell>
          <cell r="F397">
            <v>142095.44420560802</v>
          </cell>
        </row>
        <row r="398">
          <cell r="C398" t="str">
            <v xml:space="preserve">B0033072 </v>
          </cell>
          <cell r="D398" t="str">
            <v>u</v>
          </cell>
          <cell r="E398" t="str">
            <v>Tacha electrónica solar LED RGB full color sincronizable con radar de velocidad y contador y clasificador vehicular</v>
          </cell>
          <cell r="F398">
            <v>142095.44420560802</v>
          </cell>
        </row>
        <row r="399">
          <cell r="C399" t="str">
            <v xml:space="preserve">B0033061 </v>
          </cell>
          <cell r="D399" t="str">
            <v>u</v>
          </cell>
          <cell r="E399" t="str">
            <v xml:space="preserve">Hilo polyester para maquina cerradora de sacos (rollo 2500m)						</v>
          </cell>
          <cell r="F399">
            <v>6012.8588410898137</v>
          </cell>
        </row>
        <row r="400">
          <cell r="C400" t="str">
            <v xml:space="preserve">B0033064 </v>
          </cell>
          <cell r="D400" t="str">
            <v>L</v>
          </cell>
          <cell r="E400" t="str">
            <v xml:space="preserve">Inmunizante y preservante de madera						</v>
          </cell>
          <cell r="F400">
            <v>9072.7312384377146</v>
          </cell>
        </row>
        <row r="401">
          <cell r="C401" t="str">
            <v>B0033059</v>
          </cell>
          <cell r="D401" t="str">
            <v>m</v>
          </cell>
          <cell r="E401" t="str">
            <v xml:space="preserve">Biorollo en material de tejido retractil HDPE+UV fotodegradable de diametro aproximado de  18cm.(Incluye Geocable para sujeción)						</v>
          </cell>
          <cell r="F401">
            <v>20224.499064662501</v>
          </cell>
        </row>
        <row r="402">
          <cell r="C402" t="str">
            <v>B0033066</v>
          </cell>
          <cell r="D402" t="str">
            <v>m2</v>
          </cell>
          <cell r="E402" t="str">
            <v xml:space="preserve">Geotextil tejido de alto modulo con resistencia mínima a la rotura método Grab de 1870 N (MD) y 1860 N (TD) 					</v>
          </cell>
          <cell r="F402">
            <v>6590.6023936170213</v>
          </cell>
        </row>
        <row r="403">
          <cell r="C403" t="str">
            <v xml:space="preserve">B0033069 
</v>
          </cell>
          <cell r="D403" t="str">
            <v>m2</v>
          </cell>
          <cell r="E403" t="str">
            <v>Geobiomalla para control de erosión en taludes en tejido retractil 3D multifilamento HDPE+UV fotodegradable</v>
          </cell>
          <cell r="F403">
            <v>41916.060237642479</v>
          </cell>
        </row>
        <row r="404">
          <cell r="C404" t="str">
            <v>B0033090</v>
          </cell>
          <cell r="D404" t="str">
            <v>u</v>
          </cell>
          <cell r="E404" t="str">
            <v>Hidroretenedores</v>
          </cell>
          <cell r="F404">
            <v>23053.83313070337</v>
          </cell>
        </row>
        <row r="405">
          <cell r="C405" t="str">
            <v xml:space="preserve">B0033062 
</v>
          </cell>
          <cell r="D405" t="str">
            <v>m</v>
          </cell>
          <cell r="E405" t="str">
            <v>Cable de fibras multifilamento de poliéster de alta tenacidad, resistente a rayos UV y abrasión en cuerpos de agua</v>
          </cell>
          <cell r="F405">
            <v>299.69983069914372</v>
          </cell>
        </row>
        <row r="406">
          <cell r="C406" t="str">
            <v>B0033070</v>
          </cell>
          <cell r="D406" t="str">
            <v>u</v>
          </cell>
          <cell r="E406" t="str">
            <v>Anclaje reforzado L= 1m (incluye pata de ancla, cable de 1/8" y prensa metálica, carga maxima 500kg)</v>
          </cell>
          <cell r="F406">
            <v>43108.76182179233</v>
          </cell>
        </row>
        <row r="407">
          <cell r="C407" t="str">
            <v xml:space="preserve">B0033071 
</v>
          </cell>
          <cell r="D407" t="str">
            <v>m2</v>
          </cell>
          <cell r="E407" t="str">
            <v>Geomalla biaxial de polipropileno con resistencia última a la tensión de 50 kN/m</v>
          </cell>
          <cell r="F407">
            <v>15650.408991229762</v>
          </cell>
        </row>
        <row r="408">
          <cell r="C408" t="str">
            <v xml:space="preserve">B0033073 </v>
          </cell>
          <cell r="D408" t="str">
            <v>m2</v>
          </cell>
          <cell r="E408" t="str">
            <v xml:space="preserve">Hidrosiembra para mantenimiento						</v>
          </cell>
          <cell r="F408">
            <v>7529.1723201865307</v>
          </cell>
        </row>
        <row r="409">
          <cell r="C409" t="str">
            <v xml:space="preserve">B0033055 </v>
          </cell>
          <cell r="D409" t="str">
            <v>m2</v>
          </cell>
          <cell r="E409" t="str">
            <v xml:space="preserve">Malla tipo gallenero </v>
          </cell>
          <cell r="F409">
            <v>2605.0831437694806</v>
          </cell>
        </row>
        <row r="410">
          <cell r="C410" t="str">
            <v xml:space="preserve">B0033052 
</v>
          </cell>
          <cell r="D410" t="str">
            <v>u</v>
          </cell>
          <cell r="E410" t="str">
            <v xml:space="preserve">Poste de PVC cerca agujeros 4"   (2.1 m)						</v>
          </cell>
          <cell r="F410">
            <v>23044.402017149896</v>
          </cell>
        </row>
        <row r="411">
          <cell r="C411" t="str">
            <v xml:space="preserve">B0033053 
</v>
          </cell>
          <cell r="D411" t="str">
            <v>u</v>
          </cell>
          <cell r="E411" t="str">
            <v xml:space="preserve">Tapa poste						</v>
          </cell>
          <cell r="F411">
            <v>3037.8664657231384</v>
          </cell>
        </row>
        <row r="412">
          <cell r="C412" t="str">
            <v xml:space="preserve">B0033054 
</v>
          </cell>
          <cell r="D412" t="str">
            <v>u</v>
          </cell>
          <cell r="E412" t="str">
            <v xml:space="preserve">Pie de amigo (1.5 m)						</v>
          </cell>
          <cell r="F412">
            <v>29236.452015755633</v>
          </cell>
        </row>
        <row r="413">
          <cell r="C413" t="str">
            <v>B0033045</v>
          </cell>
          <cell r="D413" t="str">
            <v>u</v>
          </cell>
          <cell r="E413" t="str">
            <v>Placa de concreto C30/37 y aceros de refuerzo  - 3m² - Ts=170 Kn</v>
          </cell>
          <cell r="F413">
            <v>1076194.8466014706</v>
          </cell>
        </row>
        <row r="414">
          <cell r="C414" t="str">
            <v>B0033074</v>
          </cell>
          <cell r="D414" t="str">
            <v>m</v>
          </cell>
          <cell r="E414" t="str">
            <v>Sistema de barrera de rodillos (incluye postes, carril, rodillos absorbentes de impacto y pernos y tuercas)</v>
          </cell>
          <cell r="F414">
            <v>4767951.8520318326</v>
          </cell>
        </row>
        <row r="415">
          <cell r="C415" t="str">
            <v xml:space="preserve">B0033058 </v>
          </cell>
          <cell r="D415" t="str">
            <v>m</v>
          </cell>
          <cell r="E415" t="str">
            <v>Especie baja, rastrera o de cobertura, nativa de la zona para revegetalización</v>
          </cell>
          <cell r="F415">
            <v>5239.5075297053099</v>
          </cell>
        </row>
        <row r="416">
          <cell r="C416" t="str">
            <v>B0033084</v>
          </cell>
          <cell r="D416" t="str">
            <v>L</v>
          </cell>
          <cell r="E416" t="str">
            <v>Producto químico tipo 5.1 - incluyendo agua, (la elección del estabilizante y su cantidad dependerá del diseño).</v>
          </cell>
          <cell r="F416">
            <v>3177719.4007060328</v>
          </cell>
        </row>
        <row r="417">
          <cell r="C417" t="str">
            <v>B0033085</v>
          </cell>
          <cell r="D417" t="str">
            <v>L</v>
          </cell>
          <cell r="E417" t="str">
            <v>Producto químico tipo 5.2 - incluyendo agua, (la elección del estabilizante y su cantidad dependerá del diseño).</v>
          </cell>
          <cell r="F417">
            <v>3271181.7360209161</v>
          </cell>
        </row>
        <row r="418">
          <cell r="C418" t="str">
            <v>B0033086</v>
          </cell>
          <cell r="D418" t="str">
            <v>L</v>
          </cell>
          <cell r="E418" t="str">
            <v>Producto químico tipo 5.3 - incluyendo agua, (la elección del estabilizante y su cantidad dependerá del diseño).</v>
          </cell>
          <cell r="F418">
            <v>297500</v>
          </cell>
        </row>
        <row r="419">
          <cell r="C419" t="str">
            <v>B0033087</v>
          </cell>
          <cell r="D419" t="str">
            <v>L</v>
          </cell>
          <cell r="E419" t="str">
            <v>Producto químico tipo 5.4 - incluyendo agua, (la elección del estabilizante y su cantidad dependerá del diseño).</v>
          </cell>
          <cell r="F419">
            <v>298164</v>
          </cell>
        </row>
        <row r="420">
          <cell r="C420" t="str">
            <v xml:space="preserve">B0033033 
</v>
          </cell>
          <cell r="D420" t="str">
            <v>m3</v>
          </cell>
          <cell r="E420" t="str">
            <v>Subbase granular con agregado siderurgico - clase A, gradación SBG-50</v>
          </cell>
          <cell r="F420">
            <v>49984.901833388663</v>
          </cell>
        </row>
        <row r="421">
          <cell r="C421" t="str">
            <v>B0033034</v>
          </cell>
          <cell r="D421" t="str">
            <v>m3</v>
          </cell>
          <cell r="E421" t="str">
            <v xml:space="preserve">Subbase granular con agregado siderúrgico - clase B, gradación SBG-50     </v>
          </cell>
          <cell r="F421">
            <v>49984.901833388663</v>
          </cell>
        </row>
        <row r="422">
          <cell r="C422" t="str">
            <v>B0033035</v>
          </cell>
          <cell r="D422" t="str">
            <v>m3</v>
          </cell>
          <cell r="E422" t="str">
            <v>Subbase granular con agregado siderúrgico - clase B, gradación SBD-38</v>
          </cell>
          <cell r="F422">
            <v>49984.901833388663</v>
          </cell>
        </row>
        <row r="423">
          <cell r="C423" t="str">
            <v>B0033036</v>
          </cell>
          <cell r="D423" t="str">
            <v>m3</v>
          </cell>
          <cell r="E423" t="str">
            <v>Subbase granular con agregado siderúrgico - clase C, gradación SBG-50</v>
          </cell>
          <cell r="F423">
            <v>49984.901833388663</v>
          </cell>
        </row>
        <row r="424">
          <cell r="C424" t="str">
            <v>B0033037</v>
          </cell>
          <cell r="D424" t="str">
            <v>m3</v>
          </cell>
          <cell r="E424" t="str">
            <v>Subbase granular con agregado siderúrgico - clase C, gradación SBD-38</v>
          </cell>
          <cell r="F424">
            <v>49984.901833388663</v>
          </cell>
        </row>
        <row r="425">
          <cell r="C425" t="str">
            <v>B0033038</v>
          </cell>
          <cell r="D425" t="str">
            <v>kg</v>
          </cell>
          <cell r="E425" t="str">
            <v xml:space="preserve">Fibras de aramida y poliolefina						</v>
          </cell>
          <cell r="F425">
            <v>209580.30118821241</v>
          </cell>
        </row>
        <row r="426">
          <cell r="C426" t="str">
            <v>B0033039</v>
          </cell>
          <cell r="D426" t="str">
            <v>m3</v>
          </cell>
          <cell r="E426" t="str">
            <v>Mezcla asfáltica prefabricada almacenada en frío para parcheo tipo MP-25</v>
          </cell>
          <cell r="F426">
            <v>1327191.8071260932</v>
          </cell>
        </row>
        <row r="427">
          <cell r="C427" t="str">
            <v>B0033040</v>
          </cell>
          <cell r="D427" t="str">
            <v>m3</v>
          </cell>
          <cell r="E427" t="str">
            <v>Mezcla asfáltica prefabricada almacenada en frío para parcheo tipo MP-19</v>
          </cell>
          <cell r="F427">
            <v>1327191.8071260932</v>
          </cell>
        </row>
        <row r="428">
          <cell r="C428" t="str">
            <v>B0033041</v>
          </cell>
          <cell r="D428" t="str">
            <v>m3</v>
          </cell>
          <cell r="E428" t="str">
            <v>Mezcla asfáltica prefabricada almacenada en frío para parcheo tipo MP-12</v>
          </cell>
          <cell r="F428">
            <v>1327191.8071260932</v>
          </cell>
        </row>
        <row r="429">
          <cell r="C429" t="str">
            <v xml:space="preserve">B0033032 </v>
          </cell>
          <cell r="D429" t="str">
            <v>m3</v>
          </cell>
          <cell r="E429" t="str">
            <v>Mezcla asfáltica natural</v>
          </cell>
          <cell r="F429">
            <v>46758.572169123006</v>
          </cell>
        </row>
        <row r="430">
          <cell r="C430" t="str">
            <v xml:space="preserve">B0033042 </v>
          </cell>
          <cell r="D430" t="str">
            <v>kg</v>
          </cell>
          <cell r="E430" t="str">
            <v>Grano de Caucho Reciclado (GCR)</v>
          </cell>
          <cell r="F430">
            <v>1676.6424095056993</v>
          </cell>
        </row>
        <row r="431">
          <cell r="C431" t="str">
            <v>B0033096</v>
          </cell>
          <cell r="D431" t="str">
            <v>m3</v>
          </cell>
          <cell r="E431" t="str">
            <v>Agregado pétreo para mezcla asfaltica (procesado)</v>
          </cell>
          <cell r="F431">
            <v>63254.953061924702</v>
          </cell>
        </row>
        <row r="432">
          <cell r="C432" t="str">
            <v>B0033091</v>
          </cell>
          <cell r="D432" t="str">
            <v>u</v>
          </cell>
          <cell r="E432" t="str">
            <v>Prueba dinamica de capapcidad de carga para pilotes (PDA)</v>
          </cell>
          <cell r="F432">
            <v>8188135.7763421703</v>
          </cell>
        </row>
        <row r="433">
          <cell r="C433" t="str">
            <v>B0033092</v>
          </cell>
          <cell r="D433" t="str">
            <v>u</v>
          </cell>
          <cell r="E433" t="str">
            <v>Prueba tipo de baja deformacion por impacto PIT</v>
          </cell>
          <cell r="F433">
            <v>297500</v>
          </cell>
        </row>
        <row r="434">
          <cell r="C434" t="str">
            <v>B0033093</v>
          </cell>
          <cell r="D434" t="str">
            <v>u</v>
          </cell>
          <cell r="E434" t="str">
            <v>Ensayo crosshole en pilotes diametro entre 0,7m y 0,8m con 3 tubos</v>
          </cell>
          <cell r="F434">
            <v>4034100</v>
          </cell>
        </row>
        <row r="435">
          <cell r="C435" t="str">
            <v>B0033094</v>
          </cell>
          <cell r="D435" t="str">
            <v>u</v>
          </cell>
          <cell r="E435" t="str">
            <v>Ensayos crosshole en pilotes diametro entre 1,1m y 1,4m con 4 tubos</v>
          </cell>
          <cell r="F435">
            <v>4688600</v>
          </cell>
        </row>
        <row r="436">
          <cell r="C436" t="str">
            <v>B0033095</v>
          </cell>
          <cell r="D436" t="str">
            <v>u</v>
          </cell>
          <cell r="E436" t="str">
            <v>Ensayos crosshole en pilotes diametro 1,5m con 5 tubos</v>
          </cell>
          <cell r="F436">
            <v>5152700</v>
          </cell>
        </row>
        <row r="437">
          <cell r="C437" t="str">
            <v>B0033097</v>
          </cell>
          <cell r="D437" t="str">
            <v>u</v>
          </cell>
          <cell r="E437" t="str">
            <v xml:space="preserve">Saco de fique de 1,00m x 0,70m </v>
          </cell>
          <cell r="F437">
            <v>6500</v>
          </cell>
        </row>
        <row r="438">
          <cell r="C438" t="str">
            <v>B0033098</v>
          </cell>
          <cell r="D438" t="str">
            <v>m2</v>
          </cell>
          <cell r="E438" t="str">
            <v xml:space="preserve">Manto permanente para refuerzo de la vegetación (MRV) TIPO 5E </v>
          </cell>
          <cell r="F438">
            <v>37307</v>
          </cell>
        </row>
        <row r="439">
          <cell r="C439" t="str">
            <v>B0033102</v>
          </cell>
          <cell r="D439" t="str">
            <v>m2</v>
          </cell>
          <cell r="E439" t="str">
            <v>Manto permanente para refuerzo de la vegetación (MRV) TIPO 5F</v>
          </cell>
          <cell r="F439">
            <v>120041</v>
          </cell>
        </row>
        <row r="440">
          <cell r="C440" t="str">
            <v>B0033100</v>
          </cell>
          <cell r="D440" t="str">
            <v>u</v>
          </cell>
          <cell r="E440" t="str">
            <v>Grapas CON VARILLA DE 3/8" Long 60 cm</v>
          </cell>
          <cell r="F440">
            <v>1200</v>
          </cell>
        </row>
        <row r="441">
          <cell r="C441" t="str">
            <v>B0033101</v>
          </cell>
          <cell r="D441" t="str">
            <v>u</v>
          </cell>
          <cell r="E441" t="str">
            <v>Anclaje de percusion con plato de carga para fijación del para refuerzo de la vegetación (MRV) TIPO 5D</v>
          </cell>
          <cell r="F441">
            <v>156149</v>
          </cell>
        </row>
        <row r="442">
          <cell r="C442" t="str">
            <v>B0033099</v>
          </cell>
          <cell r="D442" t="str">
            <v>u</v>
          </cell>
          <cell r="E442" t="str">
            <v>Anclaje de percusion con plato de carga para fijación del para refuerzo de la vegetación (MRV) TIPO 5E</v>
          </cell>
          <cell r="F442">
            <v>156149</v>
          </cell>
        </row>
        <row r="443">
          <cell r="C443" t="str">
            <v>B0033103</v>
          </cell>
          <cell r="D443" t="str">
            <v>u</v>
          </cell>
          <cell r="E443" t="str">
            <v>Anclaje de percusion con plato de carga para fijación del para refuerzo de la vegetación (MRV) TIPO 5F</v>
          </cell>
          <cell r="F443">
            <v>156149</v>
          </cell>
        </row>
        <row r="444">
          <cell r="C444" t="str">
            <v>B0033105</v>
          </cell>
          <cell r="D444" t="str">
            <v>m2</v>
          </cell>
          <cell r="E444" t="str">
            <v>Manto temporal para control de erocion (MCE) TIPO 1A</v>
          </cell>
          <cell r="F444">
            <v>6800</v>
          </cell>
        </row>
        <row r="445">
          <cell r="C445" t="str">
            <v>B0033106</v>
          </cell>
          <cell r="D445" t="str">
            <v>m2</v>
          </cell>
          <cell r="E445" t="str">
            <v>Manto temporal para control de erocion (MCE) TIPO 1B</v>
          </cell>
          <cell r="F445">
            <v>7300</v>
          </cell>
        </row>
        <row r="446">
          <cell r="C446" t="str">
            <v>B0033107</v>
          </cell>
          <cell r="D446" t="str">
            <v>m2</v>
          </cell>
          <cell r="E446" t="str">
            <v>Manto temporal para control de erocion (MCE) TIPO 2A</v>
          </cell>
          <cell r="F446">
            <v>13500</v>
          </cell>
        </row>
        <row r="447">
          <cell r="C447" t="str">
            <v>B0033108</v>
          </cell>
          <cell r="D447" t="str">
            <v>m2</v>
          </cell>
          <cell r="E447" t="str">
            <v>Manto temporal para control de erocion (MCE) TIPO 2B</v>
          </cell>
          <cell r="F447">
            <v>14900</v>
          </cell>
        </row>
        <row r="448">
          <cell r="C448" t="str">
            <v>B0033109</v>
          </cell>
          <cell r="D448" t="str">
            <v>m2</v>
          </cell>
          <cell r="E448" t="str">
            <v>Manto temporal para control de erocion (MCE) TIPO 2C</v>
          </cell>
          <cell r="F448">
            <v>19000</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3622.2960372497937</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83873.124030620544</v>
          </cell>
        </row>
        <row r="10">
          <cell r="C10" t="str">
            <v>C0010020</v>
          </cell>
          <cell r="D10" t="str">
            <v>h</v>
          </cell>
          <cell r="E10" t="str">
            <v>Barredora de succión, almacenamiento aproximado 6 m3</v>
          </cell>
          <cell r="F10" t="str">
            <v>Mixto - Herramienta menor</v>
          </cell>
          <cell r="G10">
            <v>101687.41605877299</v>
          </cell>
        </row>
        <row r="11">
          <cell r="C11" t="str">
            <v>C0010030</v>
          </cell>
          <cell r="D11" t="str">
            <v>h</v>
          </cell>
          <cell r="E11" t="str">
            <v>Bomba de concreto, producción: 30 m3/h- 50 m3/h</v>
          </cell>
          <cell r="F11" t="str">
            <v>Concreto y mortero</v>
          </cell>
          <cell r="G11">
            <v>43621.445280936299</v>
          </cell>
        </row>
        <row r="12">
          <cell r="C12" t="str">
            <v>C0010040</v>
          </cell>
          <cell r="D12" t="str">
            <v>h</v>
          </cell>
          <cell r="E12" t="str">
            <v>Bomba de inyección de lechada</v>
          </cell>
          <cell r="F12" t="str">
            <v>Concreto y mortero</v>
          </cell>
          <cell r="G12">
            <v>34437.983116528652</v>
          </cell>
        </row>
        <row r="13">
          <cell r="C13" t="str">
            <v>C0010034</v>
          </cell>
          <cell r="D13" t="str">
            <v>h</v>
          </cell>
          <cell r="E13" t="str">
            <v>Bomba eléctrica para accionar la celda especial de carga</v>
          </cell>
          <cell r="F13" t="str">
            <v>Mixto - Herramienta menor</v>
          </cell>
          <cell r="G13">
            <v>43812.771235804023</v>
          </cell>
        </row>
        <row r="14">
          <cell r="C14" t="str">
            <v>C0010050</v>
          </cell>
          <cell r="D14" t="str">
            <v>h</v>
          </cell>
          <cell r="E14" t="str">
            <v>Bomba para gato de tensionamiento (fuerza máxima 300 toneladas)</v>
          </cell>
          <cell r="F14" t="str">
            <v>Mixto - Herramienta menor</v>
          </cell>
          <cell r="G14">
            <v>63136.302380302528</v>
          </cell>
        </row>
        <row r="15">
          <cell r="C15" t="str">
            <v>C0010053</v>
          </cell>
          <cell r="D15" t="str">
            <v>h</v>
          </cell>
          <cell r="E15" t="str">
            <v>Buldozer potencia al volante de 305 HP, motor de 2100 RPM, longitud de hoja 6,39m</v>
          </cell>
          <cell r="F15" t="str">
            <v>Movimiento de tierra</v>
          </cell>
          <cell r="G15">
            <v>218107.22640468148</v>
          </cell>
        </row>
        <row r="16">
          <cell r="C16" t="str">
            <v>C0010052</v>
          </cell>
          <cell r="D16" t="str">
            <v>h</v>
          </cell>
          <cell r="E16" t="str">
            <v>Buldozer, potencia al volante de 140 HP, motor de 2200 RPM, longitud de hoja 4,80m</v>
          </cell>
          <cell r="F16" t="str">
            <v>Movimiento de tierra</v>
          </cell>
          <cell r="G16">
            <v>367340.2213384058</v>
          </cell>
        </row>
        <row r="17">
          <cell r="C17" t="str">
            <v>C0010051</v>
          </cell>
          <cell r="D17" t="str">
            <v>h</v>
          </cell>
          <cell r="E17" t="str">
            <v>Buldozer, Potencia al volante de 80 HP, motor de 2400 RPM, longitud de hoja 3,99m</v>
          </cell>
          <cell r="F17" t="str">
            <v>Movimiento de tierra</v>
          </cell>
          <cell r="G17">
            <v>218107.22640468148</v>
          </cell>
        </row>
        <row r="18">
          <cell r="C18" t="str">
            <v>C0010961</v>
          </cell>
          <cell r="D18" t="str">
            <v>h</v>
          </cell>
          <cell r="E18" t="str">
            <v>Caldera para pintura termoplástica (NTC 4744-2)</v>
          </cell>
          <cell r="F18" t="str">
            <v>Mixto - Herramienta menor</v>
          </cell>
          <cell r="G18">
            <v>82936.601821101722</v>
          </cell>
        </row>
        <row r="19">
          <cell r="C19" t="str">
            <v>C0010125</v>
          </cell>
          <cell r="D19" t="str">
            <v>h</v>
          </cell>
          <cell r="E19" t="str">
            <v>Camabaja capacidad de 30-40 toneladas</v>
          </cell>
          <cell r="F19" t="str">
            <v xml:space="preserve">Transporte – Acarreo </v>
          </cell>
          <cell r="G19">
            <v>172189.91558264324</v>
          </cell>
        </row>
        <row r="20">
          <cell r="C20" t="str">
            <v>C0010100</v>
          </cell>
          <cell r="D20" t="str">
            <v>h</v>
          </cell>
          <cell r="E20" t="str">
            <v>Camión 350 (F-350, Cheyenne 350 o similares)</v>
          </cell>
          <cell r="F20" t="str">
            <v xml:space="preserve">Transporte – Acarreo </v>
          </cell>
          <cell r="G20">
            <v>45917.310822038198</v>
          </cell>
        </row>
        <row r="21">
          <cell r="C21" t="str">
            <v>C0010105</v>
          </cell>
          <cell r="D21" t="str">
            <v>h</v>
          </cell>
          <cell r="E21" t="str">
            <v>Camión con capacidad de 5 ton o superior</v>
          </cell>
          <cell r="F21" t="str">
            <v xml:space="preserve">Transporte – Acarreo </v>
          </cell>
          <cell r="G21">
            <v>45917.310822038198</v>
          </cell>
        </row>
        <row r="22">
          <cell r="C22" t="str">
            <v>C0010110</v>
          </cell>
          <cell r="D22" t="str">
            <v>h</v>
          </cell>
          <cell r="E22" t="str">
            <v xml:space="preserve">Camión de slurry, volumen de depósito de emulsión 4m3 a 6 m3, ancho aproximado 7 m </v>
          </cell>
          <cell r="F22" t="str">
            <v>Asfalto</v>
          </cell>
          <cell r="G22">
            <v>120498.71580202795</v>
          </cell>
        </row>
        <row r="23">
          <cell r="C23" t="str">
            <v>C0010115</v>
          </cell>
          <cell r="D23" t="str">
            <v>h</v>
          </cell>
          <cell r="E23" t="str">
            <v>Camión grúa capacidad 5 toneladas</v>
          </cell>
          <cell r="F23" t="str">
            <v xml:space="preserve">Transporte – Acarreo </v>
          </cell>
          <cell r="G23">
            <v>175633.71389429612</v>
          </cell>
        </row>
        <row r="24">
          <cell r="C24" t="str">
            <v>C0010118</v>
          </cell>
          <cell r="D24" t="str">
            <v>h</v>
          </cell>
          <cell r="E24" t="str">
            <v>Camión mixer</v>
          </cell>
          <cell r="F24" t="str">
            <v>Concreto y mortero</v>
          </cell>
          <cell r="G24">
            <v>86094.95779132162</v>
          </cell>
        </row>
        <row r="25">
          <cell r="C25" t="str">
            <v>C0010120</v>
          </cell>
          <cell r="D25" t="str">
            <v>h</v>
          </cell>
          <cell r="E25" t="str">
            <v>Camioneta de estacas 4x4</v>
          </cell>
          <cell r="F25" t="str">
            <v xml:space="preserve">Transporte – Acarreo </v>
          </cell>
          <cell r="G25">
            <v>41650.298565703008</v>
          </cell>
        </row>
        <row r="26">
          <cell r="C26" t="str">
            <v>C0010124</v>
          </cell>
          <cell r="D26" t="str">
            <v>kg</v>
          </cell>
          <cell r="E26" t="str">
            <v>Camisa metálica para pilote calibre 36 D=1.20m - Recuperable (kg)</v>
          </cell>
          <cell r="F26" t="str">
            <v>Mixto - Herramienta menor</v>
          </cell>
          <cell r="G26">
            <v>10140.068980090866</v>
          </cell>
        </row>
        <row r="27">
          <cell r="C27" t="str">
            <v>C0010123</v>
          </cell>
          <cell r="D27" t="str">
            <v>h</v>
          </cell>
          <cell r="E27" t="str">
            <v>Camisa metálica para pilote calibre 36 D=1m - Recuperable (m)</v>
          </cell>
          <cell r="F27" t="str">
            <v>Mixto - Herramienta menor</v>
          </cell>
          <cell r="G27">
            <v>11479.327705509548</v>
          </cell>
        </row>
        <row r="28">
          <cell r="C28" t="str">
            <v>C0010130</v>
          </cell>
          <cell r="D28" t="str">
            <v>h</v>
          </cell>
          <cell r="E28" t="str">
            <v>Cargador: potencia en el volante 110 hp, clasificación de rpm del motor 2300</v>
          </cell>
          <cell r="F28" t="str">
            <v>Movimiento de tierra</v>
          </cell>
          <cell r="G28">
            <v>183669.24328815279</v>
          </cell>
        </row>
        <row r="29">
          <cell r="C29" t="str">
            <v>C0010140</v>
          </cell>
          <cell r="D29" t="str">
            <v>h</v>
          </cell>
          <cell r="E29" t="str">
            <v>Cargador: potencia en el volante 125 hp, clasificación de rpm del motor 2300</v>
          </cell>
          <cell r="F29" t="str">
            <v>Movimiento de tierra</v>
          </cell>
          <cell r="G29">
            <v>208159.45875842992</v>
          </cell>
        </row>
        <row r="30">
          <cell r="C30" t="str">
            <v>C0010150</v>
          </cell>
          <cell r="D30" t="str">
            <v>h</v>
          </cell>
          <cell r="E30" t="str">
            <v>Carrotanque de agua(1000 Galones)</v>
          </cell>
          <cell r="F30" t="str">
            <v>Mixto - Herramienta menor</v>
          </cell>
          <cell r="G30">
            <v>82268.519049260998</v>
          </cell>
        </row>
        <row r="31">
          <cell r="C31" t="str">
            <v>C0010160</v>
          </cell>
          <cell r="D31" t="str">
            <v>h</v>
          </cell>
          <cell r="E31" t="str">
            <v>Carrotanque irrigador de asfalto, 1000 galones de capacidad</v>
          </cell>
          <cell r="F31" t="str">
            <v>Asfalto</v>
          </cell>
          <cell r="G31">
            <v>102452.99977167274</v>
          </cell>
        </row>
        <row r="32">
          <cell r="C32" t="str">
            <v>C0010170</v>
          </cell>
          <cell r="D32" t="str">
            <v>h</v>
          </cell>
          <cell r="E32" t="str">
            <v>Cizalla manual de 90 cm</v>
          </cell>
          <cell r="F32" t="str">
            <v>Mixto - Herramienta menor</v>
          </cell>
          <cell r="G32">
            <v>2390.5699946723639</v>
          </cell>
        </row>
        <row r="33">
          <cell r="C33" t="str">
            <v>C0010214</v>
          </cell>
          <cell r="D33" t="str">
            <v>h</v>
          </cell>
          <cell r="E33" t="str">
            <v>Compactador de rodillo potencia: 80HP, peso: 7 ton</v>
          </cell>
          <cell r="F33" t="str">
            <v xml:space="preserve">Compactación – Nivelación  </v>
          </cell>
          <cell r="G33">
            <v>140702.11968643061</v>
          </cell>
        </row>
        <row r="34">
          <cell r="C34" t="str">
            <v>C0010211</v>
          </cell>
          <cell r="D34" t="str">
            <v>h</v>
          </cell>
          <cell r="E34" t="str">
            <v>Compactador de rodillo potencia: 99 hp, peso: 8 toneladas</v>
          </cell>
          <cell r="F34" t="str">
            <v xml:space="preserve">Compactación – Nivelación  </v>
          </cell>
          <cell r="G34">
            <v>140702.11968643061</v>
          </cell>
        </row>
        <row r="35">
          <cell r="C35" t="str">
            <v>C0010212</v>
          </cell>
          <cell r="D35" t="str">
            <v>h</v>
          </cell>
          <cell r="E35" t="str">
            <v>Compactador de rodillo, potencia 105 hp, peso de 6 toneladas</v>
          </cell>
          <cell r="F35" t="str">
            <v xml:space="preserve">Compactación – Nivelación  </v>
          </cell>
          <cell r="G35">
            <v>140702.11968643061</v>
          </cell>
        </row>
        <row r="36">
          <cell r="C36" t="str">
            <v>C0010200</v>
          </cell>
          <cell r="D36" t="str">
            <v>h</v>
          </cell>
          <cell r="E36" t="str">
            <v>Compactador manual (saltarín) peso de operación (kg.) 52, fuerza de impacto por golpe (KN) 12</v>
          </cell>
          <cell r="F36" t="str">
            <v xml:space="preserve">Compactación – Nivelación  </v>
          </cell>
          <cell r="G36">
            <v>7031.0882196245993</v>
          </cell>
        </row>
        <row r="37">
          <cell r="C37" t="str">
            <v>C0010210</v>
          </cell>
          <cell r="D37" t="str">
            <v>h</v>
          </cell>
          <cell r="E37" t="str">
            <v>Compactador manual de rodillo</v>
          </cell>
          <cell r="F37" t="str">
            <v xml:space="preserve">Compactación – Nivelación  </v>
          </cell>
          <cell r="G37">
            <v>24247.209945962557</v>
          </cell>
        </row>
        <row r="38">
          <cell r="C38" t="str">
            <v>C0010220</v>
          </cell>
          <cell r="D38" t="str">
            <v>h</v>
          </cell>
          <cell r="E38" t="str">
            <v>Compactador manual vibratorio (CANGURO) (Apisonadores), potencia aproximada 5 HP</v>
          </cell>
          <cell r="F38" t="str">
            <v xml:space="preserve">Compactación – Nivelación  </v>
          </cell>
          <cell r="G38">
            <v>10020.053432474497</v>
          </cell>
        </row>
        <row r="39">
          <cell r="C39" t="str">
            <v>C0010190</v>
          </cell>
          <cell r="D39" t="str">
            <v>h</v>
          </cell>
          <cell r="E39" t="str">
            <v>Compactador manual vibratorio (rana) con motor de 6 hp</v>
          </cell>
          <cell r="F39" t="str">
            <v xml:space="preserve">Compactación – Nivelación  </v>
          </cell>
          <cell r="G39">
            <v>8347.9865986512214</v>
          </cell>
        </row>
        <row r="40">
          <cell r="C40" t="str">
            <v>C0010230</v>
          </cell>
          <cell r="D40" t="str">
            <v>h</v>
          </cell>
          <cell r="E40" t="str">
            <v>Compactador neumático de Potencia 70 HP, peso de 13 ton</v>
          </cell>
          <cell r="F40" t="str">
            <v xml:space="preserve">Compactación – Nivelación  </v>
          </cell>
          <cell r="G40">
            <v>143491.59631886939</v>
          </cell>
        </row>
        <row r="41">
          <cell r="C41" t="str">
            <v>C0010213</v>
          </cell>
          <cell r="D41" t="str">
            <v>h</v>
          </cell>
          <cell r="E41" t="str">
            <v>Compactador neumático peso 3,5 ton</v>
          </cell>
          <cell r="F41" t="str">
            <v xml:space="preserve">Compactación – Nivelación  </v>
          </cell>
          <cell r="G41">
            <v>81962.399817338184</v>
          </cell>
        </row>
        <row r="42">
          <cell r="C42" t="str">
            <v>C0010240</v>
          </cell>
          <cell r="D42" t="str">
            <v>h</v>
          </cell>
          <cell r="E42" t="str">
            <v>Compactador vibratorio potencia aproximada de 15 Kw</v>
          </cell>
          <cell r="F42" t="str">
            <v xml:space="preserve">Compactación – Nivelación  </v>
          </cell>
          <cell r="G42">
            <v>66935.959850826199</v>
          </cell>
        </row>
        <row r="43">
          <cell r="C43" t="str">
            <v>C0010250</v>
          </cell>
          <cell r="D43" t="str">
            <v>h</v>
          </cell>
          <cell r="E43" t="str">
            <v>Compresor (barrido y soplado)</v>
          </cell>
          <cell r="F43" t="str">
            <v>Mixto - Herramienta menor</v>
          </cell>
          <cell r="G43">
            <v>52422.267014936187</v>
          </cell>
        </row>
        <row r="44">
          <cell r="C44" t="str">
            <v>C0010280</v>
          </cell>
          <cell r="D44" t="str">
            <v>h</v>
          </cell>
          <cell r="E44" t="str">
            <v>Compresor para penetrar roca</v>
          </cell>
          <cell r="F44" t="str">
            <v>Mixto - Herramienta menor</v>
          </cell>
          <cell r="G44">
            <v>51656.974674792975</v>
          </cell>
        </row>
        <row r="45">
          <cell r="C45" t="str">
            <v>C0010270</v>
          </cell>
          <cell r="D45" t="str">
            <v>h</v>
          </cell>
          <cell r="E45" t="str">
            <v>Compresor portátil de 70 a 120 HP, con martillo</v>
          </cell>
          <cell r="F45" t="str">
            <v>Mixto - Herramienta menor</v>
          </cell>
          <cell r="G45">
            <v>101761.61271634941</v>
          </cell>
        </row>
        <row r="46">
          <cell r="C46" t="str">
            <v>C0010295</v>
          </cell>
          <cell r="D46" t="str">
            <v>h</v>
          </cell>
          <cell r="E46" t="str">
            <v xml:space="preserve">Cortadora de adoquines </v>
          </cell>
          <cell r="F46" t="str">
            <v>Mixto - Herramienta menor</v>
          </cell>
          <cell r="G46">
            <v>6830.1999847781817</v>
          </cell>
        </row>
        <row r="47">
          <cell r="C47" t="str">
            <v>C0010290</v>
          </cell>
          <cell r="D47" t="str">
            <v>h</v>
          </cell>
          <cell r="E47" t="str">
            <v>Cortadora de pavimento, profundidad de corte: 16- 19 cm. capacidad de disco: desde 12" hasta 20" de diámetro</v>
          </cell>
          <cell r="F47" t="str">
            <v>Mixto - Herramienta menor</v>
          </cell>
          <cell r="G47">
            <v>11479.327705509548</v>
          </cell>
        </row>
        <row r="48">
          <cell r="C48" t="str">
            <v>C0010311</v>
          </cell>
          <cell r="D48" t="str">
            <v>h</v>
          </cell>
          <cell r="E48" t="str">
            <v>Derretidora de asfalto (crafco o similar)</v>
          </cell>
          <cell r="F48" t="str">
            <v>Asfalto</v>
          </cell>
          <cell r="G48">
            <v>3517.5464920039717</v>
          </cell>
        </row>
        <row r="49">
          <cell r="C49" t="str">
            <v>C0010300</v>
          </cell>
          <cell r="D49" t="str">
            <v>h</v>
          </cell>
          <cell r="E49" t="str">
            <v>Diferencial de 2 toneladas</v>
          </cell>
          <cell r="F49" t="str">
            <v xml:space="preserve">Carga – Izaje </v>
          </cell>
          <cell r="G49">
            <v>3570.4191219349791</v>
          </cell>
        </row>
        <row r="50">
          <cell r="C50" t="str">
            <v>C0010310</v>
          </cell>
          <cell r="D50" t="str">
            <v>h</v>
          </cell>
          <cell r="E50" t="str">
            <v>Diferencial de 3 toneladas</v>
          </cell>
          <cell r="F50" t="str">
            <v xml:space="preserve">Carga – Izaje </v>
          </cell>
          <cell r="G50">
            <v>3499.7167732661987</v>
          </cell>
        </row>
        <row r="51">
          <cell r="C51" t="str">
            <v>C0010351</v>
          </cell>
          <cell r="D51" t="str">
            <v>h</v>
          </cell>
          <cell r="E51" t="str">
            <v>Equipo autopropulsado para aplicación de pintura termoplástica (NTC 4744-2)</v>
          </cell>
          <cell r="F51" t="str">
            <v>Mixto - Herramienta menor</v>
          </cell>
          <cell r="G51">
            <v>183670.1106692029</v>
          </cell>
        </row>
        <row r="52">
          <cell r="C52" t="str">
            <v>C0010314</v>
          </cell>
          <cell r="D52" t="str">
            <v>h</v>
          </cell>
          <cell r="E52" t="str">
            <v>Equipo de acarreo interno</v>
          </cell>
          <cell r="F52" t="str">
            <v>Mixto - Herramienta menor</v>
          </cell>
          <cell r="G52">
            <v>50761.416953005522</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154970.92402437891</v>
          </cell>
        </row>
        <row r="55">
          <cell r="C55" t="str">
            <v>C0010330</v>
          </cell>
          <cell r="D55" t="str">
            <v>h</v>
          </cell>
          <cell r="E55" t="str">
            <v>Equipo de oxicorte y soldadura, capacidad de corte 6"-14"</v>
          </cell>
          <cell r="F55" t="str">
            <v>Mixto - Herramienta menor</v>
          </cell>
          <cell r="G55">
            <v>22958.655411019099</v>
          </cell>
        </row>
        <row r="56">
          <cell r="C56" t="str">
            <v>C0010340</v>
          </cell>
          <cell r="D56" t="str">
            <v>h</v>
          </cell>
          <cell r="E56" t="str">
            <v>Equipo de perforación (TRACKDRILL), potencia aproximada 40 HP, 2100 golpes / minuto</v>
          </cell>
          <cell r="F56" t="str">
            <v>Mixto - Herramienta menor</v>
          </cell>
          <cell r="G56">
            <v>241065.88181570056</v>
          </cell>
        </row>
        <row r="57">
          <cell r="C57" t="str">
            <v>C0010350</v>
          </cell>
          <cell r="D57" t="str">
            <v>h</v>
          </cell>
          <cell r="E57" t="str">
            <v>Equipo de pintura (Compresor). Presión máxima de trabajo 7 HP</v>
          </cell>
          <cell r="F57" t="str">
            <v>Mixto - Herramienta menor</v>
          </cell>
          <cell r="G57">
            <v>11479.327705509548</v>
          </cell>
        </row>
        <row r="58">
          <cell r="C58" t="str">
            <v>C0010352</v>
          </cell>
          <cell r="D58" t="str">
            <v>h</v>
          </cell>
          <cell r="E58" t="str">
            <v>Equipo de rayos X y/o ultrasonido industrial</v>
          </cell>
          <cell r="F58" t="str">
            <v>Mixto - Herramienta menor</v>
          </cell>
          <cell r="G58">
            <v>113869.00756005183</v>
          </cell>
        </row>
        <row r="59">
          <cell r="C59" t="str">
            <v>C0010381</v>
          </cell>
          <cell r="D59" t="str">
            <v>h</v>
          </cell>
          <cell r="E59" t="str">
            <v>Equipo de sandblasting y pintura, compresora 250cfm a 100 psi, pulmón de 70 gal (250 L) para 160 psi</v>
          </cell>
          <cell r="F59" t="str">
            <v>Mixto - Herramienta menor</v>
          </cell>
          <cell r="G59">
            <v>44236.276609830777</v>
          </cell>
        </row>
        <row r="60">
          <cell r="C60" t="str">
            <v>C0010360</v>
          </cell>
          <cell r="D60" t="str">
            <v>h</v>
          </cell>
          <cell r="E60" t="str">
            <v>Equipo de soldadura 250 AMP</v>
          </cell>
          <cell r="F60" t="str">
            <v>Mixto - Herramienta menor</v>
          </cell>
          <cell r="G60">
            <v>13946.780988507808</v>
          </cell>
        </row>
        <row r="61">
          <cell r="C61" t="str">
            <v>C0010365</v>
          </cell>
          <cell r="D61" t="str">
            <v>h</v>
          </cell>
          <cell r="E61" t="str">
            <v>Equipo de soldadura 400 AMP</v>
          </cell>
          <cell r="F61" t="str">
            <v>Mixto - Herramienta menor</v>
          </cell>
          <cell r="G61">
            <v>16923.83789871808</v>
          </cell>
        </row>
        <row r="62">
          <cell r="C62" t="str">
            <v>C0010380</v>
          </cell>
          <cell r="D62" t="str">
            <v>h</v>
          </cell>
          <cell r="E62" t="str">
            <v>Equipo de soldadura 600 AMP</v>
          </cell>
          <cell r="F62" t="str">
            <v>Mixto - Herramienta menor</v>
          </cell>
          <cell r="G62">
            <v>21936.171971422467</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14881.772620720596</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28741.105128602729</v>
          </cell>
        </row>
        <row r="66">
          <cell r="C66" t="str">
            <v>C0010441</v>
          </cell>
          <cell r="D66" t="str">
            <v>h</v>
          </cell>
          <cell r="E66" t="str">
            <v>Formaleta metálica para baranda de concreto (m)</v>
          </cell>
          <cell r="F66" t="str">
            <v>Concreto y mortero</v>
          </cell>
          <cell r="G66">
            <v>1376.3713918905958</v>
          </cell>
        </row>
        <row r="67">
          <cell r="C67" t="str">
            <v>C0010445</v>
          </cell>
          <cell r="D67" t="str">
            <v>h</v>
          </cell>
          <cell r="E67" t="str">
            <v>Formaleta metálica para concreto (m2)</v>
          </cell>
          <cell r="F67" t="str">
            <v>Concreto y mortero</v>
          </cell>
          <cell r="G67">
            <v>896.79021052308383</v>
          </cell>
        </row>
        <row r="68">
          <cell r="C68" t="str">
            <v>C0010443</v>
          </cell>
          <cell r="D68" t="str">
            <v>h</v>
          </cell>
          <cell r="E68" t="str">
            <v>Formaleta metálica para defensa de concreto (m)</v>
          </cell>
          <cell r="F68" t="str">
            <v>Concreto y mortero</v>
          </cell>
          <cell r="G68">
            <v>1376.3713918905958</v>
          </cell>
        </row>
        <row r="69">
          <cell r="C69" t="str">
            <v>C0010447</v>
          </cell>
          <cell r="D69" t="str">
            <v>h</v>
          </cell>
          <cell r="E69" t="str">
            <v>Formaleta metálica para fabricación de paneles de concreto (m2)</v>
          </cell>
          <cell r="F69" t="str">
            <v>Concreto y mortero</v>
          </cell>
          <cell r="G69">
            <v>2295.8655411019099</v>
          </cell>
        </row>
        <row r="70">
          <cell r="C70" t="str">
            <v>C0010430</v>
          </cell>
          <cell r="D70" t="str">
            <v>h</v>
          </cell>
          <cell r="E70" t="str">
            <v>Formaleta metálica para pavimento en concreto hidráulico (m)</v>
          </cell>
          <cell r="F70" t="str">
            <v>Concreto y mortero</v>
          </cell>
          <cell r="G70">
            <v>1011.0313186835755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4993.5075518966551</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432010.6883830608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189408.90714090766</v>
          </cell>
        </row>
        <row r="77">
          <cell r="C77" t="str">
            <v>C0010462</v>
          </cell>
          <cell r="D77" t="str">
            <v>h</v>
          </cell>
          <cell r="E77" t="str">
            <v>Fresadora de pavimento, ancho de trabajo 2 m, potencia aproximada 580 HP, profundidad de corte 30 cm</v>
          </cell>
          <cell r="F77" t="str">
            <v>Asfalto</v>
          </cell>
          <cell r="G77">
            <v>640707.6334288927</v>
          </cell>
        </row>
        <row r="78">
          <cell r="C78" t="str">
            <v>C0010480</v>
          </cell>
          <cell r="D78" t="str">
            <v>h</v>
          </cell>
          <cell r="E78" t="str">
            <v>Gato para tensionamiento, fuerza Max 300 toneladas</v>
          </cell>
          <cell r="F78" t="str">
            <v>Mixto - Herramienta menor</v>
          </cell>
          <cell r="G78">
            <v>189220.16046995315</v>
          </cell>
        </row>
        <row r="79">
          <cell r="C79" t="str">
            <v>C0010500</v>
          </cell>
          <cell r="D79" t="str">
            <v>h</v>
          </cell>
          <cell r="E79" t="str">
            <v>Grúa capacidad 10 toneladas</v>
          </cell>
          <cell r="F79" t="str">
            <v xml:space="preserve">Carga – Izaje </v>
          </cell>
          <cell r="G79">
            <v>99607.274433476938</v>
          </cell>
        </row>
        <row r="80">
          <cell r="C80" t="str">
            <v>C0010490</v>
          </cell>
          <cell r="D80" t="str">
            <v>h</v>
          </cell>
          <cell r="E80" t="str">
            <v>Grúa capacidad 15 toneladas</v>
          </cell>
          <cell r="F80" t="str">
            <v xml:space="preserve">Carga – Izaje </v>
          </cell>
          <cell r="G80">
            <v>199712.90827277646</v>
          </cell>
        </row>
        <row r="81">
          <cell r="C81" t="str">
            <v>C0010520</v>
          </cell>
          <cell r="D81" t="str">
            <v>h</v>
          </cell>
          <cell r="E81" t="str">
            <v>Grúa telescópica capacidad 50 toneladas</v>
          </cell>
          <cell r="F81" t="str">
            <v xml:space="preserve">Carga – Izaje </v>
          </cell>
          <cell r="G81">
            <v>411092.73025580123</v>
          </cell>
        </row>
        <row r="82">
          <cell r="C82" t="str">
            <v>C0010491</v>
          </cell>
          <cell r="D82" t="str">
            <v>h</v>
          </cell>
          <cell r="E82" t="str">
            <v>Grúa torre capacidad 1 tonelada en la punta</v>
          </cell>
          <cell r="F82" t="str">
            <v xml:space="preserve">Carga – Izaje </v>
          </cell>
          <cell r="G82">
            <v>170656.42752633835</v>
          </cell>
        </row>
        <row r="83">
          <cell r="C83" t="str">
            <v>C0010530</v>
          </cell>
          <cell r="D83" t="str">
            <v>h</v>
          </cell>
          <cell r="E83" t="str">
            <v>Guadañadora cilindraje 38-58 cm3</v>
          </cell>
          <cell r="F83" t="str">
            <v>Mixto - Herramienta menor</v>
          </cell>
          <cell r="G83">
            <v>4781.1399893447278</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1636540.2063075816</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44875.092603854486</v>
          </cell>
        </row>
        <row r="88">
          <cell r="C88" t="str">
            <v>C0010540</v>
          </cell>
          <cell r="D88" t="str">
            <v>h</v>
          </cell>
          <cell r="E88" t="str">
            <v>Máquina térmica para aplicación de adhesivo para tacha</v>
          </cell>
          <cell r="F88" t="str">
            <v>Mixto - Herramienta menor</v>
          </cell>
          <cell r="G88">
            <v>44426.551268260642</v>
          </cell>
        </row>
        <row r="89">
          <cell r="C89" t="str">
            <v>C0010550</v>
          </cell>
          <cell r="D89" t="str">
            <v>h</v>
          </cell>
          <cell r="E89" t="str">
            <v>Mezcladora de concreto tipo trompo</v>
          </cell>
          <cell r="F89" t="str">
            <v>Concreto y mortero</v>
          </cell>
          <cell r="G89">
            <v>11900</v>
          </cell>
        </row>
        <row r="90">
          <cell r="C90" t="str">
            <v>C0010555</v>
          </cell>
          <cell r="D90" t="str">
            <v>h</v>
          </cell>
          <cell r="E90" t="str">
            <v>Miniretroexcavadora sobre neumáticos de 37,5 kW</v>
          </cell>
          <cell r="F90" t="str">
            <v>Movimiento de tierra</v>
          </cell>
          <cell r="G90">
            <v>117479.43973818475</v>
          </cell>
        </row>
        <row r="91">
          <cell r="C91" t="str">
            <v>C0010560</v>
          </cell>
          <cell r="D91" t="str">
            <v>h</v>
          </cell>
          <cell r="E91" t="str">
            <v>Montacargas capacidad 2-10 toneladas</v>
          </cell>
          <cell r="F91" t="str">
            <v>Mixto - Herramienta menor</v>
          </cell>
          <cell r="G91">
            <v>90158.639799072</v>
          </cell>
        </row>
        <row r="92">
          <cell r="C92" t="str">
            <v>C0010570</v>
          </cell>
          <cell r="D92" t="str">
            <v>h</v>
          </cell>
          <cell r="E92" t="str">
            <v>Motobomba 3 pulgadas</v>
          </cell>
          <cell r="F92" t="str">
            <v>Mixto - Herramienta menor</v>
          </cell>
          <cell r="G92">
            <v>9183.4621644076396</v>
          </cell>
        </row>
        <row r="93">
          <cell r="C93" t="str">
            <v>C0010580</v>
          </cell>
          <cell r="D93" t="str">
            <v>h</v>
          </cell>
          <cell r="E93" t="str">
            <v>Motobomba 4 pulgadas</v>
          </cell>
          <cell r="F93" t="str">
            <v>Mixto - Herramienta menor</v>
          </cell>
          <cell r="G93">
            <v>9183.4621644076396</v>
          </cell>
        </row>
        <row r="94">
          <cell r="C94" t="str">
            <v>C0010590</v>
          </cell>
          <cell r="D94" t="str">
            <v>h</v>
          </cell>
          <cell r="E94" t="str">
            <v xml:space="preserve">Motobomba 6 pulgadas </v>
          </cell>
          <cell r="F94" t="str">
            <v>Mixto - Herramienta menor</v>
          </cell>
          <cell r="G94">
            <v>11479.327705509548</v>
          </cell>
        </row>
        <row r="95">
          <cell r="C95" t="str">
            <v>C0010610</v>
          </cell>
          <cell r="D95" t="str">
            <v>h</v>
          </cell>
          <cell r="E95" t="str">
            <v>Motoniveladora potencia 215 HP, ancho de cuchilla 4,27 m, peso 18 ton</v>
          </cell>
          <cell r="F95" t="str">
            <v xml:space="preserve">Compactación – Nivelación  </v>
          </cell>
          <cell r="G95">
            <v>244893.48089227051</v>
          </cell>
        </row>
        <row r="96">
          <cell r="C96" t="str">
            <v>C0010611</v>
          </cell>
          <cell r="D96" t="str">
            <v>h</v>
          </cell>
          <cell r="E96" t="str">
            <v>Motoniveladora, potencia 140 HP, ancho de cuchilla 3,66 m, peso 11 ton</v>
          </cell>
          <cell r="F96" t="str">
            <v xml:space="preserve">Compactación – Nivelación  </v>
          </cell>
          <cell r="G96">
            <v>208159.45875842992</v>
          </cell>
        </row>
        <row r="97">
          <cell r="C97" t="str">
            <v>C0010620</v>
          </cell>
          <cell r="D97" t="str">
            <v>h</v>
          </cell>
          <cell r="E97" t="str">
            <v>Motosierra, 4.5 HP - 7.1 HP, longitud de espada 45-90 cm</v>
          </cell>
          <cell r="F97" t="str">
            <v>Mixto - Herramienta menor</v>
          </cell>
          <cell r="G97">
            <v>6824.8136134770211</v>
          </cell>
        </row>
        <row r="98">
          <cell r="C98" t="str">
            <v>C0010621</v>
          </cell>
          <cell r="D98" t="str">
            <v>h</v>
          </cell>
          <cell r="E98" t="str">
            <v>Motosoldador, 300 amperios</v>
          </cell>
          <cell r="F98" t="str">
            <v>Mixto - Herramienta menor</v>
          </cell>
          <cell r="G98">
            <v>15626.878031700453</v>
          </cell>
        </row>
        <row r="99">
          <cell r="C99" t="str">
            <v>C0010630</v>
          </cell>
          <cell r="D99" t="str">
            <v>h</v>
          </cell>
          <cell r="E99" t="str">
            <v>Pala auxiliar de piloteadora</v>
          </cell>
          <cell r="F99" t="str">
            <v>Mixto - Herramienta menor</v>
          </cell>
          <cell r="G99">
            <v>296912.20741580118</v>
          </cell>
        </row>
        <row r="100">
          <cell r="C100" t="str">
            <v>C0010640</v>
          </cell>
          <cell r="D100" t="str">
            <v>h</v>
          </cell>
          <cell r="E100" t="str">
            <v>Pala grúa (dragalina) potencia del motor aproximada 320 Kw - 390 Kw, capacidad de carga aproximada 70 -100 toneladas</v>
          </cell>
          <cell r="F100" t="str">
            <v>Movimiento de tierra</v>
          </cell>
          <cell r="G100">
            <v>299811.26724633708</v>
          </cell>
        </row>
        <row r="101">
          <cell r="C101" t="str">
            <v>C0010850</v>
          </cell>
          <cell r="D101" t="str">
            <v>h</v>
          </cell>
          <cell r="E101" t="str">
            <v>Parales-taco metálico o puntal (escamas en concreto)</v>
          </cell>
          <cell r="F101" t="str">
            <v>Mixto - Herramienta menor</v>
          </cell>
          <cell r="G101">
            <v>110.87399669917377</v>
          </cell>
        </row>
        <row r="102">
          <cell r="C102" t="str">
            <v>C0010651</v>
          </cell>
          <cell r="D102" t="str">
            <v>h</v>
          </cell>
          <cell r="E102" t="str">
            <v>Piloteadora potencia mínima de 250KW, fuerza elevadora 200KN</v>
          </cell>
          <cell r="F102" t="str">
            <v>Mixto - Herramienta menor</v>
          </cell>
          <cell r="G102">
            <v>608404.36839200626</v>
          </cell>
        </row>
        <row r="103">
          <cell r="C103" t="str">
            <v>C0010660</v>
          </cell>
          <cell r="D103" t="str">
            <v>h</v>
          </cell>
          <cell r="E103" t="str">
            <v>Planta de asfalto en caliente continua de 120 toneladas de capacidad</v>
          </cell>
          <cell r="F103" t="str">
            <v>Asfalto</v>
          </cell>
          <cell r="G103">
            <v>479835.89809029922</v>
          </cell>
        </row>
        <row r="104">
          <cell r="C104" t="str">
            <v>C0010661</v>
          </cell>
          <cell r="D104" t="str">
            <v>h</v>
          </cell>
          <cell r="E104" t="str">
            <v>Planta de asfalto en caliente móvil discontinua de 60 toneladas de capacidad</v>
          </cell>
          <cell r="F104" t="str">
            <v>Asfalto</v>
          </cell>
          <cell r="G104">
            <v>632978.16184673714</v>
          </cell>
        </row>
        <row r="105">
          <cell r="C105" t="str">
            <v>C0010662</v>
          </cell>
          <cell r="D105" t="str">
            <v>h</v>
          </cell>
          <cell r="E105" t="str">
            <v>Planta de asfalto en frío de 60 toneladas/hora de capacidad</v>
          </cell>
          <cell r="F105" t="str">
            <v>Asfalto</v>
          </cell>
          <cell r="G105">
            <v>335927.13353646395</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11306.258689261631</v>
          </cell>
        </row>
        <row r="108">
          <cell r="C108" t="str">
            <v>C0010670</v>
          </cell>
          <cell r="D108" t="str">
            <v>h</v>
          </cell>
          <cell r="E108" t="str">
            <v>Planta para mezcla de asfalto en frio de 160 toneladas/hora de capacidad</v>
          </cell>
          <cell r="F108" t="str">
            <v>Asfalto</v>
          </cell>
          <cell r="G108">
            <v>427189.04988595529</v>
          </cell>
        </row>
        <row r="109">
          <cell r="C109" t="str">
            <v>C0010690</v>
          </cell>
          <cell r="D109" t="str">
            <v>h</v>
          </cell>
          <cell r="E109" t="str">
            <v>Planta trituradora y unidad de clasificación</v>
          </cell>
          <cell r="F109" t="str">
            <v>Mixto - Herramienta menor</v>
          </cell>
          <cell r="G109">
            <v>573966.38527547754</v>
          </cell>
        </row>
        <row r="110">
          <cell r="C110" t="str">
            <v>C0010704</v>
          </cell>
          <cell r="D110" t="str">
            <v>h</v>
          </cell>
          <cell r="E110" t="str">
            <v>Puente grúa</v>
          </cell>
          <cell r="F110" t="str">
            <v xml:space="preserve">Carga – Izaje </v>
          </cell>
          <cell r="G110">
            <v>265933.54942414595</v>
          </cell>
        </row>
        <row r="111">
          <cell r="C111" t="str">
            <v>C0010710</v>
          </cell>
          <cell r="D111" t="str">
            <v>h</v>
          </cell>
          <cell r="E111" t="str">
            <v>Pulidora (8500 REV)</v>
          </cell>
          <cell r="F111" t="str">
            <v>Mixto - Herramienta menor</v>
          </cell>
          <cell r="G111">
            <v>3486.130727995851</v>
          </cell>
        </row>
        <row r="112">
          <cell r="C112" t="str">
            <v>C0010720</v>
          </cell>
          <cell r="D112" t="str">
            <v>h</v>
          </cell>
          <cell r="E112" t="str">
            <v>Pulvimixer potencia aproximada 500 HP</v>
          </cell>
          <cell r="F112" t="str">
            <v>Mixto - Herramienta menor</v>
          </cell>
          <cell r="G112">
            <v>173987.39662558507</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17218.991558264326</v>
          </cell>
        </row>
        <row r="115">
          <cell r="C115" t="str">
            <v>C0010750</v>
          </cell>
          <cell r="D115" t="str">
            <v>h</v>
          </cell>
          <cell r="E115" t="str">
            <v>Retrocargador, pala de 1,1 m3 de capacidad, profundidad de excavación de 4.400 mm y una altura de 5.680 mm</v>
          </cell>
          <cell r="F115" t="str">
            <v>Movimiento de tierra</v>
          </cell>
          <cell r="G115">
            <v>171425.43662458935</v>
          </cell>
        </row>
        <row r="116">
          <cell r="C116" t="str">
            <v>C0010780</v>
          </cell>
          <cell r="D116" t="str">
            <v>h</v>
          </cell>
          <cell r="E116" t="str">
            <v>Retroexcavadora de pivote central y desplazamiento lateral de mínimo 60 kw de potencia</v>
          </cell>
          <cell r="F116" t="str">
            <v>Movimiento de tierra</v>
          </cell>
          <cell r="G116">
            <v>137751.93246611461</v>
          </cell>
        </row>
        <row r="117">
          <cell r="C117" t="str">
            <v>C0010822</v>
          </cell>
          <cell r="D117" t="str">
            <v>h</v>
          </cell>
          <cell r="E117" t="str">
            <v>Retroexcavadora sobre llantas, motor 62HP, Profundidad de excavación de 5.41 metros</v>
          </cell>
          <cell r="F117" t="str">
            <v>Movimiento de tierra</v>
          </cell>
          <cell r="G117">
            <v>137751.93246611461</v>
          </cell>
        </row>
        <row r="118">
          <cell r="C118" t="str">
            <v>C0010823</v>
          </cell>
          <cell r="D118" t="str">
            <v>h</v>
          </cell>
          <cell r="E118" t="str">
            <v>Retroexcavadora sobre neumáticos de 85 kW, equipada con descabezador hidráulico para pilotes</v>
          </cell>
          <cell r="F118" t="str">
            <v>Movimiento de tierra</v>
          </cell>
          <cell r="G118">
            <v>137751.93246611461</v>
          </cell>
        </row>
        <row r="119">
          <cell r="C119" t="str">
            <v>C0010790</v>
          </cell>
          <cell r="D119" t="str">
            <v>h</v>
          </cell>
          <cell r="E119" t="str">
            <v>Retroexcavadora sobre oruga, potencia 158 kw, balde de 1.5 m3</v>
          </cell>
          <cell r="F119" t="str">
            <v>Movimiento de tierra</v>
          </cell>
          <cell r="G119">
            <v>244893.48089227051</v>
          </cell>
        </row>
        <row r="120">
          <cell r="C120" t="str">
            <v>C0010810</v>
          </cell>
          <cell r="D120" t="str">
            <v>h</v>
          </cell>
          <cell r="E120" t="str">
            <v>Retroexcavadora sobre orugas de profundidad de excavación mínima de 6,0 m, de 80 kw de potencia</v>
          </cell>
          <cell r="F120" t="str">
            <v>Movimiento de tierra</v>
          </cell>
          <cell r="G120">
            <v>160710.58787713369</v>
          </cell>
        </row>
        <row r="121">
          <cell r="C121" t="str">
            <v>C0010765</v>
          </cell>
          <cell r="D121" t="str">
            <v>h</v>
          </cell>
          <cell r="E121" t="str">
            <v>Retroexcavadora, potencia en el volante 78 HP 2200 rpm</v>
          </cell>
          <cell r="F121" t="str">
            <v>Movimiento de tierra</v>
          </cell>
          <cell r="G121">
            <v>156001.76765233368</v>
          </cell>
        </row>
        <row r="122">
          <cell r="C122" t="str">
            <v>C0010840</v>
          </cell>
          <cell r="D122" t="str">
            <v>h</v>
          </cell>
          <cell r="E122" t="str">
            <v>Ruteadora para asfalto, potencia mínima 15 kW</v>
          </cell>
          <cell r="F122" t="str">
            <v>Asfalto</v>
          </cell>
          <cell r="G122">
            <v>5899.5154653477948</v>
          </cell>
        </row>
        <row r="123">
          <cell r="C123" t="str">
            <v>C0010841</v>
          </cell>
          <cell r="D123" t="str">
            <v>h</v>
          </cell>
          <cell r="E123" t="str">
            <v>Sensor de Impacto para prueba de integridad sobre pilotes tipo</v>
          </cell>
          <cell r="F123" t="str">
            <v>Mixto - Herramienta menor</v>
          </cell>
          <cell r="G123">
            <v>103313.94934958595</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3362.4972569235242</v>
          </cell>
        </row>
        <row r="127">
          <cell r="C127" t="str">
            <v>C0010855</v>
          </cell>
          <cell r="D127" t="str">
            <v>h</v>
          </cell>
          <cell r="E127" t="str">
            <v>Taladro industrial (columna, de árbol o similares)</v>
          </cell>
          <cell r="F127" t="str">
            <v>Mixto - Herramienta menor</v>
          </cell>
          <cell r="G127">
            <v>8602.0795356462604</v>
          </cell>
        </row>
        <row r="128">
          <cell r="C128" t="str">
            <v>C0010859</v>
          </cell>
          <cell r="D128" t="str">
            <v>u</v>
          </cell>
          <cell r="E128" t="str">
            <v>Tara (Recebo, Agua, Etc.)</v>
          </cell>
          <cell r="F128" t="str">
            <v>Mixto - Herramienta menor</v>
          </cell>
          <cell r="G128">
            <v>230086.40950582625</v>
          </cell>
        </row>
        <row r="129">
          <cell r="C129" t="str">
            <v>C0010911</v>
          </cell>
          <cell r="D129" t="str">
            <v>h</v>
          </cell>
          <cell r="E129" t="str">
            <v>Terminadora de asfalto (Finisher), potencia 130 HP, peso 15 ton.</v>
          </cell>
          <cell r="F129" t="str">
            <v>Asfalto</v>
          </cell>
          <cell r="G129">
            <v>154970.92402437891</v>
          </cell>
        </row>
        <row r="130">
          <cell r="C130" t="str">
            <v>C0010910</v>
          </cell>
          <cell r="D130" t="str">
            <v>h</v>
          </cell>
          <cell r="E130" t="str">
            <v>Terminadora de asfalto (Finisher), potencia en el volante 174 HP, R=20M3/H, velocidad de desplazamiento 114 m/min</v>
          </cell>
          <cell r="F130" t="str">
            <v>Asfalto</v>
          </cell>
          <cell r="G130">
            <v>154970.92402437891</v>
          </cell>
        </row>
        <row r="131">
          <cell r="C131" t="str">
            <v>C0010920</v>
          </cell>
          <cell r="D131" t="str">
            <v>h</v>
          </cell>
          <cell r="E131" t="str">
            <v>Vehículo delineador para aplicación de pintura con mínimo 2 boquillas (NTC 4744-2)</v>
          </cell>
          <cell r="F131" t="str">
            <v>Mixto - Herramienta menor</v>
          </cell>
          <cell r="G131">
            <v>244893.48089227051</v>
          </cell>
        </row>
        <row r="132">
          <cell r="C132" t="str">
            <v>C0010922</v>
          </cell>
          <cell r="D132" t="str">
            <v>h</v>
          </cell>
          <cell r="E132" t="str">
            <v>Vibrador de concreto, potencia aproximada de 3 hp, mangueras de 4 a 6 metros</v>
          </cell>
          <cell r="F132" t="str">
            <v>Concreto y mortero</v>
          </cell>
          <cell r="G132">
            <v>5762.1995504063652</v>
          </cell>
        </row>
        <row r="133">
          <cell r="C133" t="str">
            <v>C0010923</v>
          </cell>
          <cell r="D133" t="str">
            <v>h</v>
          </cell>
          <cell r="E133" t="str">
            <v>Vibrocompactador, potencia 153 HP, peso 10 ton</v>
          </cell>
          <cell r="F133" t="str">
            <v xml:space="preserve">Compactación – Nivelación  </v>
          </cell>
          <cell r="G133">
            <v>183670.1106692029</v>
          </cell>
        </row>
        <row r="134">
          <cell r="C134" t="str">
            <v>C0010180</v>
          </cell>
          <cell r="D134" t="str">
            <v>h</v>
          </cell>
          <cell r="E134" t="str">
            <v>Vibrocompactador, tipo benitìn, de peso 700 kg a 1.5 toneladas</v>
          </cell>
          <cell r="F134" t="str">
            <v xml:space="preserve">Compactación – Nivelación  </v>
          </cell>
          <cell r="G134">
            <v>57202.637889324666</v>
          </cell>
        </row>
        <row r="135">
          <cell r="C135" t="str">
            <v>C0010958</v>
          </cell>
          <cell r="D135" t="str">
            <v>h</v>
          </cell>
          <cell r="E135" t="str">
            <v>Volqueta 14 m3</v>
          </cell>
          <cell r="F135" t="str">
            <v xml:space="preserve">Transporte – Acarreo </v>
          </cell>
          <cell r="G135">
            <v>183670.1106692029</v>
          </cell>
        </row>
        <row r="136">
          <cell r="C136" t="str">
            <v>C0010960</v>
          </cell>
          <cell r="D136" t="str">
            <v>h</v>
          </cell>
          <cell r="E136" t="str">
            <v>Volqueta 6 m3</v>
          </cell>
          <cell r="F136" t="str">
            <v xml:space="preserve">Transporte – Acarreo </v>
          </cell>
          <cell r="G136">
            <v>80355.293938566843</v>
          </cell>
        </row>
        <row r="137">
          <cell r="C137" t="str">
            <v>C0010959</v>
          </cell>
          <cell r="D137" t="str">
            <v>h</v>
          </cell>
          <cell r="E137" t="str">
            <v>Volqueta 7 m3</v>
          </cell>
          <cell r="F137" t="str">
            <v xml:space="preserve">Transporte – Acarreo </v>
          </cell>
          <cell r="G137">
            <v>80355.293938566843</v>
          </cell>
        </row>
        <row r="138">
          <cell r="C138" t="str">
            <v>C0011055</v>
          </cell>
          <cell r="D138" t="str">
            <v>h</v>
          </cell>
          <cell r="E138" t="str">
            <v>Compresor portátil de 70 a 120 HP, con dos (2) martillos</v>
          </cell>
          <cell r="F138" t="str">
            <v>Mixto - Herramienta menor</v>
          </cell>
          <cell r="G138">
            <v>127956.27631932625</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6397.8138159663113</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789.58663282136638</v>
          </cell>
        </row>
        <row r="8">
          <cell r="C8" t="str">
            <v>T0010011</v>
          </cell>
          <cell r="D8" t="str">
            <v>m3-km</v>
          </cell>
          <cell r="E8" t="str">
            <v>Transporte de adoquín e=8cm</v>
          </cell>
          <cell r="F8">
            <v>1312.5417323574534</v>
          </cell>
        </row>
        <row r="9">
          <cell r="C9" t="str">
            <v>T0010400</v>
          </cell>
          <cell r="D9" t="str">
            <v>m3-km</v>
          </cell>
          <cell r="E9" t="str">
            <v>Transporte de agregados</v>
          </cell>
          <cell r="F9">
            <v>833</v>
          </cell>
        </row>
        <row r="10">
          <cell r="C10" t="str">
            <v>T0010004</v>
          </cell>
          <cell r="D10" t="str">
            <v>m3-km</v>
          </cell>
          <cell r="E10" t="str">
            <v>Transporte de arena</v>
          </cell>
          <cell r="F10">
            <v>819.70305676855889</v>
          </cell>
        </row>
        <row r="11">
          <cell r="C11" t="str">
            <v>T0010053</v>
          </cell>
          <cell r="D11" t="str">
            <v>m3-km</v>
          </cell>
          <cell r="E11" t="str">
            <v>Transporte de barrera de seguridad en concreto</v>
          </cell>
          <cell r="F11">
            <v>1253.2435828504274</v>
          </cell>
        </row>
        <row r="12">
          <cell r="C12" t="str">
            <v>T0010550</v>
          </cell>
          <cell r="D12" t="str">
            <v>kg-km</v>
          </cell>
          <cell r="E12" t="str">
            <v>Transporte de cal</v>
          </cell>
          <cell r="F12">
            <v>0.93834434384745358</v>
          </cell>
        </row>
        <row r="13">
          <cell r="C13" t="str">
            <v>T0015011</v>
          </cell>
          <cell r="D13" t="str">
            <v>kg-km</v>
          </cell>
          <cell r="E13" t="str">
            <v>Transporte de cemento asfáltico</v>
          </cell>
          <cell r="F13">
            <v>1.9158999999999999</v>
          </cell>
        </row>
        <row r="14">
          <cell r="C14" t="str">
            <v>T0010500</v>
          </cell>
          <cell r="D14" t="str">
            <v>kg-km</v>
          </cell>
          <cell r="E14" t="str">
            <v>Transporte de cemento hidráulico</v>
          </cell>
          <cell r="F14">
            <v>0.93834434384745358</v>
          </cell>
        </row>
        <row r="15">
          <cell r="C15" t="str">
            <v>T0010009</v>
          </cell>
          <cell r="D15" t="str">
            <v>m3-km</v>
          </cell>
          <cell r="E15" t="str">
            <v>Transporte de concreto</v>
          </cell>
          <cell r="F15">
            <v>1313.6820813864356</v>
          </cell>
        </row>
        <row r="16">
          <cell r="C16" t="str">
            <v>T0010120</v>
          </cell>
          <cell r="D16" t="str">
            <v>m3-km</v>
          </cell>
          <cell r="E16" t="str">
            <v>Transporte de emulsión asfáltica</v>
          </cell>
          <cell r="F16">
            <v>1.9158999999999999</v>
          </cell>
        </row>
        <row r="17">
          <cell r="C17" t="str">
            <v>T0010160</v>
          </cell>
          <cell r="D17" t="str">
            <v>kg-km</v>
          </cell>
          <cell r="E17" t="str">
            <v xml:space="preserve">Transporte de estructuras metálicas </v>
          </cell>
          <cell r="F17">
            <v>1.1403490289812801</v>
          </cell>
        </row>
        <row r="18">
          <cell r="C18" t="str">
            <v>T0010570</v>
          </cell>
          <cell r="D18" t="str">
            <v>t-km</v>
          </cell>
          <cell r="E18" t="str">
            <v xml:space="preserve">Transporte de estructuras metálicas </v>
          </cell>
          <cell r="F18">
            <v>1140.3490289812803</v>
          </cell>
        </row>
        <row r="19">
          <cell r="C19" t="str">
            <v>T0010560</v>
          </cell>
          <cell r="D19" t="str">
            <v>kg-km</v>
          </cell>
          <cell r="E19" t="str">
            <v>Transporte de formaleta</v>
          </cell>
          <cell r="F19">
            <v>1.9158999999999999</v>
          </cell>
        </row>
        <row r="20">
          <cell r="C20" t="str">
            <v>T0010088</v>
          </cell>
          <cell r="D20" t="str">
            <v>kg-km</v>
          </cell>
          <cell r="E20" t="str">
            <v>Transporte de madera</v>
          </cell>
          <cell r="F20">
            <v>1.6010500366897176</v>
          </cell>
        </row>
        <row r="21">
          <cell r="C21" t="str">
            <v>T0010010</v>
          </cell>
          <cell r="D21" t="str">
            <v>m3-km</v>
          </cell>
          <cell r="E21" t="str">
            <v>Transporte de material de afirmado</v>
          </cell>
          <cell r="F21">
            <v>833</v>
          </cell>
        </row>
        <row r="22">
          <cell r="C22" t="str">
            <v>T0010020</v>
          </cell>
          <cell r="D22" t="str">
            <v>m3-km</v>
          </cell>
          <cell r="E22" t="str">
            <v>Transporte de material de base</v>
          </cell>
          <cell r="F22">
            <v>819.70305676855889</v>
          </cell>
        </row>
        <row r="23">
          <cell r="C23" t="str">
            <v>T0010032</v>
          </cell>
          <cell r="D23" t="str">
            <v>m3-km</v>
          </cell>
          <cell r="E23" t="str">
            <v>Transporte de material de demolición</v>
          </cell>
          <cell r="F23">
            <v>911.08980955049537</v>
          </cell>
        </row>
        <row r="24">
          <cell r="C24" t="str">
            <v>T0010025</v>
          </cell>
          <cell r="D24" t="str">
            <v>m3-km</v>
          </cell>
          <cell r="E24" t="str">
            <v>Transporte de material de excavación</v>
          </cell>
          <cell r="F24">
            <v>833</v>
          </cell>
        </row>
        <row r="25">
          <cell r="C25" t="str">
            <v>T0010062</v>
          </cell>
          <cell r="D25" t="str">
            <v>m3-km</v>
          </cell>
          <cell r="E25" t="str">
            <v>Transporte de material de relleno</v>
          </cell>
          <cell r="F25">
            <v>819.70305676855889</v>
          </cell>
        </row>
        <row r="26">
          <cell r="C26" t="str">
            <v>T0010036</v>
          </cell>
          <cell r="D26" t="str">
            <v>m3-km</v>
          </cell>
          <cell r="E26" t="str">
            <v>Transporte de material de remoción</v>
          </cell>
          <cell r="F26">
            <v>833</v>
          </cell>
        </row>
        <row r="27">
          <cell r="C27" t="str">
            <v>T0010030</v>
          </cell>
          <cell r="D27" t="str">
            <v>m3-km</v>
          </cell>
          <cell r="E27" t="str">
            <v>Transporte de material de sub-base</v>
          </cell>
          <cell r="F27">
            <v>819.70305676855889</v>
          </cell>
        </row>
        <row r="28">
          <cell r="C28" t="str">
            <v>T0010040</v>
          </cell>
          <cell r="D28" t="str">
            <v>t-km</v>
          </cell>
          <cell r="E28" t="str">
            <v>Transporte de material desmontado</v>
          </cell>
          <cell r="F28">
            <v>833</v>
          </cell>
        </row>
        <row r="29">
          <cell r="C29" t="str">
            <v>T0010028</v>
          </cell>
          <cell r="D29" t="str">
            <v>m3-km</v>
          </cell>
          <cell r="E29" t="str">
            <v>Transporte de material drenante</v>
          </cell>
          <cell r="F29">
            <v>1127.0917030567684</v>
          </cell>
        </row>
        <row r="30">
          <cell r="C30" t="str">
            <v>T0010006</v>
          </cell>
          <cell r="D30" t="str">
            <v>m3-km</v>
          </cell>
          <cell r="E30" t="str">
            <v>Transporte de material fresado</v>
          </cell>
          <cell r="F30">
            <v>873.86021712918432</v>
          </cell>
        </row>
        <row r="31">
          <cell r="C31" t="str">
            <v>T0010480</v>
          </cell>
          <cell r="D31" t="str">
            <v>m3-km</v>
          </cell>
          <cell r="E31" t="str">
            <v>Transporte de material sobrante de poda</v>
          </cell>
          <cell r="F31">
            <v>855.26177173596034</v>
          </cell>
        </row>
        <row r="32">
          <cell r="C32" t="str">
            <v>T0010130</v>
          </cell>
          <cell r="D32" t="str">
            <v>m3-km</v>
          </cell>
          <cell r="E32" t="str">
            <v>Transporte de mezcla asfáltica drenante</v>
          </cell>
          <cell r="F32">
            <v>922.16593886462886</v>
          </cell>
        </row>
        <row r="33">
          <cell r="C33" t="str">
            <v>T0010510</v>
          </cell>
          <cell r="D33" t="str">
            <v>m3-km</v>
          </cell>
          <cell r="E33" t="str">
            <v>Transporte de mezcla de mortero</v>
          </cell>
          <cell r="F33">
            <v>1313.6820813864356</v>
          </cell>
        </row>
        <row r="34">
          <cell r="C34" t="str">
            <v>T0010065</v>
          </cell>
          <cell r="D34" t="str">
            <v>m3-km</v>
          </cell>
          <cell r="E34" t="str">
            <v>Transporte de mezcla en caliente</v>
          </cell>
          <cell r="F34">
            <v>922.16593886462886</v>
          </cell>
        </row>
        <row r="35">
          <cell r="C35" t="str">
            <v>T0010240</v>
          </cell>
          <cell r="D35" t="str">
            <v>m3-km</v>
          </cell>
          <cell r="E35" t="str">
            <v>Transporte de mezcla en frío</v>
          </cell>
          <cell r="F35">
            <v>833</v>
          </cell>
        </row>
        <row r="36">
          <cell r="C36" t="str">
            <v>T0010091</v>
          </cell>
          <cell r="D36" t="str">
            <v>m3-km</v>
          </cell>
          <cell r="E36" t="str">
            <v>Transporte de piedra para concreto ciclópeo</v>
          </cell>
          <cell r="F36">
            <v>833</v>
          </cell>
        </row>
        <row r="37">
          <cell r="C37" t="str">
            <v>T0010094</v>
          </cell>
          <cell r="D37" t="str">
            <v>m3-km</v>
          </cell>
          <cell r="E37" t="str">
            <v>Transporte de piedra para gaviones</v>
          </cell>
          <cell r="F37">
            <v>922.16593886462886</v>
          </cell>
        </row>
        <row r="38">
          <cell r="C38" t="str">
            <v>T0010114</v>
          </cell>
          <cell r="D38" t="str">
            <v>kg-km</v>
          </cell>
          <cell r="E38" t="str">
            <v>Transporte de tubería</v>
          </cell>
          <cell r="F38">
            <v>1.9158999999999999</v>
          </cell>
        </row>
        <row r="39">
          <cell r="C39" t="str">
            <v>T0010115</v>
          </cell>
          <cell r="D39" t="str">
            <v>kg-km</v>
          </cell>
          <cell r="E39" t="str">
            <v>Transporte de tubería de concreto</v>
          </cell>
          <cell r="F39">
            <v>3.0550687284120075</v>
          </cell>
        </row>
        <row r="40">
          <cell r="C40" t="str">
            <v>T0010016</v>
          </cell>
          <cell r="D40" t="str">
            <v>m3-km</v>
          </cell>
          <cell r="E40" t="str">
            <v>Transporte tierra abonada</v>
          </cell>
          <cell r="F40">
            <v>965.79856959379299</v>
          </cell>
        </row>
      </sheetData>
      <sheetData sheetId="7"/>
      <sheetData sheetId="8">
        <row r="15">
          <cell r="C15" t="str">
            <v>A0100030</v>
          </cell>
          <cell r="D15" t="str">
            <v>día</v>
          </cell>
          <cell r="E15" t="str">
            <v xml:space="preserve">Maestro </v>
          </cell>
          <cell r="F15">
            <v>178833.33333333331</v>
          </cell>
          <cell r="G15">
            <v>2.5</v>
          </cell>
        </row>
        <row r="16">
          <cell r="C16" t="str">
            <v>A0100150</v>
          </cell>
          <cell r="D16" t="str">
            <v>día</v>
          </cell>
          <cell r="E16" t="str">
            <v>Ayudante</v>
          </cell>
          <cell r="F16">
            <v>75110</v>
          </cell>
          <cell r="G16">
            <v>1.05</v>
          </cell>
        </row>
        <row r="17">
          <cell r="C17" t="str">
            <v>A0100190</v>
          </cell>
          <cell r="D17" t="str">
            <v>día</v>
          </cell>
          <cell r="E17" t="str">
            <v>Almacenista</v>
          </cell>
          <cell r="F17">
            <v>75110</v>
          </cell>
          <cell r="G17">
            <v>1.05</v>
          </cell>
        </row>
        <row r="18">
          <cell r="C18" t="str">
            <v>A0030010</v>
          </cell>
          <cell r="D18" t="str">
            <v>día</v>
          </cell>
          <cell r="E18" t="str">
            <v>Obrero</v>
          </cell>
          <cell r="F18">
            <v>71533.333333333328</v>
          </cell>
          <cell r="G18">
            <v>1</v>
          </cell>
        </row>
        <row r="19">
          <cell r="C19" t="str">
            <v>A0030020</v>
          </cell>
          <cell r="D19" t="str">
            <v>día</v>
          </cell>
          <cell r="E19" t="str">
            <v>Obrero (2)</v>
          </cell>
          <cell r="F19">
            <v>143066.66666666666</v>
          </cell>
          <cell r="G19">
            <v>2</v>
          </cell>
        </row>
        <row r="20">
          <cell r="C20" t="str">
            <v>A0030030</v>
          </cell>
          <cell r="D20" t="str">
            <v>día</v>
          </cell>
          <cell r="E20" t="str">
            <v>Obrero (3)</v>
          </cell>
          <cell r="F20">
            <v>214600</v>
          </cell>
          <cell r="G20">
            <v>3</v>
          </cell>
        </row>
        <row r="21">
          <cell r="C21" t="str">
            <v>A0030040</v>
          </cell>
          <cell r="D21" t="str">
            <v>día</v>
          </cell>
          <cell r="E21" t="str">
            <v>Obrero (4)</v>
          </cell>
          <cell r="F21">
            <v>286133.33333333331</v>
          </cell>
          <cell r="G21">
            <v>4</v>
          </cell>
        </row>
        <row r="22">
          <cell r="C22" t="str">
            <v>A0030050</v>
          </cell>
          <cell r="D22" t="str">
            <v>día</v>
          </cell>
          <cell r="E22" t="str">
            <v>Obrero (5)</v>
          </cell>
          <cell r="F22">
            <v>357666.66666666663</v>
          </cell>
          <cell r="G22">
            <v>5</v>
          </cell>
        </row>
        <row r="23">
          <cell r="C23" t="str">
            <v>A0030060</v>
          </cell>
          <cell r="D23" t="str">
            <v>día</v>
          </cell>
          <cell r="E23" t="str">
            <v>Obrero (6)</v>
          </cell>
          <cell r="F23">
            <v>429200</v>
          </cell>
          <cell r="G23">
            <v>6</v>
          </cell>
        </row>
        <row r="24">
          <cell r="C24" t="str">
            <v>A0030070</v>
          </cell>
          <cell r="D24" t="str">
            <v>día</v>
          </cell>
          <cell r="E24" t="str">
            <v>Obrero (7)</v>
          </cell>
          <cell r="F24">
            <v>500733.33333333331</v>
          </cell>
          <cell r="G24">
            <v>7</v>
          </cell>
        </row>
        <row r="25">
          <cell r="C25" t="str">
            <v>A0030080</v>
          </cell>
          <cell r="D25" t="str">
            <v>día</v>
          </cell>
          <cell r="E25" t="str">
            <v>Obrero (8)</v>
          </cell>
          <cell r="F25">
            <v>572266.66666666663</v>
          </cell>
          <cell r="G25">
            <v>8</v>
          </cell>
        </row>
        <row r="26">
          <cell r="C26" t="str">
            <v>A0030090</v>
          </cell>
          <cell r="D26" t="str">
            <v>día</v>
          </cell>
          <cell r="E26" t="str">
            <v>Obrero (9)</v>
          </cell>
          <cell r="F26">
            <v>643800</v>
          </cell>
          <cell r="G26">
            <v>9</v>
          </cell>
        </row>
        <row r="27">
          <cell r="C27" t="str">
            <v>A0030100</v>
          </cell>
          <cell r="D27" t="str">
            <v>día</v>
          </cell>
          <cell r="E27" t="str">
            <v>Obrero (10)</v>
          </cell>
          <cell r="F27">
            <v>715333.33333333326</v>
          </cell>
          <cell r="G27">
            <v>10</v>
          </cell>
        </row>
        <row r="28">
          <cell r="C28" t="str">
            <v>A0100060</v>
          </cell>
          <cell r="D28" t="str">
            <v>día</v>
          </cell>
          <cell r="E28" t="str">
            <v>Obrero (prueba de carga)</v>
          </cell>
          <cell r="F28">
            <v>75110</v>
          </cell>
          <cell r="G28">
            <v>1.05</v>
          </cell>
        </row>
        <row r="29">
          <cell r="C29" t="str">
            <v>A0100200</v>
          </cell>
          <cell r="D29" t="str">
            <v>día</v>
          </cell>
          <cell r="E29" t="str">
            <v xml:space="preserve">Obrero de hincado </v>
          </cell>
          <cell r="F29">
            <v>71533.333333333328</v>
          </cell>
          <cell r="G29">
            <v>1</v>
          </cell>
        </row>
        <row r="30">
          <cell r="C30" t="str">
            <v>A0030120</v>
          </cell>
          <cell r="D30" t="str">
            <v>día</v>
          </cell>
          <cell r="E30" t="str">
            <v>Obreros de hincado (2)</v>
          </cell>
          <cell r="F30">
            <v>133767.33333333334</v>
          </cell>
          <cell r="G30">
            <v>1.87</v>
          </cell>
        </row>
        <row r="31">
          <cell r="C31" t="str">
            <v>A0100210</v>
          </cell>
          <cell r="D31" t="str">
            <v>día</v>
          </cell>
          <cell r="E31" t="str">
            <v xml:space="preserve">Obrero de izado </v>
          </cell>
          <cell r="F31">
            <v>71533.333333333328</v>
          </cell>
          <cell r="G31">
            <v>1</v>
          </cell>
        </row>
        <row r="32">
          <cell r="C32" t="str">
            <v>A0030110</v>
          </cell>
          <cell r="D32" t="str">
            <v>día</v>
          </cell>
          <cell r="E32" t="str">
            <v>Obreros de izado (2)</v>
          </cell>
          <cell r="F32">
            <v>133767.33333333334</v>
          </cell>
          <cell r="G32">
            <v>1.87</v>
          </cell>
        </row>
        <row r="33">
          <cell r="C33" t="str">
            <v>A0040010</v>
          </cell>
          <cell r="D33" t="str">
            <v>día</v>
          </cell>
          <cell r="E33" t="str">
            <v>Oficial</v>
          </cell>
          <cell r="F33">
            <v>121606.66666666666</v>
          </cell>
          <cell r="G33">
            <v>1.7</v>
          </cell>
        </row>
        <row r="34">
          <cell r="C34" t="str">
            <v>A0040020</v>
          </cell>
          <cell r="D34" t="str">
            <v>día</v>
          </cell>
          <cell r="E34" t="str">
            <v>Oficial (2)</v>
          </cell>
          <cell r="F34">
            <v>243213.33333333331</v>
          </cell>
          <cell r="G34">
            <v>3.4</v>
          </cell>
        </row>
        <row r="35">
          <cell r="C35" t="str">
            <v>A0040030</v>
          </cell>
          <cell r="D35" t="str">
            <v>día</v>
          </cell>
          <cell r="E35" t="str">
            <v>Oficial (3)</v>
          </cell>
          <cell r="F35">
            <v>364819.99999999994</v>
          </cell>
          <cell r="G35">
            <v>5.0999999999999996</v>
          </cell>
        </row>
        <row r="36">
          <cell r="C36" t="str">
            <v>A0100050</v>
          </cell>
          <cell r="D36" t="str">
            <v>día</v>
          </cell>
          <cell r="E36" t="str">
            <v>Oficial + 3 Ayudantes (armado e inyección de anclajes)</v>
          </cell>
          <cell r="F36">
            <v>346936.66666666663</v>
          </cell>
          <cell r="G36">
            <v>4.8499999999999996</v>
          </cell>
        </row>
        <row r="37">
          <cell r="C37" t="str">
            <v>A0041000</v>
          </cell>
          <cell r="D37" t="str">
            <v>día</v>
          </cell>
          <cell r="E37" t="str">
            <v>Oficial experto en desmontaje</v>
          </cell>
          <cell r="F37">
            <v>143066.66666666666</v>
          </cell>
          <cell r="G37">
            <v>2</v>
          </cell>
        </row>
        <row r="38">
          <cell r="C38" t="str">
            <v>A0041001</v>
          </cell>
          <cell r="D38" t="str">
            <v>día</v>
          </cell>
          <cell r="E38" t="str">
            <v>Oficial experto en explosivos</v>
          </cell>
          <cell r="F38">
            <v>146643.33333333331</v>
          </cell>
          <cell r="G38">
            <v>2.0499999999999998</v>
          </cell>
        </row>
        <row r="39">
          <cell r="C39" t="str">
            <v>A0041002</v>
          </cell>
          <cell r="D39" t="str">
            <v>día</v>
          </cell>
          <cell r="E39" t="str">
            <v xml:space="preserve">Oficial  Obrero (3) Cuadrilla de un oficial y 3 Obreros. </v>
          </cell>
          <cell r="F39">
            <v>336206.66666666663</v>
          </cell>
          <cell r="G39">
            <v>4.7</v>
          </cell>
        </row>
        <row r="40">
          <cell r="C40" t="str">
            <v>A0041008</v>
          </cell>
          <cell r="D40" t="str">
            <v>día</v>
          </cell>
          <cell r="E40" t="str">
            <v>1 Oficial y 1 Obrero.</v>
          </cell>
          <cell r="F40">
            <v>193140</v>
          </cell>
          <cell r="G40">
            <v>2.7</v>
          </cell>
        </row>
        <row r="41">
          <cell r="C41" t="str">
            <v>A0041004</v>
          </cell>
          <cell r="D41" t="str">
            <v>día</v>
          </cell>
          <cell r="E41" t="str">
            <v>Cuadrilla de Un Oficial y (2) Obreros.</v>
          </cell>
          <cell r="F41">
            <v>264673.33333333331</v>
          </cell>
          <cell r="G41">
            <v>3.7</v>
          </cell>
        </row>
        <row r="42">
          <cell r="C42" t="str">
            <v>A0041006</v>
          </cell>
          <cell r="D42" t="str">
            <v>día</v>
          </cell>
          <cell r="E42" t="str">
            <v>Cuadrilla de un oficial y (4) Obreros.</v>
          </cell>
          <cell r="F42">
            <v>407740</v>
          </cell>
          <cell r="G42">
            <v>5.7</v>
          </cell>
        </row>
        <row r="43">
          <cell r="C43" t="str">
            <v>A0100010</v>
          </cell>
          <cell r="D43" t="str">
            <v>día</v>
          </cell>
          <cell r="E43" t="str">
            <v>Cuadrilla de desmontaje (10 personas)</v>
          </cell>
          <cell r="F43">
            <v>670267.33333333326</v>
          </cell>
          <cell r="G43">
            <v>9.3699999999999992</v>
          </cell>
        </row>
        <row r="44">
          <cell r="C44" t="str">
            <v>A0100180</v>
          </cell>
          <cell r="D44" t="str">
            <v>día</v>
          </cell>
          <cell r="E44" t="str">
            <v>Cuadrilla de fabricación</v>
          </cell>
          <cell r="F44">
            <v>365535.33333333331</v>
          </cell>
          <cell r="G44">
            <v>5.1100000000000003</v>
          </cell>
        </row>
        <row r="45">
          <cell r="C45" t="str">
            <v>A0010010</v>
          </cell>
          <cell r="D45" t="str">
            <v>día</v>
          </cell>
          <cell r="E45" t="str">
            <v>Cadenero</v>
          </cell>
          <cell r="F45">
            <v>82263.333333333328</v>
          </cell>
          <cell r="G45">
            <v>1.1499999999999999</v>
          </cell>
        </row>
        <row r="46">
          <cell r="C46" t="str">
            <v>A0100240</v>
          </cell>
          <cell r="D46" t="str">
            <v>día</v>
          </cell>
          <cell r="E46" t="str">
            <v>Cadeneros (2)</v>
          </cell>
          <cell r="F46">
            <v>164526.66666666666</v>
          </cell>
          <cell r="G46">
            <v>2.2999999999999998</v>
          </cell>
        </row>
        <row r="47">
          <cell r="C47" t="str">
            <v>A0100220</v>
          </cell>
          <cell r="D47" t="str">
            <v>día</v>
          </cell>
          <cell r="E47" t="str">
            <v>Carpintero</v>
          </cell>
          <cell r="F47">
            <v>143066.66666666666</v>
          </cell>
          <cell r="G47">
            <v>2</v>
          </cell>
        </row>
        <row r="48">
          <cell r="C48" t="str">
            <v>A0100130</v>
          </cell>
          <cell r="D48" t="str">
            <v>día</v>
          </cell>
          <cell r="E48" t="str">
            <v>Armador</v>
          </cell>
          <cell r="F48">
            <v>75110</v>
          </cell>
          <cell r="G48">
            <v>1.05</v>
          </cell>
        </row>
        <row r="49">
          <cell r="C49" t="str">
            <v>A0050010</v>
          </cell>
          <cell r="D49" t="str">
            <v>día</v>
          </cell>
          <cell r="E49" t="str">
            <v>Paletero</v>
          </cell>
          <cell r="F49">
            <v>71533.333333333328</v>
          </cell>
          <cell r="G49">
            <v>1</v>
          </cell>
        </row>
        <row r="50">
          <cell r="C50" t="str">
            <v>A0050020</v>
          </cell>
          <cell r="D50" t="str">
            <v>día</v>
          </cell>
          <cell r="E50" t="str">
            <v>Paletero (2)</v>
          </cell>
          <cell r="F50">
            <v>143066.66666666666</v>
          </cell>
          <cell r="G50">
            <v>2</v>
          </cell>
        </row>
        <row r="51">
          <cell r="C51" t="str">
            <v>A0070010</v>
          </cell>
          <cell r="D51" t="str">
            <v>día</v>
          </cell>
          <cell r="E51" t="str">
            <v>Rastrillero</v>
          </cell>
          <cell r="F51">
            <v>91562.666666666657</v>
          </cell>
          <cell r="G51">
            <v>1.28</v>
          </cell>
        </row>
        <row r="52">
          <cell r="C52" t="str">
            <v>A0070020</v>
          </cell>
          <cell r="D52" t="str">
            <v>día</v>
          </cell>
          <cell r="E52" t="str">
            <v>Rastrilleros (2)</v>
          </cell>
          <cell r="F52">
            <v>183125.33333333331</v>
          </cell>
          <cell r="G52">
            <v>2.56</v>
          </cell>
        </row>
        <row r="53">
          <cell r="C53" t="str">
            <v>A0100140</v>
          </cell>
          <cell r="D53" t="str">
            <v>día</v>
          </cell>
          <cell r="E53" t="str">
            <v>Cortador</v>
          </cell>
          <cell r="F53">
            <v>92993.333333333328</v>
          </cell>
          <cell r="G53">
            <v>1.3</v>
          </cell>
        </row>
        <row r="54">
          <cell r="C54" t="str">
            <v>A0100092</v>
          </cell>
          <cell r="D54" t="str">
            <v>día</v>
          </cell>
          <cell r="E54" t="str">
            <v>Operador prueba de integridad</v>
          </cell>
          <cell r="F54">
            <v>152365.99999999997</v>
          </cell>
          <cell r="G54">
            <v>2.13</v>
          </cell>
        </row>
        <row r="55">
          <cell r="C55" t="str">
            <v>A0100280</v>
          </cell>
          <cell r="D55" t="str">
            <v>día</v>
          </cell>
          <cell r="E55" t="str">
            <v xml:space="preserve">Operador de maquinaria pesada </v>
          </cell>
          <cell r="F55">
            <v>152365.99999999997</v>
          </cell>
          <cell r="G55">
            <v>2.13</v>
          </cell>
        </row>
        <row r="56">
          <cell r="C56" t="str">
            <v>A0060010</v>
          </cell>
          <cell r="D56" t="str">
            <v>día</v>
          </cell>
          <cell r="E56" t="str">
            <v>Perforador</v>
          </cell>
          <cell r="F56">
            <v>121606.66666666666</v>
          </cell>
          <cell r="G56">
            <v>1.7</v>
          </cell>
        </row>
        <row r="57">
          <cell r="C57" t="str">
            <v>A0100040</v>
          </cell>
          <cell r="D57" t="str">
            <v>día</v>
          </cell>
          <cell r="E57" t="str">
            <v>Perforador + Ayudante1 + Ayudante2</v>
          </cell>
          <cell r="F57">
            <v>271826.66666666663</v>
          </cell>
          <cell r="G57">
            <v>3.8</v>
          </cell>
        </row>
        <row r="58">
          <cell r="C58" t="str">
            <v>A0080010</v>
          </cell>
          <cell r="D58" t="str">
            <v>día</v>
          </cell>
          <cell r="E58" t="str">
            <v>Soldador</v>
          </cell>
          <cell r="F58">
            <v>121606.66666666666</v>
          </cell>
          <cell r="G58">
            <v>1.7</v>
          </cell>
        </row>
        <row r="59">
          <cell r="C59" t="str">
            <v>A0010083</v>
          </cell>
          <cell r="D59" t="str">
            <v>día</v>
          </cell>
          <cell r="E59" t="str">
            <v>Soldador (2)</v>
          </cell>
          <cell r="F59">
            <v>243213.33333333331</v>
          </cell>
          <cell r="G59">
            <v>3.4</v>
          </cell>
        </row>
        <row r="60">
          <cell r="C60" t="str">
            <v>A0080012</v>
          </cell>
          <cell r="D60" t="str">
            <v>día</v>
          </cell>
          <cell r="E60" t="str">
            <v>Soldador 1A</v>
          </cell>
          <cell r="F60">
            <v>153081.33333333334</v>
          </cell>
          <cell r="G60">
            <v>2.14</v>
          </cell>
        </row>
        <row r="61">
          <cell r="C61" t="str">
            <v>A0100090</v>
          </cell>
          <cell r="D61" t="str">
            <v>día</v>
          </cell>
          <cell r="E61" t="str">
            <v>Soldador experto en montaje y pruebas</v>
          </cell>
          <cell r="F61">
            <v>153081.33333333334</v>
          </cell>
          <cell r="G61">
            <v>2.14</v>
          </cell>
        </row>
        <row r="62">
          <cell r="C62" t="str">
            <v>A0040110</v>
          </cell>
          <cell r="D62" t="str">
            <v>día</v>
          </cell>
          <cell r="E62" t="str">
            <v>Celador</v>
          </cell>
          <cell r="F62">
            <v>71533.333333333328</v>
          </cell>
          <cell r="G62">
            <v>1</v>
          </cell>
        </row>
        <row r="63">
          <cell r="C63" t="str">
            <v>A0100160</v>
          </cell>
          <cell r="D63" t="str">
            <v>día</v>
          </cell>
          <cell r="E63" t="str">
            <v xml:space="preserve">Inspector </v>
          </cell>
          <cell r="F63">
            <v>114453.33333333333</v>
          </cell>
          <cell r="G63">
            <v>1.6</v>
          </cell>
        </row>
        <row r="64">
          <cell r="C64" t="str">
            <v>A0020010</v>
          </cell>
          <cell r="D64" t="str">
            <v>día</v>
          </cell>
          <cell r="E64" t="str">
            <v>Inspector de fabricación y montaje</v>
          </cell>
          <cell r="F64">
            <v>143066.66666666666</v>
          </cell>
          <cell r="G64">
            <v>2</v>
          </cell>
        </row>
        <row r="65">
          <cell r="C65" t="str">
            <v>A0100260</v>
          </cell>
          <cell r="D65" t="str">
            <v>día</v>
          </cell>
          <cell r="E65" t="str">
            <v>Técnico electricista</v>
          </cell>
          <cell r="F65">
            <v>114453.33333333333</v>
          </cell>
          <cell r="G65">
            <v>1.6</v>
          </cell>
        </row>
        <row r="66">
          <cell r="C66" t="str">
            <v>A0100250</v>
          </cell>
          <cell r="D66" t="str">
            <v>día</v>
          </cell>
          <cell r="E66" t="str">
            <v>Técnico y/o profesionale HSEQ para obra</v>
          </cell>
          <cell r="F66">
            <v>107300</v>
          </cell>
          <cell r="G66">
            <v>1.5</v>
          </cell>
        </row>
        <row r="67">
          <cell r="C67" t="str">
            <v>A0090010</v>
          </cell>
          <cell r="D67" t="str">
            <v>día</v>
          </cell>
          <cell r="E67" t="str">
            <v>Topógrafo</v>
          </cell>
          <cell r="F67">
            <v>171679.99999999997</v>
          </cell>
          <cell r="G67">
            <v>2.4</v>
          </cell>
        </row>
        <row r="68">
          <cell r="C68" t="str">
            <v>A0100181</v>
          </cell>
          <cell r="D68" t="str">
            <v>día</v>
          </cell>
          <cell r="E68" t="str">
            <v>Calculista</v>
          </cell>
          <cell r="F68">
            <v>357666.66666666663</v>
          </cell>
          <cell r="G68">
            <v>5</v>
          </cell>
        </row>
        <row r="69">
          <cell r="C69" t="str">
            <v>A0100170</v>
          </cell>
          <cell r="D69" t="str">
            <v>día</v>
          </cell>
          <cell r="E69" t="str">
            <v>Dibujante</v>
          </cell>
          <cell r="F69">
            <v>107300</v>
          </cell>
          <cell r="G69">
            <v>1.5</v>
          </cell>
        </row>
        <row r="70">
          <cell r="C70" t="str">
            <v>A0100182</v>
          </cell>
          <cell r="D70" t="str">
            <v>día</v>
          </cell>
          <cell r="E70" t="str">
            <v>Dibujante 2</v>
          </cell>
          <cell r="F70">
            <v>107300</v>
          </cell>
          <cell r="G70">
            <v>1.5</v>
          </cell>
        </row>
        <row r="71">
          <cell r="C71" t="str">
            <v>A0100270</v>
          </cell>
          <cell r="D71" t="str">
            <v>día</v>
          </cell>
          <cell r="E71" t="str">
            <v xml:space="preserve">Técnico agricola, técnico en botánica y/o jardinero </v>
          </cell>
          <cell r="F71">
            <v>71533.333333333328</v>
          </cell>
          <cell r="G71">
            <v>1</v>
          </cell>
        </row>
        <row r="72">
          <cell r="C72" t="str">
            <v>A0100070</v>
          </cell>
          <cell r="D72" t="str">
            <v>día</v>
          </cell>
          <cell r="E72" t="str">
            <v>Ingeniero de montaje y prueba</v>
          </cell>
          <cell r="F72">
            <v>555098.66666666663</v>
          </cell>
          <cell r="G72">
            <v>7.76</v>
          </cell>
        </row>
        <row r="73">
          <cell r="C73" t="str">
            <v>A0100069</v>
          </cell>
          <cell r="D73" t="str">
            <v>día</v>
          </cell>
          <cell r="E73" t="str">
            <v>Ingeniero de Montaje y Prueba Pilote 1</v>
          </cell>
          <cell r="F73">
            <v>545084</v>
          </cell>
          <cell r="G73">
            <v>7.62</v>
          </cell>
        </row>
        <row r="74">
          <cell r="C74" t="str">
            <v>A0100082</v>
          </cell>
          <cell r="D74" t="str">
            <v>día</v>
          </cell>
          <cell r="E74" t="str">
            <v>Ingeniero Especialista prueba de  integridad</v>
          </cell>
          <cell r="F74">
            <v>468543.33333333331</v>
          </cell>
          <cell r="G74">
            <v>6.55</v>
          </cell>
        </row>
        <row r="75">
          <cell r="C75" t="str">
            <v>A0100071</v>
          </cell>
          <cell r="D75" t="str">
            <v>día</v>
          </cell>
          <cell r="E75" t="str">
            <v xml:space="preserve">Ingeniero Geotecnista </v>
          </cell>
          <cell r="F75">
            <v>468543.33333333331</v>
          </cell>
          <cell r="G75">
            <v>6.55</v>
          </cell>
        </row>
        <row r="76">
          <cell r="C76" t="str">
            <v>A0100020</v>
          </cell>
          <cell r="D76" t="str">
            <v>día</v>
          </cell>
          <cell r="E76" t="str">
            <v>Ingeniero supervisor</v>
          </cell>
          <cell r="F76">
            <v>422046.66666666669</v>
          </cell>
          <cell r="G76">
            <v>5.9</v>
          </cell>
        </row>
        <row r="77">
          <cell r="C77" t="str">
            <v>A0100080</v>
          </cell>
          <cell r="D77" t="str">
            <v>día</v>
          </cell>
          <cell r="E77" t="str">
            <v>Ingeniero supervisor y director de prueba</v>
          </cell>
          <cell r="F77">
            <v>650953.33333333326</v>
          </cell>
          <cell r="G77">
            <v>9.1</v>
          </cell>
        </row>
        <row r="78">
          <cell r="C78" t="str">
            <v>A0100081</v>
          </cell>
          <cell r="D78" t="str">
            <v>día</v>
          </cell>
          <cell r="E78" t="str">
            <v>Ingeniero Supervisor y Director de Prueba Pilote</v>
          </cell>
          <cell r="F78">
            <v>650953.33333333326</v>
          </cell>
          <cell r="G78">
            <v>9.1</v>
          </cell>
        </row>
        <row r="79">
          <cell r="C79" t="str">
            <v>A0100230</v>
          </cell>
          <cell r="D79" t="str">
            <v>día</v>
          </cell>
          <cell r="E79" t="str">
            <v xml:space="preserve">Inspector de fabricacion montaje y pintura </v>
          </cell>
          <cell r="F79">
            <v>157373.33333333334</v>
          </cell>
          <cell r="G79">
            <v>2.2000000000000002</v>
          </cell>
        </row>
        <row r="80">
          <cell r="C80" t="str">
            <v>A0100294</v>
          </cell>
          <cell r="D80" t="str">
            <v>día</v>
          </cell>
          <cell r="E80" t="str">
            <v xml:space="preserve">Operador de maquinaria liviana </v>
          </cell>
          <cell r="F80">
            <v>143066.66666666666</v>
          </cell>
          <cell r="G80">
            <v>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ow r="10">
          <cell r="H10" t="str">
            <v>2023 - 2 D/EMBRE 2023</v>
          </cell>
        </row>
      </sheetData>
      <sheetData sheetId="376"/>
      <sheetData sheetId="377">
        <row r="10">
          <cell r="H10" t="str">
            <v>2023 - 2 D/EMBRE 2023</v>
          </cell>
        </row>
      </sheetData>
      <sheetData sheetId="378"/>
      <sheetData sheetId="379"/>
      <sheetData sheetId="380"/>
      <sheetData sheetId="381">
        <row r="10">
          <cell r="H10" t="str">
            <v>2023 - 2 D/EMBRE 2023</v>
          </cell>
        </row>
      </sheetData>
      <sheetData sheetId="382"/>
      <sheetData sheetId="383"/>
      <sheetData sheetId="384"/>
      <sheetData sheetId="385"/>
      <sheetData sheetId="386"/>
      <sheetData sheetId="387"/>
      <sheetData sheetId="388"/>
      <sheetData sheetId="389"/>
      <sheetData sheetId="390"/>
      <sheetData sheetId="391"/>
      <sheetData sheetId="392"/>
      <sheetData sheetId="393">
        <row r="60">
          <cell r="J60" t="str">
            <v>m3</v>
          </cell>
          <cell r="K60">
            <v>3.3399999999999999E-2</v>
          </cell>
        </row>
      </sheetData>
      <sheetData sheetId="394"/>
      <sheetData sheetId="395"/>
      <sheetData sheetId="396"/>
      <sheetData sheetId="397"/>
      <sheetData sheetId="398"/>
      <sheetData sheetId="399">
        <row r="10">
          <cell r="H10" t="str">
            <v>2023 - 2 D/EMBRE 2023</v>
          </cell>
        </row>
      </sheetData>
      <sheetData sheetId="400"/>
      <sheetData sheetId="401"/>
      <sheetData sheetId="402"/>
      <sheetData sheetId="403"/>
      <sheetData sheetId="404"/>
      <sheetData sheetId="405">
        <row r="10">
          <cell r="H10" t="str">
            <v>2023 - 2 D/EMBRE 2023</v>
          </cell>
        </row>
      </sheetData>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ow r="10">
          <cell r="H10" t="str">
            <v>2023 - 2 D/EMBRE 2023</v>
          </cell>
        </row>
      </sheetData>
      <sheetData sheetId="465"/>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NP-01"/>
      <sheetName val="NP-02"/>
      <sheetName val="NP-03"/>
      <sheetName val="NP-04"/>
      <sheetName val="NP-05"/>
      <sheetName val="NP-06"/>
      <sheetName val="NP-07"/>
      <sheetName val="NP-08"/>
      <sheetName val="PROPUEST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Lista de Insumos"/>
      <sheetName val="PRECIOS VERTICAL"/>
      <sheetName val="PRECIOS HORIZONTAL"/>
      <sheetName val="PRECIOS DISPOSITIVOS"/>
      <sheetName val="NP 001"/>
      <sheetName val="NP-002"/>
      <sheetName val="TM-01"/>
      <sheetName val="TM-02"/>
    </sheetNames>
    <sheetDataSet>
      <sheetData sheetId="0">
        <row r="3">
          <cell r="A3" t="str">
            <v>SEÑALES LTDA</v>
          </cell>
          <cell r="F3" t="str">
            <v>800,198,693-6</v>
          </cell>
        </row>
      </sheetData>
      <sheetData sheetId="1"/>
      <sheetData sheetId="2"/>
      <sheetData sheetId="3"/>
      <sheetData sheetId="4"/>
      <sheetData sheetId="5"/>
      <sheetData sheetId="6"/>
      <sheetData sheetId="7"/>
      <sheetData sheetId="8"/>
      <sheetData sheetId="9">
        <row r="41">
          <cell r="B41" t="str">
            <v>m2</v>
          </cell>
        </row>
        <row r="102">
          <cell r="C102" t="str">
            <v>Construcción de bandas alertadoras longitudinales, de acuerdo a normativa vigente.</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20">
          <cell r="E20">
            <v>18750</v>
          </cell>
        </row>
        <row r="25">
          <cell r="E25">
            <v>14583.333333333334</v>
          </cell>
        </row>
        <row r="26">
          <cell r="E26">
            <v>14583.333333333334</v>
          </cell>
        </row>
      </sheetData>
      <sheetData sheetId="129">
        <row r="16">
          <cell r="A16" t="str">
            <v>Gravilla Lavada</v>
          </cell>
          <cell r="B16" t="str">
            <v>M3</v>
          </cell>
          <cell r="E16">
            <v>174000</v>
          </cell>
        </row>
      </sheetData>
      <sheetData sheetId="130"/>
      <sheetData sheetId="131"/>
      <sheetData sheetId="132"/>
      <sheetData sheetId="13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244D3-95D7-41F4-AE0D-990479603818}">
  <sheetPr>
    <tabColor theme="5"/>
  </sheetPr>
  <dimension ref="A1:T29"/>
  <sheetViews>
    <sheetView tabSelected="1" view="pageBreakPreview" zoomScale="70" zoomScaleNormal="70" zoomScaleSheetLayoutView="70" workbookViewId="0">
      <selection sqref="A1:I29"/>
    </sheetView>
  </sheetViews>
  <sheetFormatPr baseColWidth="10" defaultRowHeight="15"/>
  <cols>
    <col min="1" max="1" width="9" customWidth="1"/>
    <col min="2" max="2" width="16.140625" customWidth="1"/>
    <col min="3" max="4" width="24.5703125" customWidth="1"/>
    <col min="5" max="5" width="67.5703125" customWidth="1"/>
    <col min="6" max="6" width="10.28515625" customWidth="1"/>
    <col min="7" max="7" width="18.85546875" customWidth="1"/>
    <col min="8" max="8" width="22.7109375" customWidth="1"/>
    <col min="9" max="9" width="30.28515625" bestFit="1" customWidth="1"/>
    <col min="11" max="11" width="18.7109375" bestFit="1" customWidth="1"/>
    <col min="15" max="15" width="17.140625" bestFit="1" customWidth="1"/>
    <col min="16" max="16" width="16.7109375" bestFit="1" customWidth="1"/>
    <col min="17" max="17" width="17.42578125" bestFit="1" customWidth="1"/>
    <col min="18" max="18" width="20.140625" bestFit="1" customWidth="1"/>
    <col min="20" max="20" width="20.140625" bestFit="1" customWidth="1"/>
  </cols>
  <sheetData>
    <row r="1" spans="1:20" ht="20.25">
      <c r="A1" s="515" t="s">
        <v>0</v>
      </c>
      <c r="B1" s="515"/>
      <c r="C1" s="515"/>
      <c r="D1" s="515"/>
      <c r="E1" s="515"/>
      <c r="F1" s="515"/>
      <c r="G1" s="515"/>
      <c r="H1" s="515"/>
      <c r="I1" s="515"/>
    </row>
    <row r="2" spans="1:20" ht="20.25">
      <c r="A2" s="431"/>
      <c r="B2" s="431"/>
      <c r="C2" s="515" t="s">
        <v>42</v>
      </c>
      <c r="D2" s="515"/>
      <c r="E2" s="515"/>
      <c r="F2" s="515"/>
      <c r="G2" s="515"/>
      <c r="H2" s="515"/>
      <c r="I2" s="431"/>
    </row>
    <row r="3" spans="1:20" ht="20.25">
      <c r="A3" s="431"/>
      <c r="B3" s="431"/>
      <c r="C3" s="515" t="s">
        <v>206</v>
      </c>
      <c r="D3" s="515"/>
      <c r="E3" s="515"/>
      <c r="F3" s="515"/>
      <c r="G3" s="515"/>
      <c r="H3" s="515"/>
      <c r="I3" s="431"/>
    </row>
    <row r="4" spans="1:20" ht="22.5" customHeight="1">
      <c r="A4" s="432"/>
      <c r="B4" s="433"/>
      <c r="C4" s="521" t="s">
        <v>207</v>
      </c>
      <c r="D4" s="521"/>
      <c r="E4" s="521"/>
      <c r="F4" s="521"/>
      <c r="G4" s="521"/>
      <c r="H4" s="521"/>
      <c r="I4" s="433"/>
    </row>
    <row r="5" spans="1:20" ht="63.75" customHeight="1">
      <c r="A5" s="434"/>
      <c r="B5" s="432"/>
      <c r="C5" s="522" t="s">
        <v>271</v>
      </c>
      <c r="D5" s="522"/>
      <c r="E5" s="522"/>
      <c r="F5" s="522"/>
      <c r="G5" s="522"/>
      <c r="H5" s="522"/>
      <c r="I5" s="432"/>
    </row>
    <row r="6" spans="1:20" ht="20.25">
      <c r="A6" s="516"/>
      <c r="B6" s="516" t="s">
        <v>1</v>
      </c>
      <c r="C6" s="516" t="s">
        <v>2</v>
      </c>
      <c r="D6" s="516"/>
      <c r="E6" s="518" t="s">
        <v>3</v>
      </c>
      <c r="F6" s="518" t="s">
        <v>4</v>
      </c>
      <c r="G6" s="519" t="s">
        <v>5</v>
      </c>
      <c r="H6" s="520" t="s">
        <v>6</v>
      </c>
      <c r="I6" s="529" t="s">
        <v>7</v>
      </c>
    </row>
    <row r="7" spans="1:20">
      <c r="A7" s="517"/>
      <c r="B7" s="517"/>
      <c r="C7" s="531" t="s">
        <v>8</v>
      </c>
      <c r="D7" s="531" t="s">
        <v>9</v>
      </c>
      <c r="E7" s="518"/>
      <c r="F7" s="518"/>
      <c r="G7" s="519" t="s">
        <v>10</v>
      </c>
      <c r="H7" s="520"/>
      <c r="I7" s="530"/>
    </row>
    <row r="8" spans="1:20" ht="15.75" thickBot="1">
      <c r="A8" s="517"/>
      <c r="B8" s="517"/>
      <c r="C8" s="531"/>
      <c r="D8" s="531"/>
      <c r="E8" s="518"/>
      <c r="F8" s="518"/>
      <c r="G8" s="519"/>
      <c r="H8" s="520"/>
      <c r="I8" s="530"/>
    </row>
    <row r="9" spans="1:20" ht="21" thickBot="1">
      <c r="A9" s="532" t="s">
        <v>11</v>
      </c>
      <c r="B9" s="533"/>
      <c r="C9" s="533"/>
      <c r="D9" s="533"/>
      <c r="E9" s="533"/>
      <c r="F9" s="1"/>
      <c r="G9" s="2"/>
      <c r="H9" s="2"/>
      <c r="I9" s="3">
        <f>SUM(I10:I16)</f>
        <v>59564719.000000007</v>
      </c>
    </row>
    <row r="10" spans="1:20" ht="40.5" hidden="1">
      <c r="A10" s="435"/>
      <c r="B10" s="10" t="s">
        <v>208</v>
      </c>
      <c r="C10" s="10" t="s">
        <v>12</v>
      </c>
      <c r="D10" s="5"/>
      <c r="E10" s="6" t="s">
        <v>209</v>
      </c>
      <c r="F10" s="7" t="s">
        <v>171</v>
      </c>
      <c r="G10" s="510"/>
      <c r="H10" s="436"/>
      <c r="I10" s="337">
        <f t="shared" ref="I10" si="0">H10*G10</f>
        <v>0</v>
      </c>
    </row>
    <row r="11" spans="1:20" ht="20.25" hidden="1">
      <c r="A11" s="435"/>
      <c r="B11" s="4" t="s">
        <v>128</v>
      </c>
      <c r="C11" s="10" t="s">
        <v>12</v>
      </c>
      <c r="D11" s="5"/>
      <c r="E11" s="6" t="s">
        <v>127</v>
      </c>
      <c r="F11" s="7" t="s">
        <v>14</v>
      </c>
      <c r="G11" s="437"/>
      <c r="H11" s="9"/>
      <c r="I11" s="337">
        <f>+ROUND(G11*H11,0)</f>
        <v>0</v>
      </c>
      <c r="K11" s="508">
        <f>+I10+I11+I12+I13</f>
        <v>0</v>
      </c>
      <c r="L11">
        <f>+K11*1.08</f>
        <v>0</v>
      </c>
      <c r="M11">
        <f>ROUND((+L11/(1+I29)*I28*0.19),0)</f>
        <v>0</v>
      </c>
      <c r="N11">
        <f>+L11+M11</f>
        <v>0</v>
      </c>
      <c r="O11" s="508">
        <f>+I21*K11/K14</f>
        <v>0</v>
      </c>
      <c r="P11" s="508">
        <f>+O11*0.19</f>
        <v>0</v>
      </c>
      <c r="Q11" s="508">
        <f>+O11+P11</f>
        <v>0</v>
      </c>
      <c r="R11" s="508">
        <f>+N11+Q11</f>
        <v>0</v>
      </c>
      <c r="S11" s="508">
        <f>+K11*0.72/K14</f>
        <v>0</v>
      </c>
      <c r="T11" s="508">
        <f>+R11-S11</f>
        <v>0</v>
      </c>
    </row>
    <row r="12" spans="1:20" ht="20.25" hidden="1">
      <c r="A12" s="435"/>
      <c r="B12" s="4" t="s">
        <v>15</v>
      </c>
      <c r="C12" s="10" t="s">
        <v>188</v>
      </c>
      <c r="D12" s="5"/>
      <c r="E12" s="6" t="s">
        <v>212</v>
      </c>
      <c r="F12" s="7" t="s">
        <v>17</v>
      </c>
      <c r="G12" s="8"/>
      <c r="H12" s="11"/>
      <c r="I12" s="337">
        <f t="shared" ref="I12:I16" si="1">+G12*H12</f>
        <v>0</v>
      </c>
      <c r="K12" s="508">
        <f>+I14</f>
        <v>0</v>
      </c>
      <c r="L12">
        <f t="shared" ref="L12:L13" si="2">+K12*1.08</f>
        <v>0</v>
      </c>
      <c r="M12">
        <f>ROUND((+L12/(1+I29)*I28*0.19),0)</f>
        <v>0</v>
      </c>
      <c r="N12">
        <f t="shared" ref="N12:N13" si="3">+L12+M12</f>
        <v>0</v>
      </c>
      <c r="O12" s="508">
        <f>+I21*K12/K14</f>
        <v>0</v>
      </c>
      <c r="P12" s="508">
        <f t="shared" ref="P12:P13" si="4">+O12*0.19</f>
        <v>0</v>
      </c>
      <c r="Q12" s="508">
        <f t="shared" ref="Q12:Q13" si="5">+O12+P12</f>
        <v>0</v>
      </c>
      <c r="R12" s="508">
        <f t="shared" ref="R12:R13" si="6">+N12+Q12</f>
        <v>0</v>
      </c>
      <c r="S12" s="508">
        <f>+K12*0.72/K14</f>
        <v>0</v>
      </c>
      <c r="T12" s="508">
        <f t="shared" ref="T12:T13" si="7">+R12-S12</f>
        <v>0</v>
      </c>
    </row>
    <row r="13" spans="1:20" ht="20.25" hidden="1">
      <c r="A13" s="435"/>
      <c r="B13" s="4" t="s">
        <v>216</v>
      </c>
      <c r="C13" s="10" t="s">
        <v>12</v>
      </c>
      <c r="D13" s="5" t="s">
        <v>217</v>
      </c>
      <c r="E13" s="6" t="s">
        <v>218</v>
      </c>
      <c r="F13" s="7" t="s">
        <v>14</v>
      </c>
      <c r="G13" s="8"/>
      <c r="H13" s="11"/>
      <c r="I13" s="337">
        <f>+G13*H13</f>
        <v>0</v>
      </c>
      <c r="K13" s="508">
        <f>+I15+I16</f>
        <v>59564719.000000007</v>
      </c>
      <c r="L13">
        <f t="shared" si="2"/>
        <v>64329896.520000011</v>
      </c>
      <c r="M13">
        <f>ROUND((+L13/(1+I29)*I28*0.19),0)</f>
        <v>470103</v>
      </c>
      <c r="N13">
        <f t="shared" si="3"/>
        <v>64799999.520000011</v>
      </c>
      <c r="O13" s="508">
        <f>+I21*K13/K14</f>
        <v>0</v>
      </c>
      <c r="P13" s="508">
        <f t="shared" si="4"/>
        <v>0</v>
      </c>
      <c r="Q13" s="508">
        <f t="shared" si="5"/>
        <v>0</v>
      </c>
      <c r="R13" s="508">
        <f t="shared" si="6"/>
        <v>64799999.520000011</v>
      </c>
      <c r="S13" s="508">
        <f>+K13*0.72/K14</f>
        <v>0.72000000000000008</v>
      </c>
      <c r="T13" s="508">
        <f t="shared" si="7"/>
        <v>64799998.800000012</v>
      </c>
    </row>
    <row r="14" spans="1:20" ht="81" hidden="1">
      <c r="A14" s="435"/>
      <c r="B14" s="10" t="s">
        <v>18</v>
      </c>
      <c r="C14" s="10" t="s">
        <v>159</v>
      </c>
      <c r="D14" s="5"/>
      <c r="E14" s="6" t="s">
        <v>215</v>
      </c>
      <c r="F14" s="7" t="s">
        <v>17</v>
      </c>
      <c r="G14" s="8"/>
      <c r="H14" s="11"/>
      <c r="I14" s="337">
        <f t="shared" si="1"/>
        <v>0</v>
      </c>
      <c r="K14" s="508">
        <f>SUM(K11:K13)</f>
        <v>59564719.000000007</v>
      </c>
      <c r="L14">
        <f>SUM(L11:L13)</f>
        <v>64329896.520000011</v>
      </c>
      <c r="M14">
        <f>SUM(M11:M13)</f>
        <v>470103</v>
      </c>
      <c r="N14">
        <f>SUM(N11:N13)</f>
        <v>64799999.520000011</v>
      </c>
      <c r="R14" s="508">
        <f>SUM(R11:R13)</f>
        <v>64799999.520000011</v>
      </c>
      <c r="T14" s="508">
        <f>SUM(T11:T13)</f>
        <v>64799998.800000012</v>
      </c>
    </row>
    <row r="15" spans="1:20" ht="20.25">
      <c r="A15" s="435"/>
      <c r="B15" s="4" t="s">
        <v>161</v>
      </c>
      <c r="C15" s="10" t="s">
        <v>170</v>
      </c>
      <c r="D15" s="5"/>
      <c r="E15" s="6" t="s">
        <v>160</v>
      </c>
      <c r="F15" s="7" t="s">
        <v>171</v>
      </c>
      <c r="G15" s="8">
        <f>+CANT!C35</f>
        <v>131.08327377428952</v>
      </c>
      <c r="H15" s="11">
        <f>+'730.1'!N110</f>
        <v>450790.90282358706</v>
      </c>
      <c r="I15" s="337">
        <f t="shared" si="1"/>
        <v>59091147.32978341</v>
      </c>
    </row>
    <row r="16" spans="1:20" ht="60.75">
      <c r="A16" s="435"/>
      <c r="B16" s="4">
        <v>740.1</v>
      </c>
      <c r="C16" s="10" t="s">
        <v>197</v>
      </c>
      <c r="D16" s="5"/>
      <c r="E16" s="6" t="s">
        <v>196</v>
      </c>
      <c r="F16" s="7" t="s">
        <v>17</v>
      </c>
      <c r="G16" s="8">
        <f>+CANT!C41</f>
        <v>44</v>
      </c>
      <c r="H16" s="11">
        <f>+'740.1'!N110</f>
        <v>10762.992504922608</v>
      </c>
      <c r="I16" s="337">
        <f t="shared" si="1"/>
        <v>473571.67021659471</v>
      </c>
    </row>
    <row r="17" spans="1:11" ht="20.25">
      <c r="A17" s="545" t="s">
        <v>20</v>
      </c>
      <c r="B17" s="546"/>
      <c r="C17" s="546"/>
      <c r="D17" s="546"/>
      <c r="E17" s="546"/>
      <c r="F17" s="546"/>
      <c r="G17" s="546"/>
      <c r="H17" s="546"/>
      <c r="I17" s="439">
        <f>+I9</f>
        <v>59564719.000000007</v>
      </c>
    </row>
    <row r="18" spans="1:11" ht="20.25" hidden="1">
      <c r="A18" s="534" t="s">
        <v>21</v>
      </c>
      <c r="B18" s="535"/>
      <c r="C18" s="535"/>
      <c r="D18" s="535"/>
      <c r="E18" s="535"/>
      <c r="F18" s="535"/>
      <c r="G18" s="535"/>
      <c r="H18" s="536"/>
      <c r="I18" s="245"/>
    </row>
    <row r="19" spans="1:11" ht="20.25">
      <c r="A19" s="537" t="s">
        <v>22</v>
      </c>
      <c r="B19" s="538"/>
      <c r="C19" s="538"/>
      <c r="D19" s="538"/>
      <c r="E19" s="538"/>
      <c r="F19" s="538"/>
      <c r="G19" s="538"/>
      <c r="H19" s="538"/>
      <c r="I19" s="12">
        <f>+I17+I18</f>
        <v>59564719.000000007</v>
      </c>
    </row>
    <row r="20" spans="1:11" ht="20.25">
      <c r="A20" s="537" t="s">
        <v>23</v>
      </c>
      <c r="B20" s="538"/>
      <c r="C20" s="538"/>
      <c r="D20" s="538"/>
      <c r="E20" s="538"/>
      <c r="F20" s="538"/>
      <c r="G20" s="538"/>
      <c r="H20" s="538"/>
      <c r="I20" s="12">
        <f>ROUND((+I19/(1+I29)*I28*0.19),0)</f>
        <v>435281</v>
      </c>
      <c r="K20" s="509">
        <v>60000000</v>
      </c>
    </row>
    <row r="21" spans="1:11" ht="20.25" hidden="1">
      <c r="A21" s="547" t="s">
        <v>213</v>
      </c>
      <c r="B21" s="535"/>
      <c r="C21" s="535"/>
      <c r="D21" s="535"/>
      <c r="E21" s="535"/>
      <c r="F21" s="535"/>
      <c r="G21" s="535"/>
      <c r="H21" s="536"/>
      <c r="I21" s="457"/>
    </row>
    <row r="22" spans="1:11" ht="20.25" hidden="1">
      <c r="A22" s="547" t="s">
        <v>214</v>
      </c>
      <c r="B22" s="535"/>
      <c r="C22" s="535"/>
      <c r="D22" s="535"/>
      <c r="E22" s="535"/>
      <c r="F22" s="535"/>
      <c r="G22" s="535"/>
      <c r="H22" s="536"/>
      <c r="I22" s="457">
        <f>+I21*0.19</f>
        <v>0</v>
      </c>
      <c r="K22" s="509"/>
    </row>
    <row r="23" spans="1:11" ht="21" thickBot="1">
      <c r="A23" s="539" t="s">
        <v>24</v>
      </c>
      <c r="B23" s="540"/>
      <c r="C23" s="540"/>
      <c r="D23" s="540"/>
      <c r="E23" s="540"/>
      <c r="F23" s="540"/>
      <c r="G23" s="540"/>
      <c r="H23" s="540"/>
      <c r="I23" s="244">
        <f>SUM(I19:I22)</f>
        <v>60000000.000000007</v>
      </c>
      <c r="K23" s="508">
        <f>+K20-I23</f>
        <v>0</v>
      </c>
    </row>
    <row r="24" spans="1:11" ht="49.5" customHeight="1" thickBot="1">
      <c r="A24" s="541" t="s">
        <v>25</v>
      </c>
      <c r="B24" s="542"/>
      <c r="C24" s="542"/>
      <c r="D24" s="543" t="s">
        <v>272</v>
      </c>
      <c r="E24" s="543"/>
      <c r="F24" s="543"/>
      <c r="G24" s="543"/>
      <c r="H24" s="543"/>
      <c r="I24" s="544"/>
    </row>
    <row r="25" spans="1:11" ht="56.25" customHeight="1">
      <c r="A25" s="523" t="s">
        <v>26</v>
      </c>
      <c r="B25" s="524"/>
      <c r="C25" s="524"/>
      <c r="D25" s="524"/>
      <c r="E25" s="525"/>
      <c r="F25" s="526" t="s">
        <v>3</v>
      </c>
      <c r="G25" s="527"/>
      <c r="H25" s="528"/>
      <c r="I25" s="13" t="s">
        <v>27</v>
      </c>
    </row>
    <row r="26" spans="1:11" ht="65.25" customHeight="1">
      <c r="A26" s="553" t="s">
        <v>28</v>
      </c>
      <c r="B26" s="554"/>
      <c r="C26" s="554"/>
      <c r="D26" s="554"/>
      <c r="E26" s="555"/>
      <c r="F26" s="556" t="s">
        <v>29</v>
      </c>
      <c r="G26" s="557"/>
      <c r="H26" s="14" t="s">
        <v>30</v>
      </c>
      <c r="I26" s="15">
        <v>0.2</v>
      </c>
    </row>
    <row r="27" spans="1:11" ht="37.5" customHeight="1">
      <c r="A27" s="553" t="s">
        <v>31</v>
      </c>
      <c r="B27" s="554"/>
      <c r="C27" s="554"/>
      <c r="D27" s="554"/>
      <c r="E27" s="555"/>
      <c r="F27" s="558" t="s">
        <v>32</v>
      </c>
      <c r="G27" s="559"/>
      <c r="H27" s="14" t="s">
        <v>33</v>
      </c>
      <c r="I27" s="15">
        <v>0.05</v>
      </c>
    </row>
    <row r="28" spans="1:11" ht="64.5" customHeight="1">
      <c r="A28" s="560" t="s">
        <v>34</v>
      </c>
      <c r="B28" s="561"/>
      <c r="C28" s="561"/>
      <c r="D28" s="561"/>
      <c r="E28" s="562"/>
      <c r="F28" s="556" t="s">
        <v>35</v>
      </c>
      <c r="G28" s="557"/>
      <c r="H28" s="14" t="s">
        <v>36</v>
      </c>
      <c r="I28" s="15">
        <v>0.05</v>
      </c>
    </row>
    <row r="29" spans="1:11" ht="28.5" customHeight="1" thickBot="1">
      <c r="A29" s="548" t="s">
        <v>37</v>
      </c>
      <c r="B29" s="549"/>
      <c r="C29" s="549"/>
      <c r="D29" s="549"/>
      <c r="E29" s="550"/>
      <c r="F29" s="551" t="s">
        <v>38</v>
      </c>
      <c r="G29" s="552"/>
      <c r="H29" s="16" t="s">
        <v>39</v>
      </c>
      <c r="I29" s="17">
        <f>SUM(I26:I28)</f>
        <v>0.3</v>
      </c>
    </row>
  </sheetData>
  <mergeCells count="35">
    <mergeCell ref="A29:E29"/>
    <mergeCell ref="F29:G29"/>
    <mergeCell ref="A26:E26"/>
    <mergeCell ref="F26:G26"/>
    <mergeCell ref="A27:E27"/>
    <mergeCell ref="F27:G27"/>
    <mergeCell ref="A28:E28"/>
    <mergeCell ref="F28:G28"/>
    <mergeCell ref="A25:E25"/>
    <mergeCell ref="F25:H25"/>
    <mergeCell ref="I6:I8"/>
    <mergeCell ref="C7:C8"/>
    <mergeCell ref="D7:D8"/>
    <mergeCell ref="A9:E9"/>
    <mergeCell ref="A18:H18"/>
    <mergeCell ref="A19:H19"/>
    <mergeCell ref="A20:H20"/>
    <mergeCell ref="A23:H23"/>
    <mergeCell ref="A24:C24"/>
    <mergeCell ref="D24:I24"/>
    <mergeCell ref="A17:H17"/>
    <mergeCell ref="A21:H21"/>
    <mergeCell ref="A22:H22"/>
    <mergeCell ref="A1:I1"/>
    <mergeCell ref="A6:A8"/>
    <mergeCell ref="B6:B8"/>
    <mergeCell ref="C6:D6"/>
    <mergeCell ref="E6:E8"/>
    <mergeCell ref="F6:F8"/>
    <mergeCell ref="G6:G8"/>
    <mergeCell ref="H6:H8"/>
    <mergeCell ref="C2:H2"/>
    <mergeCell ref="C3:H3"/>
    <mergeCell ref="C4:H4"/>
    <mergeCell ref="C5:H5"/>
  </mergeCells>
  <pageMargins left="0.7" right="0.7" top="0.75" bottom="0.75" header="0.3" footer="0.3"/>
  <pageSetup paperSize="9" scale="38" orientation="portrait" r:id="rId1"/>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0</xdr:col>
                <xdr:colOff>57150</xdr:colOff>
                <xdr:row>1</xdr:row>
                <xdr:rowOff>76200</xdr:rowOff>
              </from>
              <to>
                <xdr:col>2</xdr:col>
                <xdr:colOff>95250</xdr:colOff>
                <xdr:row>4</xdr:row>
                <xdr:rowOff>542925</xdr:rowOff>
              </to>
            </anchor>
          </objectPr>
        </oleObject>
      </mc:Choice>
      <mc:Fallback>
        <oleObject progId="PBrush"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2ED07-B268-4710-8647-63F34ECEE1BE}">
  <dimension ref="A3:K51"/>
  <sheetViews>
    <sheetView topLeftCell="A25" zoomScaleNormal="100" workbookViewId="0">
      <selection activeCell="C35" sqref="C35"/>
    </sheetView>
  </sheetViews>
  <sheetFormatPr baseColWidth="10" defaultRowHeight="15"/>
  <cols>
    <col min="1" max="1" width="14.85546875" customWidth="1"/>
    <col min="2" max="2" width="77.42578125" customWidth="1"/>
    <col min="3" max="3" width="20.42578125" bestFit="1" customWidth="1"/>
    <col min="4" max="4" width="12.85546875" bestFit="1" customWidth="1"/>
    <col min="5" max="5" width="21.7109375" customWidth="1"/>
    <col min="6" max="6" width="18" customWidth="1"/>
    <col min="7" max="7" width="16.28515625" bestFit="1" customWidth="1"/>
  </cols>
  <sheetData>
    <row r="3" spans="1:11">
      <c r="A3" s="570" t="s">
        <v>181</v>
      </c>
      <c r="B3" s="570"/>
      <c r="C3" s="570"/>
      <c r="D3" s="570"/>
      <c r="E3" s="236"/>
      <c r="F3" s="236"/>
      <c r="G3" s="236"/>
      <c r="H3" s="236"/>
      <c r="I3" s="236"/>
      <c r="J3" s="236"/>
      <c r="K3" s="236"/>
    </row>
    <row r="4" spans="1:11">
      <c r="A4" s="570" t="s">
        <v>184</v>
      </c>
      <c r="B4" s="570"/>
      <c r="C4" s="242" t="s">
        <v>5</v>
      </c>
      <c r="D4" s="242" t="s">
        <v>76</v>
      </c>
    </row>
    <row r="5" spans="1:11">
      <c r="A5" s="569" t="s">
        <v>180</v>
      </c>
      <c r="B5" s="240" t="s">
        <v>263</v>
      </c>
      <c r="C5" s="338">
        <v>10523.738885410145</v>
      </c>
      <c r="D5" s="240" t="s">
        <v>13</v>
      </c>
    </row>
    <row r="6" spans="1:11" hidden="1">
      <c r="A6" s="569"/>
      <c r="B6" s="240" t="s">
        <v>199</v>
      </c>
      <c r="C6" s="235"/>
      <c r="D6" s="240" t="s">
        <v>13</v>
      </c>
    </row>
    <row r="7" spans="1:11">
      <c r="A7" s="569"/>
      <c r="B7" s="240" t="s">
        <v>182</v>
      </c>
      <c r="C7" s="241"/>
      <c r="D7" s="240" t="s">
        <v>13</v>
      </c>
    </row>
    <row r="8" spans="1:11" hidden="1">
      <c r="A8" s="569"/>
      <c r="B8" s="240" t="s">
        <v>183</v>
      </c>
      <c r="C8" s="241"/>
      <c r="D8" s="240" t="s">
        <v>13</v>
      </c>
    </row>
    <row r="9" spans="1:11" ht="15" customHeight="1">
      <c r="A9" s="569"/>
      <c r="B9" s="240" t="s">
        <v>179</v>
      </c>
      <c r="C9" s="241"/>
      <c r="D9" s="240" t="s">
        <v>13</v>
      </c>
    </row>
    <row r="10" spans="1:11">
      <c r="A10" s="569"/>
      <c r="B10" s="240" t="s">
        <v>178</v>
      </c>
      <c r="C10" s="241"/>
      <c r="D10" s="240" t="s">
        <v>13</v>
      </c>
    </row>
    <row r="11" spans="1:11">
      <c r="A11" s="569"/>
      <c r="B11" s="239" t="s">
        <v>172</v>
      </c>
      <c r="C11" s="242">
        <f>SUM(C5:C10)</f>
        <v>10523.738885410145</v>
      </c>
      <c r="D11" s="239" t="s">
        <v>13</v>
      </c>
    </row>
    <row r="12" spans="1:11">
      <c r="A12" s="238"/>
      <c r="B12" s="236"/>
      <c r="C12" s="237"/>
      <c r="D12" s="236"/>
    </row>
    <row r="13" spans="1:11">
      <c r="A13" s="572" t="s">
        <v>185</v>
      </c>
      <c r="B13" s="573"/>
      <c r="C13" s="242" t="s">
        <v>5</v>
      </c>
      <c r="D13" s="242" t="s">
        <v>76</v>
      </c>
    </row>
    <row r="14" spans="1:11" hidden="1">
      <c r="A14" s="567" t="s">
        <v>177</v>
      </c>
      <c r="B14" s="240" t="s">
        <v>200</v>
      </c>
      <c r="C14" s="429"/>
      <c r="D14" s="240" t="s">
        <v>14</v>
      </c>
    </row>
    <row r="15" spans="1:11">
      <c r="A15" s="568"/>
      <c r="B15" s="240" t="s">
        <v>269</v>
      </c>
      <c r="C15" s="429">
        <f>(1.8*4.3)*2</f>
        <v>15.48</v>
      </c>
      <c r="D15" s="240" t="s">
        <v>14</v>
      </c>
    </row>
    <row r="16" spans="1:11">
      <c r="A16" s="568"/>
      <c r="B16" s="513" t="s">
        <v>265</v>
      </c>
      <c r="C16" s="512">
        <f>+(6*7)*2</f>
        <v>84</v>
      </c>
      <c r="D16" s="511" t="s">
        <v>14</v>
      </c>
    </row>
    <row r="17" spans="1:7">
      <c r="A17" s="568"/>
      <c r="B17" s="240" t="s">
        <v>264</v>
      </c>
      <c r="C17" s="429">
        <f>2*1.434</f>
        <v>2.8679999999999999</v>
      </c>
      <c r="D17" s="240" t="s">
        <v>14</v>
      </c>
    </row>
    <row r="18" spans="1:7">
      <c r="A18" s="568"/>
      <c r="B18" s="511" t="s">
        <v>267</v>
      </c>
      <c r="C18" s="512" t="s">
        <v>268</v>
      </c>
      <c r="D18" s="511" t="s">
        <v>14</v>
      </c>
    </row>
    <row r="19" spans="1:7">
      <c r="A19" s="568"/>
      <c r="B19" s="240" t="s">
        <v>266</v>
      </c>
      <c r="C19" s="241">
        <f>+(0.4*2*7)*5</f>
        <v>28.000000000000004</v>
      </c>
      <c r="D19" s="240" t="s">
        <v>14</v>
      </c>
    </row>
    <row r="20" spans="1:7">
      <c r="A20" s="571"/>
      <c r="B20" s="239" t="s">
        <v>172</v>
      </c>
      <c r="C20" s="430">
        <f>SUM(C15:C19)</f>
        <v>130.34800000000001</v>
      </c>
      <c r="D20" s="239" t="s">
        <v>14</v>
      </c>
    </row>
    <row r="21" spans="1:7">
      <c r="A21" s="236"/>
    </row>
    <row r="22" spans="1:7">
      <c r="A22" s="239" t="s">
        <v>16</v>
      </c>
      <c r="B22" s="239"/>
      <c r="C22" s="242" t="s">
        <v>5</v>
      </c>
      <c r="D22" s="242" t="s">
        <v>76</v>
      </c>
    </row>
    <row r="23" spans="1:7">
      <c r="A23" s="565" t="s">
        <v>176</v>
      </c>
      <c r="B23" s="240" t="s">
        <v>175</v>
      </c>
      <c r="C23" s="241"/>
      <c r="D23" s="335" t="s">
        <v>13</v>
      </c>
    </row>
    <row r="24" spans="1:7">
      <c r="A24" s="566"/>
      <c r="B24" s="240" t="s">
        <v>201</v>
      </c>
      <c r="C24" s="241"/>
      <c r="D24" s="335" t="s">
        <v>17</v>
      </c>
    </row>
    <row r="25" spans="1:7">
      <c r="A25" s="243"/>
      <c r="B25" s="239" t="s">
        <v>174</v>
      </c>
      <c r="C25" s="242">
        <f>ROUND(+C24,0)</f>
        <v>0</v>
      </c>
      <c r="D25" s="336" t="s">
        <v>17</v>
      </c>
      <c r="G25" s="514"/>
    </row>
    <row r="27" spans="1:7">
      <c r="A27" s="239" t="s">
        <v>19</v>
      </c>
      <c r="B27" s="340"/>
      <c r="C27" s="242" t="s">
        <v>5</v>
      </c>
      <c r="D27" s="242" t="s">
        <v>76</v>
      </c>
    </row>
    <row r="28" spans="1:7">
      <c r="A28" s="567" t="s">
        <v>173</v>
      </c>
      <c r="B28" s="240" t="s">
        <v>186</v>
      </c>
      <c r="C28" s="338"/>
      <c r="D28" s="240" t="s">
        <v>17</v>
      </c>
    </row>
    <row r="29" spans="1:7">
      <c r="A29" s="568"/>
      <c r="B29" s="240" t="s">
        <v>187</v>
      </c>
      <c r="C29" s="338"/>
      <c r="D29" s="240" t="s">
        <v>17</v>
      </c>
    </row>
    <row r="30" spans="1:7">
      <c r="A30" s="568"/>
      <c r="B30" s="240" t="s">
        <v>203</v>
      </c>
      <c r="C30" s="338"/>
      <c r="D30" s="240" t="s">
        <v>17</v>
      </c>
    </row>
    <row r="31" spans="1:7">
      <c r="A31" s="568"/>
      <c r="B31" s="240" t="s">
        <v>202</v>
      </c>
      <c r="C31" s="338"/>
      <c r="D31" s="240" t="s">
        <v>17</v>
      </c>
    </row>
    <row r="32" spans="1:7">
      <c r="A32" s="240"/>
      <c r="B32" s="239" t="s">
        <v>172</v>
      </c>
      <c r="C32" s="339">
        <f>SUM(C28:C31)</f>
        <v>0</v>
      </c>
      <c r="D32" s="239" t="s">
        <v>17</v>
      </c>
    </row>
    <row r="33" spans="1:4">
      <c r="A33" s="236"/>
      <c r="C33" s="235"/>
    </row>
    <row r="34" spans="1:4">
      <c r="A34" s="239" t="s">
        <v>189</v>
      </c>
      <c r="B34" s="340"/>
      <c r="C34" s="242" t="s">
        <v>5</v>
      </c>
      <c r="D34" s="242" t="s">
        <v>76</v>
      </c>
    </row>
    <row r="35" spans="1:4">
      <c r="A35" s="567"/>
      <c r="B35" s="240" t="s">
        <v>270</v>
      </c>
      <c r="C35" s="338">
        <v>131.08327377428952</v>
      </c>
      <c r="D35" s="240" t="s">
        <v>171</v>
      </c>
    </row>
    <row r="36" spans="1:4" hidden="1">
      <c r="A36" s="571"/>
      <c r="B36" s="240" t="s">
        <v>204</v>
      </c>
      <c r="C36" s="338"/>
      <c r="D36" s="240" t="s">
        <v>171</v>
      </c>
    </row>
    <row r="37" spans="1:4">
      <c r="A37" s="240"/>
      <c r="B37" s="239" t="s">
        <v>172</v>
      </c>
      <c r="C37" s="339">
        <f>+C35+C36</f>
        <v>131.08327377428952</v>
      </c>
      <c r="D37" s="239" t="s">
        <v>171</v>
      </c>
    </row>
    <row r="40" spans="1:4">
      <c r="A40" s="563" t="s">
        <v>198</v>
      </c>
      <c r="B40" s="564"/>
      <c r="C40" s="242" t="s">
        <v>5</v>
      </c>
      <c r="D40" s="242" t="s">
        <v>76</v>
      </c>
    </row>
    <row r="41" spans="1:4">
      <c r="A41" s="341"/>
      <c r="B41" s="240" t="s">
        <v>205</v>
      </c>
      <c r="C41" s="338">
        <f>+ROUND(C35/3,0)</f>
        <v>44</v>
      </c>
      <c r="D41" s="240" t="s">
        <v>17</v>
      </c>
    </row>
    <row r="42" spans="1:4">
      <c r="A42" s="341"/>
      <c r="B42" s="239" t="s">
        <v>172</v>
      </c>
      <c r="C42" s="339">
        <f>SUM(C41)</f>
        <v>44</v>
      </c>
      <c r="D42" s="239" t="s">
        <v>17</v>
      </c>
    </row>
    <row r="46" spans="1:4">
      <c r="A46" s="239" t="s">
        <v>219</v>
      </c>
      <c r="B46" s="340"/>
      <c r="C46" s="242" t="s">
        <v>5</v>
      </c>
      <c r="D46" s="242" t="s">
        <v>76</v>
      </c>
    </row>
    <row r="47" spans="1:4">
      <c r="A47" s="341"/>
      <c r="B47" s="240" t="s">
        <v>220</v>
      </c>
      <c r="C47" s="338"/>
      <c r="D47" s="240" t="s">
        <v>17</v>
      </c>
    </row>
    <row r="48" spans="1:4">
      <c r="A48" s="341"/>
      <c r="B48" s="240" t="s">
        <v>221</v>
      </c>
      <c r="C48" s="338"/>
      <c r="D48" s="240" t="s">
        <v>17</v>
      </c>
    </row>
    <row r="49" spans="1:4">
      <c r="A49" s="341"/>
      <c r="B49" s="240" t="s">
        <v>222</v>
      </c>
      <c r="C49" s="338"/>
      <c r="D49" s="240" t="s">
        <v>171</v>
      </c>
    </row>
    <row r="50" spans="1:4">
      <c r="A50" s="341"/>
      <c r="B50" s="240" t="s">
        <v>223</v>
      </c>
      <c r="C50" s="338"/>
      <c r="D50" s="240" t="s">
        <v>171</v>
      </c>
    </row>
    <row r="51" spans="1:4">
      <c r="A51" s="240"/>
      <c r="B51" s="239" t="s">
        <v>172</v>
      </c>
      <c r="C51" s="339">
        <f>+C47*C48*C49*C50</f>
        <v>0</v>
      </c>
      <c r="D51" s="239" t="s">
        <v>14</v>
      </c>
    </row>
  </sheetData>
  <mergeCells count="9">
    <mergeCell ref="A40:B40"/>
    <mergeCell ref="A23:A24"/>
    <mergeCell ref="A28:A31"/>
    <mergeCell ref="A5:A11"/>
    <mergeCell ref="A3:D3"/>
    <mergeCell ref="A14:A20"/>
    <mergeCell ref="A13:B13"/>
    <mergeCell ref="A4:B4"/>
    <mergeCell ref="A35:A36"/>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A5D49-19DA-4A85-8750-4CDB8C7BE6CF}">
  <sheetPr>
    <tabColor theme="5" tint="-0.499984740745262"/>
    <pageSetUpPr fitToPage="1"/>
  </sheetPr>
  <dimension ref="A1:O140"/>
  <sheetViews>
    <sheetView workbookViewId="0"/>
  </sheetViews>
  <sheetFormatPr baseColWidth="10" defaultColWidth="0" defaultRowHeight="14.25"/>
  <cols>
    <col min="1" max="1" width="3" style="334" customWidth="1"/>
    <col min="2" max="2" width="14.28515625" style="334" customWidth="1"/>
    <col min="3" max="3" width="11.5703125" style="334" customWidth="1"/>
    <col min="4" max="4" width="17" style="334" customWidth="1"/>
    <col min="5" max="5" width="12.5703125" style="334" customWidth="1"/>
    <col min="6" max="6" width="8" style="334" customWidth="1"/>
    <col min="7" max="7" width="8.7109375" style="334" customWidth="1"/>
    <col min="8" max="8" width="10.5703125" style="334" customWidth="1"/>
    <col min="9" max="9" width="14.5703125" style="334" customWidth="1"/>
    <col min="10" max="10" width="23.42578125" style="334" customWidth="1"/>
    <col min="11" max="11" width="18" style="334" customWidth="1"/>
    <col min="12" max="12" width="11.42578125" style="334" customWidth="1"/>
    <col min="13" max="13" width="12.7109375" style="334" customWidth="1"/>
    <col min="14" max="14" width="21.5703125" style="334" customWidth="1"/>
    <col min="15" max="15" width="4.42578125" style="250" customWidth="1"/>
    <col min="16" max="16384" width="11.42578125" style="250" hidden="1"/>
  </cols>
  <sheetData>
    <row r="1" spans="1:14" ht="13.9" customHeight="1">
      <c r="A1" s="250"/>
      <c r="B1" s="688"/>
      <c r="C1" s="691"/>
      <c r="D1" s="691"/>
      <c r="E1" s="691"/>
      <c r="F1" s="691"/>
      <c r="G1" s="691"/>
      <c r="H1" s="691"/>
      <c r="I1" s="691"/>
      <c r="J1" s="692"/>
      <c r="K1" s="693" t="s">
        <v>40</v>
      </c>
      <c r="L1" s="695" t="s">
        <v>41</v>
      </c>
      <c r="M1" s="696"/>
      <c r="N1" s="699"/>
    </row>
    <row r="2" spans="1:14" ht="14.25" customHeight="1">
      <c r="A2" s="250"/>
      <c r="B2" s="689"/>
      <c r="C2" s="702" t="s">
        <v>42</v>
      </c>
      <c r="D2" s="702"/>
      <c r="E2" s="702"/>
      <c r="F2" s="702"/>
      <c r="G2" s="702"/>
      <c r="H2" s="702"/>
      <c r="I2" s="702"/>
      <c r="J2" s="703"/>
      <c r="K2" s="694"/>
      <c r="L2" s="697"/>
      <c r="M2" s="698"/>
      <c r="N2" s="700"/>
    </row>
    <row r="3" spans="1:14" ht="17.649999999999999" customHeight="1">
      <c r="A3" s="250"/>
      <c r="B3" s="689"/>
      <c r="C3" s="704" t="s">
        <v>43</v>
      </c>
      <c r="D3" s="704"/>
      <c r="E3" s="704"/>
      <c r="F3" s="704"/>
      <c r="G3" s="704"/>
      <c r="H3" s="704"/>
      <c r="I3" s="704"/>
      <c r="J3" s="705"/>
      <c r="K3" s="678" t="s">
        <v>44</v>
      </c>
      <c r="L3" s="707">
        <v>2021</v>
      </c>
      <c r="M3" s="708"/>
      <c r="N3" s="700"/>
    </row>
    <row r="4" spans="1:14" ht="2.25" customHeight="1">
      <c r="A4" s="250"/>
      <c r="B4" s="689"/>
      <c r="C4" s="704"/>
      <c r="D4" s="704"/>
      <c r="E4" s="704"/>
      <c r="F4" s="704"/>
      <c r="G4" s="704"/>
      <c r="H4" s="704"/>
      <c r="I4" s="704"/>
      <c r="J4" s="705"/>
      <c r="K4" s="706"/>
      <c r="L4" s="697"/>
      <c r="M4" s="698"/>
      <c r="N4" s="700"/>
    </row>
    <row r="5" spans="1:14" ht="14.25" customHeight="1">
      <c r="A5" s="250"/>
      <c r="B5" s="689"/>
      <c r="C5" s="704" t="s">
        <v>45</v>
      </c>
      <c r="D5" s="704"/>
      <c r="E5" s="704"/>
      <c r="F5" s="704"/>
      <c r="G5" s="704"/>
      <c r="H5" s="704"/>
      <c r="I5" s="704"/>
      <c r="J5" s="705"/>
      <c r="K5" s="678" t="s">
        <v>46</v>
      </c>
      <c r="L5" s="680"/>
      <c r="M5" s="680"/>
      <c r="N5" s="700"/>
    </row>
    <row r="6" spans="1:14" ht="3.75" customHeight="1" thickBot="1">
      <c r="A6" s="250"/>
      <c r="B6" s="690"/>
      <c r="C6" s="682"/>
      <c r="D6" s="682"/>
      <c r="E6" s="682"/>
      <c r="F6" s="682"/>
      <c r="G6" s="682"/>
      <c r="H6" s="682"/>
      <c r="I6" s="682"/>
      <c r="J6" s="683"/>
      <c r="K6" s="679"/>
      <c r="L6" s="681"/>
      <c r="M6" s="681"/>
      <c r="N6" s="701"/>
    </row>
    <row r="7" spans="1:14" ht="3.75" customHeight="1" thickBot="1">
      <c r="A7" s="250"/>
      <c r="B7" s="18"/>
      <c r="C7" s="19"/>
      <c r="D7" s="19"/>
      <c r="E7" s="19"/>
      <c r="F7" s="19"/>
      <c r="G7" s="19"/>
      <c r="H7" s="19"/>
      <c r="I7" s="19"/>
      <c r="J7" s="19"/>
      <c r="K7" s="19"/>
      <c r="L7" s="20"/>
      <c r="M7" s="20"/>
      <c r="N7" s="21"/>
    </row>
    <row r="8" spans="1:14" ht="14.25" customHeight="1">
      <c r="B8" s="22"/>
      <c r="C8" s="446"/>
      <c r="D8" s="446"/>
      <c r="E8" s="446"/>
      <c r="F8" s="684"/>
      <c r="G8" s="684"/>
      <c r="H8" s="684"/>
      <c r="I8" s="684"/>
      <c r="J8" s="446"/>
      <c r="K8" s="23" t="s">
        <v>47</v>
      </c>
      <c r="L8" s="24"/>
      <c r="M8" s="24"/>
      <c r="N8" s="25"/>
    </row>
    <row r="9" spans="1:14" ht="12" customHeight="1">
      <c r="B9" s="26"/>
      <c r="C9" s="447"/>
      <c r="D9" s="447"/>
      <c r="E9" s="447"/>
      <c r="F9" s="685"/>
      <c r="G9" s="685"/>
      <c r="H9" s="685"/>
      <c r="I9" s="685"/>
      <c r="J9" s="447"/>
      <c r="K9" s="27"/>
      <c r="L9" s="28" t="s">
        <v>48</v>
      </c>
      <c r="M9" s="28" t="s">
        <v>49</v>
      </c>
      <c r="N9" s="29" t="s">
        <v>50</v>
      </c>
    </row>
    <row r="10" spans="1:14" ht="21.75" customHeight="1">
      <c r="B10" s="672" t="s">
        <v>51</v>
      </c>
      <c r="C10" s="673"/>
      <c r="D10" s="673"/>
      <c r="E10" s="30" t="s">
        <v>52</v>
      </c>
      <c r="F10" s="686" t="s">
        <v>53</v>
      </c>
      <c r="G10" s="686"/>
      <c r="H10" s="687" t="str">
        <f>+'[75]690.1.3'!H10</f>
        <v>2023 - 2 D/EMBRE 2023</v>
      </c>
      <c r="I10" s="687"/>
      <c r="J10" s="447"/>
      <c r="K10" s="31"/>
      <c r="L10" s="28"/>
      <c r="M10" s="28"/>
      <c r="N10" s="29"/>
    </row>
    <row r="11" spans="1:14" ht="5.65" customHeight="1">
      <c r="B11" s="442"/>
      <c r="C11" s="443"/>
      <c r="D11" s="443"/>
      <c r="E11" s="32"/>
      <c r="F11" s="447"/>
      <c r="G11" s="447"/>
      <c r="H11" s="33"/>
      <c r="I11" s="447"/>
      <c r="J11" s="447"/>
      <c r="K11" s="31"/>
      <c r="L11" s="28"/>
      <c r="M11" s="28"/>
      <c r="N11" s="29"/>
    </row>
    <row r="12" spans="1:14" ht="19.149999999999999" customHeight="1">
      <c r="B12" s="670" t="s">
        <v>54</v>
      </c>
      <c r="C12" s="671"/>
      <c r="D12" s="671"/>
      <c r="E12" s="671"/>
      <c r="F12" s="447"/>
      <c r="G12" s="447"/>
      <c r="H12" s="447"/>
      <c r="I12" s="447"/>
      <c r="J12" s="447"/>
      <c r="K12" s="27"/>
      <c r="L12" s="28"/>
      <c r="M12" s="28"/>
      <c r="N12" s="29"/>
    </row>
    <row r="13" spans="1:14" ht="23.1" customHeight="1">
      <c r="B13" s="672" t="s">
        <v>55</v>
      </c>
      <c r="C13" s="673"/>
      <c r="D13" s="673"/>
      <c r="E13" s="34" t="s">
        <v>56</v>
      </c>
      <c r="F13" s="34"/>
      <c r="G13" s="447"/>
      <c r="H13" s="674" t="s">
        <v>57</v>
      </c>
      <c r="I13" s="674"/>
      <c r="J13" s="35" t="s">
        <v>56</v>
      </c>
      <c r="K13" s="674" t="s">
        <v>58</v>
      </c>
      <c r="L13" s="674"/>
      <c r="M13" s="35" t="s">
        <v>56</v>
      </c>
      <c r="N13" s="36"/>
    </row>
    <row r="14" spans="1:14" ht="18" customHeight="1">
      <c r="B14" s="37" t="s">
        <v>59</v>
      </c>
      <c r="C14" s="38"/>
      <c r="D14" s="675"/>
      <c r="E14" s="675"/>
      <c r="F14" s="444"/>
      <c r="G14" s="444"/>
      <c r="H14" s="38"/>
      <c r="I14" s="39"/>
      <c r="J14" s="40" t="s">
        <v>60</v>
      </c>
      <c r="K14" s="41"/>
      <c r="L14" s="444"/>
      <c r="M14" s="444"/>
      <c r="N14" s="42"/>
    </row>
    <row r="15" spans="1:14" ht="14.25" customHeight="1" thickBot="1">
      <c r="B15" s="43"/>
      <c r="C15" s="44"/>
      <c r="D15" s="445"/>
      <c r="E15" s="445"/>
      <c r="F15" s="445"/>
      <c r="G15" s="445"/>
      <c r="H15" s="44"/>
      <c r="I15" s="445"/>
      <c r="J15" s="44"/>
      <c r="K15" s="445"/>
      <c r="L15" s="676"/>
      <c r="M15" s="676"/>
      <c r="N15" s="677"/>
    </row>
    <row r="16" spans="1:14" ht="8.65" customHeight="1">
      <c r="B16" s="342"/>
      <c r="C16" s="343"/>
      <c r="D16" s="343"/>
      <c r="E16" s="343"/>
      <c r="F16" s="343"/>
      <c r="G16" s="343"/>
      <c r="H16" s="343"/>
      <c r="I16" s="343"/>
      <c r="J16" s="343"/>
      <c r="K16" s="343"/>
      <c r="L16" s="343"/>
      <c r="M16" s="343"/>
      <c r="N16" s="344"/>
    </row>
    <row r="17" spans="1:14" s="252" customFormat="1" ht="18" customHeight="1">
      <c r="A17" s="345"/>
      <c r="B17" s="346" t="s">
        <v>61</v>
      </c>
      <c r="C17" s="347"/>
      <c r="D17" s="348" t="s">
        <v>62</v>
      </c>
      <c r="E17" s="349"/>
      <c r="F17" s="350"/>
      <c r="G17" s="350"/>
      <c r="H17" s="350"/>
      <c r="I17" s="350"/>
      <c r="J17" s="350"/>
      <c r="K17" s="350"/>
      <c r="L17" s="350"/>
      <c r="M17" s="350"/>
      <c r="N17" s="351"/>
    </row>
    <row r="18" spans="1:14" s="252" customFormat="1" ht="24" customHeight="1">
      <c r="A18" s="345"/>
      <c r="B18" s="352" t="s">
        <v>63</v>
      </c>
      <c r="C18" s="353"/>
      <c r="D18" s="354"/>
      <c r="E18" s="354"/>
      <c r="F18" s="354"/>
      <c r="G18" s="354"/>
      <c r="H18" s="354"/>
      <c r="I18" s="354"/>
      <c r="J18" s="354"/>
      <c r="K18" s="354"/>
      <c r="L18" s="354"/>
      <c r="M18" s="354"/>
      <c r="N18" s="351"/>
    </row>
    <row r="19" spans="1:14" s="252" customFormat="1" ht="20.25" customHeight="1">
      <c r="A19" s="345"/>
      <c r="B19" s="355"/>
      <c r="C19" s="353"/>
      <c r="D19" s="356"/>
      <c r="E19" s="354"/>
      <c r="F19" s="354"/>
      <c r="G19" s="354"/>
      <c r="H19" s="354"/>
      <c r="I19" s="354"/>
      <c r="J19" s="354"/>
      <c r="K19" s="354"/>
      <c r="L19" s="354"/>
      <c r="M19" s="354"/>
      <c r="N19" s="351"/>
    </row>
    <row r="20" spans="1:14" s="252" customFormat="1" ht="11.25" customHeight="1">
      <c r="A20" s="345"/>
      <c r="B20" s="355"/>
      <c r="C20" s="353"/>
      <c r="D20" s="357"/>
      <c r="E20" s="357"/>
      <c r="F20" s="357"/>
      <c r="G20" s="357"/>
      <c r="H20" s="357"/>
      <c r="I20" s="357"/>
      <c r="J20" s="357"/>
      <c r="K20" s="357"/>
      <c r="L20" s="357"/>
      <c r="M20" s="357"/>
      <c r="N20" s="358"/>
    </row>
    <row r="21" spans="1:14" s="252" customFormat="1">
      <c r="A21" s="345"/>
      <c r="B21" s="355" t="s">
        <v>64</v>
      </c>
      <c r="C21" s="359"/>
      <c r="D21" s="354"/>
      <c r="E21" s="354"/>
      <c r="F21" s="354"/>
      <c r="G21" s="354"/>
      <c r="H21" s="354"/>
      <c r="I21" s="349"/>
      <c r="J21" s="360" t="s">
        <v>65</v>
      </c>
      <c r="K21" s="354"/>
      <c r="L21" s="354"/>
      <c r="M21" s="354"/>
      <c r="N21" s="358"/>
    </row>
    <row r="22" spans="1:14" s="252" customFormat="1">
      <c r="A22" s="345"/>
      <c r="B22" s="355"/>
      <c r="C22" s="353"/>
      <c r="D22" s="357"/>
      <c r="E22" s="357"/>
      <c r="F22" s="357"/>
      <c r="G22" s="357"/>
      <c r="H22" s="357"/>
      <c r="I22" s="357"/>
      <c r="J22" s="357"/>
      <c r="K22" s="357"/>
      <c r="L22" s="357"/>
      <c r="M22" s="357"/>
      <c r="N22" s="358"/>
    </row>
    <row r="23" spans="1:14" s="252" customFormat="1">
      <c r="A23" s="345"/>
      <c r="B23" s="355" t="s">
        <v>66</v>
      </c>
      <c r="C23" s="359"/>
      <c r="D23" s="354"/>
      <c r="E23" s="354"/>
      <c r="F23" s="354"/>
      <c r="G23" s="354"/>
      <c r="H23" s="354"/>
      <c r="I23" s="354"/>
      <c r="J23" s="354"/>
      <c r="K23" s="354"/>
      <c r="L23" s="354"/>
      <c r="M23" s="354"/>
      <c r="N23" s="361"/>
    </row>
    <row r="24" spans="1:14" s="252" customFormat="1">
      <c r="A24" s="345"/>
      <c r="B24" s="355"/>
      <c r="C24" s="353"/>
      <c r="D24" s="357"/>
      <c r="E24" s="357"/>
      <c r="F24" s="357"/>
      <c r="G24" s="357"/>
      <c r="H24" s="357"/>
      <c r="I24" s="357"/>
      <c r="J24" s="357"/>
      <c r="K24" s="357"/>
      <c r="L24" s="357"/>
      <c r="M24" s="357"/>
      <c r="N24" s="358"/>
    </row>
    <row r="25" spans="1:14" s="252" customFormat="1">
      <c r="A25" s="345"/>
      <c r="B25" s="355" t="s">
        <v>67</v>
      </c>
      <c r="C25" s="359"/>
      <c r="D25" s="354"/>
      <c r="E25" s="354"/>
      <c r="F25" s="354"/>
      <c r="G25" s="354"/>
      <c r="H25" s="354"/>
      <c r="I25" s="354"/>
      <c r="J25" s="354"/>
      <c r="K25" s="362" t="s">
        <v>61</v>
      </c>
      <c r="L25" s="363"/>
      <c r="M25" s="364" t="s">
        <v>62</v>
      </c>
      <c r="N25" s="365" t="s">
        <v>68</v>
      </c>
    </row>
    <row r="26" spans="1:14" s="252" customFormat="1" ht="12" customHeight="1">
      <c r="A26" s="345"/>
      <c r="B26" s="355"/>
      <c r="C26" s="353"/>
      <c r="D26" s="357"/>
      <c r="E26" s="357"/>
      <c r="F26" s="357"/>
      <c r="G26" s="357"/>
      <c r="H26" s="357"/>
      <c r="I26" s="357"/>
      <c r="J26" s="357"/>
      <c r="K26" s="357"/>
      <c r="L26" s="357"/>
      <c r="M26" s="357"/>
      <c r="N26" s="358"/>
    </row>
    <row r="27" spans="1:14" s="252" customFormat="1">
      <c r="A27" s="345"/>
      <c r="B27" s="355" t="s">
        <v>69</v>
      </c>
      <c r="C27" s="353"/>
      <c r="D27" s="357"/>
      <c r="E27" s="357"/>
      <c r="F27" s="357"/>
      <c r="G27" s="357"/>
      <c r="H27" s="349"/>
      <c r="I27" s="366" t="s">
        <v>70</v>
      </c>
      <c r="J27" s="366" t="s">
        <v>70</v>
      </c>
      <c r="K27" s="350"/>
      <c r="L27" s="357"/>
      <c r="M27" s="357"/>
      <c r="N27" s="358"/>
    </row>
    <row r="28" spans="1:14" s="252" customFormat="1">
      <c r="A28" s="345"/>
      <c r="B28" s="355"/>
      <c r="C28" s="353"/>
      <c r="D28" s="357"/>
      <c r="E28" s="357"/>
      <c r="F28" s="350" t="s">
        <v>71</v>
      </c>
      <c r="G28" s="367"/>
      <c r="H28" s="368" t="s">
        <v>48</v>
      </c>
      <c r="I28" s="368" t="s">
        <v>49</v>
      </c>
      <c r="J28" s="369" t="s">
        <v>50</v>
      </c>
      <c r="K28" s="350"/>
      <c r="L28" s="357"/>
      <c r="M28" s="357"/>
      <c r="N28" s="358"/>
    </row>
    <row r="29" spans="1:14" ht="4.5" customHeight="1" thickBot="1">
      <c r="B29" s="247"/>
      <c r="C29" s="248"/>
      <c r="D29" s="248"/>
      <c r="E29" s="248"/>
      <c r="F29" s="248"/>
      <c r="G29" s="248"/>
      <c r="H29" s="248"/>
      <c r="I29" s="248"/>
      <c r="J29" s="248"/>
      <c r="K29" s="248"/>
      <c r="L29" s="248"/>
      <c r="M29" s="248"/>
      <c r="N29" s="249"/>
    </row>
    <row r="30" spans="1:14" s="252" customFormat="1" ht="25.5" customHeight="1" thickBot="1">
      <c r="B30" s="664" t="s">
        <v>72</v>
      </c>
      <c r="C30" s="665"/>
      <c r="D30" s="665"/>
      <c r="E30" s="665"/>
      <c r="F30" s="665"/>
      <c r="G30" s="665"/>
      <c r="H30" s="665"/>
      <c r="I30" s="665"/>
      <c r="J30" s="665"/>
      <c r="K30" s="665"/>
      <c r="L30" s="665"/>
      <c r="M30" s="665"/>
      <c r="N30" s="666"/>
    </row>
    <row r="31" spans="1:14" ht="5.25" customHeight="1" thickBot="1">
      <c r="A31" s="250"/>
      <c r="B31" s="254"/>
      <c r="C31" s="255"/>
      <c r="D31" s="255"/>
      <c r="E31" s="255"/>
      <c r="F31" s="255"/>
      <c r="G31" s="255"/>
      <c r="H31" s="255"/>
      <c r="I31" s="255"/>
      <c r="J31" s="255"/>
      <c r="K31" s="255"/>
      <c r="L31" s="255"/>
      <c r="M31" s="255"/>
      <c r="N31" s="256"/>
    </row>
    <row r="32" spans="1:14" ht="25.5" customHeight="1">
      <c r="A32" s="250"/>
      <c r="B32" s="257" t="s">
        <v>73</v>
      </c>
      <c r="C32" s="625" t="s">
        <v>74</v>
      </c>
      <c r="D32" s="625"/>
      <c r="E32" s="625"/>
      <c r="F32" s="625"/>
      <c r="G32" s="625"/>
      <c r="H32" s="625"/>
      <c r="I32" s="625"/>
      <c r="J32" s="667" t="s">
        <v>75</v>
      </c>
      <c r="K32" s="667"/>
      <c r="L32" s="668" t="s">
        <v>76</v>
      </c>
      <c r="M32" s="668"/>
      <c r="N32" s="258" t="s">
        <v>5</v>
      </c>
    </row>
    <row r="33" spans="1:14" ht="33" customHeight="1" thickBot="1">
      <c r="B33" s="259" t="s">
        <v>208</v>
      </c>
      <c r="C33" s="669" t="s">
        <v>209</v>
      </c>
      <c r="D33" s="669"/>
      <c r="E33" s="669"/>
      <c r="F33" s="669"/>
      <c r="G33" s="669"/>
      <c r="H33" s="669"/>
      <c r="I33" s="669"/>
      <c r="J33" s="669"/>
      <c r="K33" s="669"/>
      <c r="L33" s="669" t="s">
        <v>77</v>
      </c>
      <c r="M33" s="669"/>
      <c r="N33" s="260"/>
    </row>
    <row r="34" spans="1:14" ht="4.5" customHeight="1">
      <c r="A34" s="250"/>
      <c r="B34" s="426"/>
      <c r="C34" s="427"/>
      <c r="D34" s="427"/>
      <c r="E34" s="427"/>
      <c r="F34" s="427"/>
      <c r="G34" s="427"/>
      <c r="H34" s="427"/>
      <c r="I34" s="427"/>
      <c r="J34" s="427"/>
      <c r="K34" s="427"/>
      <c r="L34" s="427"/>
      <c r="M34" s="427"/>
      <c r="N34" s="428"/>
    </row>
    <row r="35" spans="1:14" ht="19.899999999999999" customHeight="1">
      <c r="A35" s="250"/>
      <c r="B35" s="589" t="s">
        <v>78</v>
      </c>
      <c r="C35" s="590"/>
      <c r="D35" s="590"/>
      <c r="E35" s="590"/>
      <c r="F35" s="590"/>
      <c r="G35" s="590"/>
      <c r="H35" s="590"/>
      <c r="I35" s="590"/>
      <c r="J35" s="590"/>
      <c r="K35" s="590"/>
      <c r="L35" s="590"/>
      <c r="M35" s="590"/>
      <c r="N35" s="591"/>
    </row>
    <row r="36" spans="1:14" ht="5.25" customHeight="1" thickBot="1">
      <c r="A36" s="250"/>
      <c r="B36" s="660"/>
      <c r="C36" s="661"/>
      <c r="D36" s="661"/>
      <c r="E36" s="661"/>
      <c r="F36" s="661"/>
      <c r="G36" s="661"/>
      <c r="H36" s="661"/>
      <c r="I36" s="661"/>
      <c r="J36" s="661"/>
      <c r="K36" s="661"/>
      <c r="L36" s="661"/>
      <c r="M36" s="661"/>
      <c r="N36" s="662"/>
    </row>
    <row r="37" spans="1:14" ht="21" customHeight="1">
      <c r="A37" s="250"/>
      <c r="B37" s="267" t="s">
        <v>40</v>
      </c>
      <c r="C37" s="625" t="s">
        <v>74</v>
      </c>
      <c r="D37" s="625"/>
      <c r="E37" s="625"/>
      <c r="F37" s="625"/>
      <c r="G37" s="625"/>
      <c r="H37" s="625"/>
      <c r="I37" s="625"/>
      <c r="J37" s="440" t="s">
        <v>79</v>
      </c>
      <c r="K37" s="440" t="s">
        <v>80</v>
      </c>
      <c r="L37" s="625" t="s">
        <v>81</v>
      </c>
      <c r="M37" s="625"/>
      <c r="N37" s="268" t="s">
        <v>82</v>
      </c>
    </row>
    <row r="38" spans="1:14" ht="21" customHeight="1">
      <c r="B38" s="85" t="s">
        <v>83</v>
      </c>
      <c r="C38" s="663" t="s">
        <v>84</v>
      </c>
      <c r="D38" s="663"/>
      <c r="E38" s="663"/>
      <c r="F38" s="663"/>
      <c r="G38" s="663"/>
      <c r="H38" s="663"/>
      <c r="I38" s="663"/>
      <c r="J38" s="270"/>
      <c r="K38" s="373">
        <f>IFERROR(VLOOKUP(B38,[75]EQUIPOS!$C$6:$G$155,5,0),0)</f>
        <v>41650.298565703008</v>
      </c>
      <c r="L38" s="659">
        <f>1/1692.25</f>
        <v>5.9092923622396218E-4</v>
      </c>
      <c r="M38" s="659"/>
      <c r="N38" s="272">
        <f>K38*L38</f>
        <v>24.612379119930864</v>
      </c>
    </row>
    <row r="39" spans="1:14" ht="21" customHeight="1">
      <c r="B39" s="276" t="s">
        <v>210</v>
      </c>
      <c r="C39" s="650" t="s">
        <v>211</v>
      </c>
      <c r="D39" s="650"/>
      <c r="E39" s="650"/>
      <c r="F39" s="650"/>
      <c r="G39" s="650"/>
      <c r="H39" s="650"/>
      <c r="I39" s="650"/>
      <c r="J39" s="273"/>
      <c r="K39" s="277">
        <f>VLOOKUP(B39,[75]EQUIPOS!$C$6:$G$137,5,0)</f>
        <v>244893.48089227051</v>
      </c>
      <c r="L39" s="659">
        <f>1/1692.25</f>
        <v>5.9092923622396218E-4</v>
      </c>
      <c r="M39" s="659"/>
      <c r="N39" s="272">
        <f t="shared" ref="N39:N51" si="0">K39*L39</f>
        <v>144.7147176198969</v>
      </c>
    </row>
    <row r="40" spans="1:14" ht="21" customHeight="1">
      <c r="B40" s="276"/>
      <c r="C40" s="650"/>
      <c r="D40" s="650"/>
      <c r="E40" s="650"/>
      <c r="F40" s="650"/>
      <c r="G40" s="650"/>
      <c r="H40" s="650"/>
      <c r="I40" s="650"/>
      <c r="J40" s="273"/>
      <c r="K40" s="277"/>
      <c r="L40" s="656"/>
      <c r="M40" s="656"/>
      <c r="N40" s="272">
        <f t="shared" si="0"/>
        <v>0</v>
      </c>
    </row>
    <row r="41" spans="1:14" ht="21" customHeight="1">
      <c r="B41" s="276"/>
      <c r="C41" s="650"/>
      <c r="D41" s="650"/>
      <c r="E41" s="650"/>
      <c r="F41" s="650"/>
      <c r="G41" s="650"/>
      <c r="H41" s="650"/>
      <c r="I41" s="650"/>
      <c r="J41" s="273"/>
      <c r="K41" s="277"/>
      <c r="L41" s="656"/>
      <c r="M41" s="656"/>
      <c r="N41" s="272">
        <f t="shared" si="0"/>
        <v>0</v>
      </c>
    </row>
    <row r="42" spans="1:14" ht="21" customHeight="1">
      <c r="B42" s="276"/>
      <c r="C42" s="650"/>
      <c r="D42" s="650"/>
      <c r="E42" s="650"/>
      <c r="F42" s="650"/>
      <c r="G42" s="650"/>
      <c r="H42" s="650"/>
      <c r="I42" s="650"/>
      <c r="J42" s="273"/>
      <c r="K42" s="277"/>
      <c r="L42" s="656"/>
      <c r="M42" s="656"/>
      <c r="N42" s="272">
        <f t="shared" si="0"/>
        <v>0</v>
      </c>
    </row>
    <row r="43" spans="1:14" ht="21" customHeight="1">
      <c r="B43" s="276"/>
      <c r="C43" s="650"/>
      <c r="D43" s="650"/>
      <c r="E43" s="650"/>
      <c r="F43" s="650"/>
      <c r="G43" s="650"/>
      <c r="H43" s="650"/>
      <c r="I43" s="650"/>
      <c r="J43" s="273"/>
      <c r="K43" s="277"/>
      <c r="L43" s="656"/>
      <c r="M43" s="656"/>
      <c r="N43" s="272">
        <f t="shared" si="0"/>
        <v>0</v>
      </c>
    </row>
    <row r="44" spans="1:14" ht="21" customHeight="1">
      <c r="B44" s="276"/>
      <c r="C44" s="650"/>
      <c r="D44" s="650"/>
      <c r="E44" s="650"/>
      <c r="F44" s="650"/>
      <c r="G44" s="650"/>
      <c r="H44" s="650"/>
      <c r="I44" s="650"/>
      <c r="J44" s="273"/>
      <c r="K44" s="277"/>
      <c r="L44" s="656"/>
      <c r="M44" s="656"/>
      <c r="N44" s="272">
        <f t="shared" si="0"/>
        <v>0</v>
      </c>
    </row>
    <row r="45" spans="1:14" ht="21" customHeight="1">
      <c r="B45" s="276"/>
      <c r="C45" s="650"/>
      <c r="D45" s="650"/>
      <c r="E45" s="650"/>
      <c r="F45" s="650"/>
      <c r="G45" s="650"/>
      <c r="H45" s="650"/>
      <c r="I45" s="650"/>
      <c r="J45" s="273"/>
      <c r="K45" s="277"/>
      <c r="L45" s="656"/>
      <c r="M45" s="656"/>
      <c r="N45" s="272">
        <f t="shared" si="0"/>
        <v>0</v>
      </c>
    </row>
    <row r="46" spans="1:14" ht="21" customHeight="1">
      <c r="B46" s="276"/>
      <c r="C46" s="650"/>
      <c r="D46" s="650"/>
      <c r="E46" s="650"/>
      <c r="F46" s="650"/>
      <c r="G46" s="650"/>
      <c r="H46" s="650"/>
      <c r="I46" s="650"/>
      <c r="J46" s="273"/>
      <c r="K46" s="277"/>
      <c r="L46" s="656"/>
      <c r="M46" s="656"/>
      <c r="N46" s="272">
        <f t="shared" si="0"/>
        <v>0</v>
      </c>
    </row>
    <row r="47" spans="1:14" ht="21" customHeight="1">
      <c r="B47" s="276"/>
      <c r="C47" s="650"/>
      <c r="D47" s="650"/>
      <c r="E47" s="650"/>
      <c r="F47" s="650"/>
      <c r="G47" s="650"/>
      <c r="H47" s="650"/>
      <c r="I47" s="650"/>
      <c r="J47" s="273"/>
      <c r="K47" s="277"/>
      <c r="L47" s="656"/>
      <c r="M47" s="656"/>
      <c r="N47" s="272">
        <f t="shared" si="0"/>
        <v>0</v>
      </c>
    </row>
    <row r="48" spans="1:14" ht="21" customHeight="1">
      <c r="B48" s="276"/>
      <c r="C48" s="650"/>
      <c r="D48" s="650"/>
      <c r="E48" s="650"/>
      <c r="F48" s="650"/>
      <c r="G48" s="650"/>
      <c r="H48" s="650"/>
      <c r="I48" s="650"/>
      <c r="J48" s="273"/>
      <c r="K48" s="277"/>
      <c r="L48" s="656"/>
      <c r="M48" s="656"/>
      <c r="N48" s="272">
        <f t="shared" si="0"/>
        <v>0</v>
      </c>
    </row>
    <row r="49" spans="1:14" ht="21" customHeight="1">
      <c r="B49" s="276"/>
      <c r="C49" s="650"/>
      <c r="D49" s="650"/>
      <c r="E49" s="650"/>
      <c r="F49" s="650"/>
      <c r="G49" s="650"/>
      <c r="H49" s="650"/>
      <c r="I49" s="650"/>
      <c r="J49" s="273"/>
      <c r="K49" s="277"/>
      <c r="L49" s="656"/>
      <c r="M49" s="656"/>
      <c r="N49" s="272">
        <f t="shared" si="0"/>
        <v>0</v>
      </c>
    </row>
    <row r="50" spans="1:14" ht="21" customHeight="1">
      <c r="B50" s="276"/>
      <c r="C50" s="650"/>
      <c r="D50" s="650"/>
      <c r="E50" s="650"/>
      <c r="F50" s="650"/>
      <c r="G50" s="650"/>
      <c r="H50" s="650"/>
      <c r="I50" s="650"/>
      <c r="J50" s="273"/>
      <c r="K50" s="277"/>
      <c r="L50" s="656"/>
      <c r="M50" s="656"/>
      <c r="N50" s="272">
        <f t="shared" si="0"/>
        <v>0</v>
      </c>
    </row>
    <row r="51" spans="1:14" ht="21" customHeight="1">
      <c r="B51" s="92"/>
      <c r="C51" s="650"/>
      <c r="D51" s="650"/>
      <c r="E51" s="650"/>
      <c r="F51" s="650"/>
      <c r="G51" s="650"/>
      <c r="H51" s="650"/>
      <c r="I51" s="650"/>
      <c r="J51" s="273"/>
      <c r="K51" s="277"/>
      <c r="L51" s="656"/>
      <c r="M51" s="656"/>
      <c r="N51" s="272">
        <f t="shared" si="0"/>
        <v>0</v>
      </c>
    </row>
    <row r="52" spans="1:14" ht="21" customHeight="1" thickBot="1">
      <c r="B52" s="374"/>
      <c r="C52" s="657" t="s">
        <v>85</v>
      </c>
      <c r="D52" s="657"/>
      <c r="E52" s="657"/>
      <c r="F52" s="657"/>
      <c r="G52" s="657"/>
      <c r="H52" s="657"/>
      <c r="I52" s="657"/>
      <c r="J52" s="297"/>
      <c r="K52" s="375"/>
      <c r="L52" s="658">
        <v>0.05</v>
      </c>
      <c r="M52" s="658"/>
      <c r="N52" s="96">
        <f>L52*N98</f>
        <v>1.2417146796671099</v>
      </c>
    </row>
    <row r="53" spans="1:14" ht="15" thickBot="1">
      <c r="A53" s="250"/>
      <c r="B53" s="638" t="s">
        <v>86</v>
      </c>
      <c r="C53" s="639"/>
      <c r="D53" s="639"/>
      <c r="E53" s="639"/>
      <c r="F53" s="639"/>
      <c r="G53" s="639"/>
      <c r="H53" s="639"/>
      <c r="I53" s="639"/>
      <c r="J53" s="639"/>
      <c r="K53" s="639"/>
      <c r="L53" s="639"/>
      <c r="M53" s="640"/>
      <c r="N53" s="376">
        <f>SUM(N38:N52)</f>
        <v>170.56881141949486</v>
      </c>
    </row>
    <row r="54" spans="1:14" ht="3" customHeight="1">
      <c r="A54" s="250"/>
      <c r="B54" s="377"/>
      <c r="C54" s="255"/>
      <c r="D54" s="255"/>
      <c r="E54" s="255"/>
      <c r="F54" s="255"/>
      <c r="G54" s="255"/>
      <c r="H54" s="255"/>
      <c r="I54" s="255"/>
      <c r="J54" s="255"/>
      <c r="K54" s="255"/>
      <c r="L54" s="255"/>
      <c r="M54" s="255"/>
      <c r="N54" s="256"/>
    </row>
    <row r="55" spans="1:14" ht="19.899999999999999" customHeight="1">
      <c r="A55" s="250"/>
      <c r="B55" s="644" t="s">
        <v>87</v>
      </c>
      <c r="C55" s="645"/>
      <c r="D55" s="645"/>
      <c r="E55" s="645"/>
      <c r="F55" s="645"/>
      <c r="G55" s="645"/>
      <c r="H55" s="645"/>
      <c r="I55" s="645"/>
      <c r="J55" s="645"/>
      <c r="K55" s="645"/>
      <c r="L55" s="645"/>
      <c r="M55" s="645"/>
      <c r="N55" s="646"/>
    </row>
    <row r="56" spans="1:14" ht="6.75" customHeight="1" thickBot="1">
      <c r="A56" s="250"/>
      <c r="B56" s="378"/>
      <c r="C56" s="379"/>
      <c r="D56" s="379"/>
      <c r="E56" s="379"/>
      <c r="F56" s="379"/>
      <c r="G56" s="379"/>
      <c r="H56" s="379"/>
      <c r="I56" s="379"/>
      <c r="J56" s="379"/>
      <c r="K56" s="379"/>
      <c r="L56" s="379"/>
      <c r="M56" s="379"/>
      <c r="N56" s="380"/>
    </row>
    <row r="57" spans="1:14" ht="21" customHeight="1">
      <c r="A57" s="250"/>
      <c r="B57" s="267" t="s">
        <v>40</v>
      </c>
      <c r="C57" s="625" t="s">
        <v>74</v>
      </c>
      <c r="D57" s="625"/>
      <c r="E57" s="625"/>
      <c r="F57" s="625"/>
      <c r="G57" s="625"/>
      <c r="H57" s="625"/>
      <c r="I57" s="625"/>
      <c r="J57" s="440" t="s">
        <v>76</v>
      </c>
      <c r="K57" s="440" t="s">
        <v>5</v>
      </c>
      <c r="L57" s="625" t="s">
        <v>88</v>
      </c>
      <c r="M57" s="625"/>
      <c r="N57" s="268" t="s">
        <v>82</v>
      </c>
    </row>
    <row r="58" spans="1:14">
      <c r="B58" s="269" t="s">
        <v>89</v>
      </c>
      <c r="C58" s="653" t="s">
        <v>90</v>
      </c>
      <c r="D58" s="653"/>
      <c r="E58" s="653"/>
      <c r="F58" s="653"/>
      <c r="G58" s="653"/>
      <c r="H58" s="653"/>
      <c r="I58" s="653"/>
      <c r="J58" s="381" t="s">
        <v>91</v>
      </c>
      <c r="K58" s="382">
        <v>5.3199999999999997E-2</v>
      </c>
      <c r="L58" s="654">
        <f>VLOOKUP(B58,[75]MATERIALES!$C$6:$F$373,4,0)</f>
        <v>6905.6486411090355</v>
      </c>
      <c r="M58" s="655"/>
      <c r="N58" s="295">
        <f>K58*L58</f>
        <v>367.38050770700067</v>
      </c>
    </row>
    <row r="59" spans="1:14">
      <c r="B59" s="276" t="s">
        <v>92</v>
      </c>
      <c r="C59" s="650" t="s">
        <v>93</v>
      </c>
      <c r="D59" s="650"/>
      <c r="E59" s="650"/>
      <c r="F59" s="650"/>
      <c r="G59" s="650"/>
      <c r="H59" s="650"/>
      <c r="I59" s="650"/>
      <c r="J59" s="283" t="s">
        <v>94</v>
      </c>
      <c r="K59" s="294">
        <v>1.2999999999999999E-2</v>
      </c>
      <c r="L59" s="651">
        <f>VLOOKUP(B59,[75]MATERIALES!$C$6:$F$373,4,0)</f>
        <v>143501.51999999999</v>
      </c>
      <c r="M59" s="652"/>
      <c r="N59" s="295">
        <f t="shared" ref="N59:N72" si="1">K59*L59</f>
        <v>1865.5197599999997</v>
      </c>
    </row>
    <row r="60" spans="1:14">
      <c r="B60" s="276" t="s">
        <v>95</v>
      </c>
      <c r="C60" s="650" t="s">
        <v>96</v>
      </c>
      <c r="D60" s="650"/>
      <c r="E60" s="650"/>
      <c r="F60" s="650"/>
      <c r="G60" s="650"/>
      <c r="H60" s="650"/>
      <c r="I60" s="650"/>
      <c r="J60" s="283" t="s">
        <v>94</v>
      </c>
      <c r="K60" s="438">
        <v>4.2999999999999999E-4</v>
      </c>
      <c r="L60" s="651">
        <f>VLOOKUP(B60,[75]MATERIALES!$C$6:$F$373,4,0)</f>
        <v>67209.248399999997</v>
      </c>
      <c r="M60" s="652"/>
      <c r="N60" s="295">
        <f t="shared" si="1"/>
        <v>28.899976811999998</v>
      </c>
    </row>
    <row r="61" spans="1:14">
      <c r="B61" s="276"/>
      <c r="C61" s="650"/>
      <c r="D61" s="650"/>
      <c r="E61" s="650"/>
      <c r="F61" s="650"/>
      <c r="G61" s="650"/>
      <c r="H61" s="650"/>
      <c r="I61" s="650"/>
      <c r="J61" s="283"/>
      <c r="K61" s="294"/>
      <c r="L61" s="651"/>
      <c r="M61" s="652"/>
      <c r="N61" s="295">
        <f t="shared" si="1"/>
        <v>0</v>
      </c>
    </row>
    <row r="62" spans="1:14">
      <c r="B62" s="276"/>
      <c r="C62" s="650"/>
      <c r="D62" s="650"/>
      <c r="E62" s="650"/>
      <c r="F62" s="650"/>
      <c r="G62" s="650"/>
      <c r="H62" s="650"/>
      <c r="I62" s="650"/>
      <c r="J62" s="283"/>
      <c r="K62" s="294"/>
      <c r="L62" s="651"/>
      <c r="M62" s="652"/>
      <c r="N62" s="295">
        <f t="shared" si="1"/>
        <v>0</v>
      </c>
    </row>
    <row r="63" spans="1:14">
      <c r="B63" s="276"/>
      <c r="C63" s="650"/>
      <c r="D63" s="650"/>
      <c r="E63" s="650"/>
      <c r="F63" s="650"/>
      <c r="G63" s="650"/>
      <c r="H63" s="650"/>
      <c r="I63" s="650"/>
      <c r="J63" s="283"/>
      <c r="K63" s="294"/>
      <c r="L63" s="651"/>
      <c r="M63" s="652"/>
      <c r="N63" s="295">
        <f t="shared" si="1"/>
        <v>0</v>
      </c>
    </row>
    <row r="64" spans="1:14">
      <c r="B64" s="276"/>
      <c r="C64" s="650"/>
      <c r="D64" s="650"/>
      <c r="E64" s="650"/>
      <c r="F64" s="650"/>
      <c r="G64" s="650"/>
      <c r="H64" s="650"/>
      <c r="I64" s="650"/>
      <c r="J64" s="283"/>
      <c r="K64" s="294"/>
      <c r="L64" s="651"/>
      <c r="M64" s="652"/>
      <c r="N64" s="295">
        <f t="shared" si="1"/>
        <v>0</v>
      </c>
    </row>
    <row r="65" spans="1:14">
      <c r="B65" s="276"/>
      <c r="C65" s="650"/>
      <c r="D65" s="650"/>
      <c r="E65" s="650"/>
      <c r="F65" s="650"/>
      <c r="G65" s="650"/>
      <c r="H65" s="650"/>
      <c r="I65" s="650"/>
      <c r="J65" s="283"/>
      <c r="K65" s="294"/>
      <c r="L65" s="651"/>
      <c r="M65" s="652"/>
      <c r="N65" s="295">
        <f t="shared" si="1"/>
        <v>0</v>
      </c>
    </row>
    <row r="66" spans="1:14">
      <c r="B66" s="276"/>
      <c r="C66" s="650"/>
      <c r="D66" s="650"/>
      <c r="E66" s="650"/>
      <c r="F66" s="650"/>
      <c r="G66" s="650"/>
      <c r="H66" s="650"/>
      <c r="I66" s="650"/>
      <c r="J66" s="283"/>
      <c r="K66" s="294"/>
      <c r="L66" s="651"/>
      <c r="M66" s="652"/>
      <c r="N66" s="295">
        <f t="shared" si="1"/>
        <v>0</v>
      </c>
    </row>
    <row r="67" spans="1:14">
      <c r="B67" s="276"/>
      <c r="C67" s="650"/>
      <c r="D67" s="650"/>
      <c r="E67" s="650"/>
      <c r="F67" s="650"/>
      <c r="G67" s="650"/>
      <c r="H67" s="650"/>
      <c r="I67" s="650"/>
      <c r="J67" s="283"/>
      <c r="K67" s="294"/>
      <c r="L67" s="651"/>
      <c r="M67" s="652"/>
      <c r="N67" s="295">
        <f t="shared" si="1"/>
        <v>0</v>
      </c>
    </row>
    <row r="68" spans="1:14">
      <c r="B68" s="276"/>
      <c r="C68" s="650"/>
      <c r="D68" s="650"/>
      <c r="E68" s="650"/>
      <c r="F68" s="650"/>
      <c r="G68" s="650"/>
      <c r="H68" s="650"/>
      <c r="I68" s="650"/>
      <c r="J68" s="283"/>
      <c r="K68" s="294"/>
      <c r="L68" s="651"/>
      <c r="M68" s="652"/>
      <c r="N68" s="295">
        <f t="shared" si="1"/>
        <v>0</v>
      </c>
    </row>
    <row r="69" spans="1:14">
      <c r="B69" s="276"/>
      <c r="C69" s="650"/>
      <c r="D69" s="650"/>
      <c r="E69" s="650"/>
      <c r="F69" s="650"/>
      <c r="G69" s="650"/>
      <c r="H69" s="650"/>
      <c r="I69" s="650"/>
      <c r="J69" s="283"/>
      <c r="K69" s="294"/>
      <c r="L69" s="651"/>
      <c r="M69" s="652"/>
      <c r="N69" s="295">
        <f t="shared" si="1"/>
        <v>0</v>
      </c>
    </row>
    <row r="70" spans="1:14">
      <c r="B70" s="276"/>
      <c r="C70" s="650"/>
      <c r="D70" s="650"/>
      <c r="E70" s="650"/>
      <c r="F70" s="650"/>
      <c r="G70" s="650"/>
      <c r="H70" s="650"/>
      <c r="I70" s="650"/>
      <c r="J70" s="283"/>
      <c r="K70" s="294"/>
      <c r="L70" s="651"/>
      <c r="M70" s="652"/>
      <c r="N70" s="295">
        <f t="shared" si="1"/>
        <v>0</v>
      </c>
    </row>
    <row r="71" spans="1:14">
      <c r="B71" s="276"/>
      <c r="C71" s="650"/>
      <c r="D71" s="650"/>
      <c r="E71" s="650"/>
      <c r="F71" s="650"/>
      <c r="G71" s="650"/>
      <c r="H71" s="650"/>
      <c r="I71" s="650"/>
      <c r="J71" s="283"/>
      <c r="K71" s="294"/>
      <c r="L71" s="651"/>
      <c r="M71" s="652"/>
      <c r="N71" s="295">
        <f t="shared" si="1"/>
        <v>0</v>
      </c>
    </row>
    <row r="72" spans="1:14" ht="15" thickBot="1">
      <c r="B72" s="296"/>
      <c r="C72" s="641"/>
      <c r="D72" s="641"/>
      <c r="E72" s="641"/>
      <c r="F72" s="641"/>
      <c r="G72" s="641"/>
      <c r="H72" s="641"/>
      <c r="I72" s="641"/>
      <c r="J72" s="297"/>
      <c r="K72" s="298"/>
      <c r="L72" s="642"/>
      <c r="M72" s="643"/>
      <c r="N72" s="299">
        <f t="shared" si="1"/>
        <v>0</v>
      </c>
    </row>
    <row r="73" spans="1:14" ht="15" thickBot="1">
      <c r="A73" s="250"/>
      <c r="B73" s="638" t="s">
        <v>86</v>
      </c>
      <c r="C73" s="639"/>
      <c r="D73" s="639"/>
      <c r="E73" s="639"/>
      <c r="F73" s="639"/>
      <c r="G73" s="639"/>
      <c r="H73" s="639"/>
      <c r="I73" s="639"/>
      <c r="J73" s="639"/>
      <c r="K73" s="639"/>
      <c r="L73" s="639"/>
      <c r="M73" s="640"/>
      <c r="N73" s="300">
        <f>SUM(N58:N72)</f>
        <v>2261.8002445190004</v>
      </c>
    </row>
    <row r="74" spans="1:14" ht="4.5" customHeight="1">
      <c r="A74" s="250"/>
      <c r="B74" s="254"/>
      <c r="C74" s="255"/>
      <c r="D74" s="255"/>
      <c r="E74" s="255"/>
      <c r="F74" s="255"/>
      <c r="G74" s="255"/>
      <c r="H74" s="255"/>
      <c r="I74" s="255"/>
      <c r="J74" s="255"/>
      <c r="K74" s="255"/>
      <c r="L74" s="255"/>
      <c r="M74" s="255"/>
      <c r="N74" s="256"/>
    </row>
    <row r="75" spans="1:14" s="252" customFormat="1" ht="19.149999999999999" customHeight="1">
      <c r="B75" s="644" t="s">
        <v>97</v>
      </c>
      <c r="C75" s="645"/>
      <c r="D75" s="645"/>
      <c r="E75" s="645"/>
      <c r="F75" s="645"/>
      <c r="G75" s="645"/>
      <c r="H75" s="645"/>
      <c r="I75" s="645"/>
      <c r="J75" s="645"/>
      <c r="K75" s="645"/>
      <c r="L75" s="645"/>
      <c r="M75" s="645"/>
      <c r="N75" s="646"/>
    </row>
    <row r="76" spans="1:14" ht="6.75" customHeight="1" thickBot="1">
      <c r="A76" s="250"/>
      <c r="B76" s="383"/>
      <c r="C76" s="384"/>
      <c r="D76" s="384"/>
      <c r="E76" s="384"/>
      <c r="F76" s="384"/>
      <c r="G76" s="384"/>
      <c r="H76" s="384"/>
      <c r="I76" s="384"/>
      <c r="J76" s="384"/>
      <c r="K76" s="384"/>
      <c r="L76" s="384"/>
      <c r="M76" s="384"/>
      <c r="N76" s="385"/>
    </row>
    <row r="77" spans="1:14" ht="21" customHeight="1">
      <c r="A77" s="250"/>
      <c r="B77" s="267" t="s">
        <v>40</v>
      </c>
      <c r="C77" s="625" t="s">
        <v>74</v>
      </c>
      <c r="D77" s="625"/>
      <c r="E77" s="625"/>
      <c r="F77" s="625"/>
      <c r="G77" s="625"/>
      <c r="H77" s="625"/>
      <c r="I77" s="440" t="s">
        <v>76</v>
      </c>
      <c r="J77" s="440" t="s">
        <v>98</v>
      </c>
      <c r="K77" s="440" t="s">
        <v>99</v>
      </c>
      <c r="L77" s="440" t="s">
        <v>100</v>
      </c>
      <c r="M77" s="440" t="s">
        <v>101</v>
      </c>
      <c r="N77" s="268" t="s">
        <v>82</v>
      </c>
    </row>
    <row r="78" spans="1:14">
      <c r="B78" s="107"/>
      <c r="C78" s="647"/>
      <c r="D78" s="648"/>
      <c r="E78" s="648"/>
      <c r="F78" s="648"/>
      <c r="G78" s="648"/>
      <c r="H78" s="649"/>
      <c r="I78" s="386"/>
      <c r="J78" s="387"/>
      <c r="K78" s="387"/>
      <c r="L78" s="387"/>
      <c r="M78" s="318"/>
      <c r="N78" s="308">
        <f>L78*M78</f>
        <v>0</v>
      </c>
    </row>
    <row r="79" spans="1:14">
      <c r="B79" s="112"/>
      <c r="C79" s="632"/>
      <c r="D79" s="633"/>
      <c r="E79" s="633"/>
      <c r="F79" s="633"/>
      <c r="G79" s="633"/>
      <c r="H79" s="634"/>
      <c r="I79" s="305"/>
      <c r="J79" s="306"/>
      <c r="K79" s="306"/>
      <c r="L79" s="306"/>
      <c r="M79" s="307"/>
      <c r="N79" s="308">
        <f>L79*M79</f>
        <v>0</v>
      </c>
    </row>
    <row r="80" spans="1:14">
      <c r="B80" s="112"/>
      <c r="C80" s="632"/>
      <c r="D80" s="633"/>
      <c r="E80" s="633"/>
      <c r="F80" s="633"/>
      <c r="G80" s="633"/>
      <c r="H80" s="634"/>
      <c r="I80" s="305"/>
      <c r="J80" s="306"/>
      <c r="K80" s="306"/>
      <c r="L80" s="306"/>
      <c r="M80" s="307"/>
      <c r="N80" s="308">
        <f>L80*M80</f>
        <v>0</v>
      </c>
    </row>
    <row r="81" spans="1:14">
      <c r="B81" s="112"/>
      <c r="C81" s="632"/>
      <c r="D81" s="633"/>
      <c r="E81" s="633"/>
      <c r="F81" s="633"/>
      <c r="G81" s="633"/>
      <c r="H81" s="634"/>
      <c r="I81" s="305"/>
      <c r="J81" s="306"/>
      <c r="K81" s="306"/>
      <c r="L81" s="306"/>
      <c r="M81" s="307"/>
      <c r="N81" s="308">
        <f>L81*M81</f>
        <v>0</v>
      </c>
    </row>
    <row r="82" spans="1:14" ht="15.75" customHeight="1" thickBot="1">
      <c r="B82" s="374"/>
      <c r="C82" s="635"/>
      <c r="D82" s="636"/>
      <c r="E82" s="636"/>
      <c r="F82" s="636"/>
      <c r="G82" s="636"/>
      <c r="H82" s="637"/>
      <c r="I82" s="309"/>
      <c r="J82" s="310"/>
      <c r="K82" s="310"/>
      <c r="L82" s="310"/>
      <c r="M82" s="311"/>
      <c r="N82" s="312">
        <f>L82*M82</f>
        <v>0</v>
      </c>
    </row>
    <row r="83" spans="1:14" ht="15" thickBot="1">
      <c r="A83" s="250"/>
      <c r="B83" s="638" t="s">
        <v>86</v>
      </c>
      <c r="C83" s="639"/>
      <c r="D83" s="639"/>
      <c r="E83" s="639"/>
      <c r="F83" s="639"/>
      <c r="G83" s="639"/>
      <c r="H83" s="639"/>
      <c r="I83" s="639"/>
      <c r="J83" s="639"/>
      <c r="K83" s="639"/>
      <c r="L83" s="639"/>
      <c r="M83" s="640"/>
      <c r="N83" s="300">
        <f>SUM(N78:N82)</f>
        <v>0</v>
      </c>
    </row>
    <row r="84" spans="1:14" ht="3.75" customHeight="1">
      <c r="A84" s="250"/>
      <c r="B84" s="254"/>
      <c r="C84" s="255"/>
      <c r="D84" s="255"/>
      <c r="E84" s="255"/>
      <c r="F84" s="255"/>
      <c r="G84" s="255"/>
      <c r="H84" s="255"/>
      <c r="I84" s="255"/>
      <c r="J84" s="255"/>
      <c r="K84" s="255"/>
      <c r="L84" s="255"/>
      <c r="M84" s="255"/>
      <c r="N84" s="256"/>
    </row>
    <row r="85" spans="1:14" ht="19.899999999999999" customHeight="1">
      <c r="A85" s="250"/>
      <c r="B85" s="589" t="s">
        <v>102</v>
      </c>
      <c r="C85" s="590"/>
      <c r="D85" s="590"/>
      <c r="E85" s="590"/>
      <c r="F85" s="590"/>
      <c r="G85" s="590"/>
      <c r="H85" s="590"/>
      <c r="I85" s="590"/>
      <c r="J85" s="590"/>
      <c r="K85" s="590"/>
      <c r="L85" s="590"/>
      <c r="M85" s="590"/>
      <c r="N85" s="591"/>
    </row>
    <row r="86" spans="1:14" ht="5.25" customHeight="1" thickBot="1">
      <c r="A86" s="250"/>
      <c r="B86" s="622"/>
      <c r="C86" s="623"/>
      <c r="D86" s="623"/>
      <c r="E86" s="623"/>
      <c r="F86" s="623"/>
      <c r="G86" s="623"/>
      <c r="H86" s="623"/>
      <c r="I86" s="623"/>
      <c r="J86" s="623"/>
      <c r="K86" s="623"/>
      <c r="L86" s="623"/>
      <c r="M86" s="623"/>
      <c r="N86" s="624"/>
    </row>
    <row r="87" spans="1:14" ht="21" customHeight="1">
      <c r="A87" s="250"/>
      <c r="B87" s="267" t="s">
        <v>40</v>
      </c>
      <c r="C87" s="625" t="s">
        <v>74</v>
      </c>
      <c r="D87" s="625"/>
      <c r="E87" s="625"/>
      <c r="F87" s="625"/>
      <c r="G87" s="625"/>
      <c r="H87" s="625"/>
      <c r="I87" s="440" t="s">
        <v>103</v>
      </c>
      <c r="J87" s="440" t="s">
        <v>104</v>
      </c>
      <c r="K87" s="440" t="s">
        <v>105</v>
      </c>
      <c r="L87" s="625" t="s">
        <v>81</v>
      </c>
      <c r="M87" s="625"/>
      <c r="N87" s="268" t="s">
        <v>82</v>
      </c>
    </row>
    <row r="88" spans="1:14">
      <c r="B88" s="388" t="s">
        <v>106</v>
      </c>
      <c r="C88" s="626" t="s">
        <v>107</v>
      </c>
      <c r="D88" s="627"/>
      <c r="E88" s="627"/>
      <c r="F88" s="627"/>
      <c r="G88" s="627"/>
      <c r="H88" s="627"/>
      <c r="I88" s="318">
        <f>K88/J88*100</f>
        <v>116000</v>
      </c>
      <c r="J88" s="121">
        <v>185</v>
      </c>
      <c r="K88" s="319">
        <f>VLOOKUP(B88,'[75]MANO DE OBRA'!$C$15:$F$79,4,0)</f>
        <v>214600</v>
      </c>
      <c r="L88" s="628">
        <v>13538</v>
      </c>
      <c r="M88" s="629"/>
      <c r="N88" s="123">
        <f>K88/L88</f>
        <v>15.851676761707786</v>
      </c>
    </row>
    <row r="89" spans="1:14">
      <c r="B89" s="282" t="s">
        <v>108</v>
      </c>
      <c r="C89" s="604" t="s">
        <v>109</v>
      </c>
      <c r="D89" s="605"/>
      <c r="E89" s="605"/>
      <c r="F89" s="605"/>
      <c r="G89" s="605"/>
      <c r="H89" s="606"/>
      <c r="I89" s="307">
        <f>K89/J89*100</f>
        <v>65733.333333333328</v>
      </c>
      <c r="J89" s="125">
        <v>185</v>
      </c>
      <c r="K89" s="389">
        <f>VLOOKUP(B89,'[75]MANO DE OBRA'!$C$15:$F$79,4,0)</f>
        <v>121606.66666666666</v>
      </c>
      <c r="L89" s="630">
        <v>13538</v>
      </c>
      <c r="M89" s="631"/>
      <c r="N89" s="123">
        <f>K89/L89</f>
        <v>8.9826168316344113</v>
      </c>
    </row>
    <row r="90" spans="1:14">
      <c r="B90" s="282"/>
      <c r="C90" s="604"/>
      <c r="D90" s="605"/>
      <c r="E90" s="605"/>
      <c r="F90" s="605"/>
      <c r="G90" s="605"/>
      <c r="H90" s="606"/>
      <c r="I90" s="307"/>
      <c r="J90" s="125"/>
      <c r="K90" s="389"/>
      <c r="L90" s="607"/>
      <c r="M90" s="608"/>
      <c r="N90" s="127"/>
    </row>
    <row r="91" spans="1:14">
      <c r="B91" s="282"/>
      <c r="C91" s="604"/>
      <c r="D91" s="605"/>
      <c r="E91" s="605"/>
      <c r="F91" s="605"/>
      <c r="G91" s="605"/>
      <c r="H91" s="606"/>
      <c r="I91" s="307"/>
      <c r="J91" s="125"/>
      <c r="K91" s="389"/>
      <c r="L91" s="620"/>
      <c r="M91" s="621"/>
      <c r="N91" s="127"/>
    </row>
    <row r="92" spans="1:14">
      <c r="B92" s="282"/>
      <c r="C92" s="604"/>
      <c r="D92" s="605"/>
      <c r="E92" s="605"/>
      <c r="F92" s="605"/>
      <c r="G92" s="605"/>
      <c r="H92" s="606"/>
      <c r="I92" s="307"/>
      <c r="J92" s="125"/>
      <c r="K92" s="389"/>
      <c r="L92" s="607"/>
      <c r="M92" s="608"/>
      <c r="N92" s="127"/>
    </row>
    <row r="93" spans="1:14">
      <c r="B93" s="282"/>
      <c r="C93" s="604"/>
      <c r="D93" s="605"/>
      <c r="E93" s="605"/>
      <c r="F93" s="605"/>
      <c r="G93" s="605"/>
      <c r="H93" s="606"/>
      <c r="I93" s="307"/>
      <c r="J93" s="125"/>
      <c r="K93" s="389"/>
      <c r="L93" s="607"/>
      <c r="M93" s="608"/>
      <c r="N93" s="127"/>
    </row>
    <row r="94" spans="1:14">
      <c r="B94" s="282"/>
      <c r="C94" s="604"/>
      <c r="D94" s="605"/>
      <c r="E94" s="605"/>
      <c r="F94" s="605"/>
      <c r="G94" s="605"/>
      <c r="H94" s="606"/>
      <c r="I94" s="307"/>
      <c r="J94" s="125"/>
      <c r="K94" s="389"/>
      <c r="L94" s="607"/>
      <c r="M94" s="608"/>
      <c r="N94" s="127"/>
    </row>
    <row r="95" spans="1:14">
      <c r="B95" s="282"/>
      <c r="C95" s="604"/>
      <c r="D95" s="605"/>
      <c r="E95" s="605"/>
      <c r="F95" s="605"/>
      <c r="G95" s="605"/>
      <c r="H95" s="606"/>
      <c r="I95" s="307"/>
      <c r="J95" s="125"/>
      <c r="K95" s="128"/>
      <c r="L95" s="607"/>
      <c r="M95" s="608"/>
      <c r="N95" s="127"/>
    </row>
    <row r="96" spans="1:14">
      <c r="B96" s="282"/>
      <c r="C96" s="604"/>
      <c r="D96" s="605"/>
      <c r="E96" s="605"/>
      <c r="F96" s="605"/>
      <c r="G96" s="605"/>
      <c r="H96" s="606"/>
      <c r="I96" s="307"/>
      <c r="J96" s="125"/>
      <c r="K96" s="128"/>
      <c r="L96" s="607"/>
      <c r="M96" s="608"/>
      <c r="N96" s="127"/>
    </row>
    <row r="97" spans="1:14" ht="15.75" customHeight="1" thickBot="1">
      <c r="B97" s="320"/>
      <c r="C97" s="609"/>
      <c r="D97" s="610"/>
      <c r="E97" s="610"/>
      <c r="F97" s="610"/>
      <c r="G97" s="610"/>
      <c r="H97" s="611"/>
      <c r="I97" s="321"/>
      <c r="J97" s="322"/>
      <c r="K97" s="321"/>
      <c r="L97" s="612"/>
      <c r="M97" s="613"/>
      <c r="N97" s="390"/>
    </row>
    <row r="98" spans="1:14" ht="15" thickBot="1">
      <c r="A98" s="250"/>
      <c r="B98" s="614" t="s">
        <v>86</v>
      </c>
      <c r="C98" s="615"/>
      <c r="D98" s="615"/>
      <c r="E98" s="615"/>
      <c r="F98" s="615"/>
      <c r="G98" s="615"/>
      <c r="H98" s="615"/>
      <c r="I98" s="615"/>
      <c r="J98" s="615"/>
      <c r="K98" s="615"/>
      <c r="L98" s="615"/>
      <c r="M98" s="616"/>
      <c r="N98" s="133">
        <f>SUM(N88:N97)</f>
        <v>24.834293593342196</v>
      </c>
    </row>
    <row r="99" spans="1:14" ht="5.0999999999999996" customHeight="1" thickBot="1">
      <c r="A99" s="250"/>
      <c r="B99" s="254"/>
      <c r="C99" s="255"/>
      <c r="D99" s="255"/>
      <c r="E99" s="255"/>
      <c r="F99" s="255"/>
      <c r="G99" s="255"/>
      <c r="H99" s="255"/>
      <c r="I99" s="255"/>
      <c r="J99" s="255"/>
      <c r="K99" s="255"/>
      <c r="L99" s="255"/>
      <c r="M99" s="255"/>
      <c r="N99" s="256"/>
    </row>
    <row r="100" spans="1:14" ht="15" thickBot="1">
      <c r="A100" s="250"/>
      <c r="B100" s="617" t="s">
        <v>110</v>
      </c>
      <c r="C100" s="618"/>
      <c r="D100" s="618"/>
      <c r="E100" s="618"/>
      <c r="F100" s="618"/>
      <c r="G100" s="618"/>
      <c r="H100" s="618"/>
      <c r="I100" s="618"/>
      <c r="J100" s="618"/>
      <c r="K100" s="618"/>
      <c r="L100" s="618"/>
      <c r="M100" s="619"/>
      <c r="N100" s="133">
        <f>N53+N73+N83+N98</f>
        <v>2457.2033495318378</v>
      </c>
    </row>
    <row r="101" spans="1:14" ht="5.0999999999999996" customHeight="1">
      <c r="A101" s="250"/>
      <c r="B101" s="254"/>
      <c r="C101" s="255"/>
      <c r="D101" s="255"/>
      <c r="E101" s="255"/>
      <c r="F101" s="255"/>
      <c r="G101" s="255"/>
      <c r="H101" s="255"/>
      <c r="I101" s="255"/>
      <c r="J101" s="255"/>
      <c r="K101" s="255"/>
      <c r="L101" s="255"/>
      <c r="M101" s="255"/>
      <c r="N101" s="256"/>
    </row>
    <row r="102" spans="1:14" ht="22.5" customHeight="1">
      <c r="A102" s="250"/>
      <c r="B102" s="589" t="s">
        <v>111</v>
      </c>
      <c r="C102" s="590"/>
      <c r="D102" s="590"/>
      <c r="E102" s="590"/>
      <c r="F102" s="590"/>
      <c r="G102" s="590"/>
      <c r="H102" s="590"/>
      <c r="I102" s="590"/>
      <c r="J102" s="590"/>
      <c r="K102" s="590"/>
      <c r="L102" s="590"/>
      <c r="M102" s="590"/>
      <c r="N102" s="591"/>
    </row>
    <row r="103" spans="1:14" ht="6.75" customHeight="1" thickBot="1">
      <c r="A103" s="250"/>
      <c r="B103" s="391"/>
      <c r="C103" s="313"/>
      <c r="D103" s="313"/>
      <c r="E103" s="313"/>
      <c r="F103" s="313"/>
      <c r="G103" s="313"/>
      <c r="H103" s="313"/>
      <c r="I103" s="313"/>
      <c r="J103" s="313"/>
      <c r="K103" s="313"/>
      <c r="L103" s="313"/>
      <c r="M103" s="313"/>
      <c r="N103" s="392"/>
    </row>
    <row r="104" spans="1:14" ht="17.25" customHeight="1">
      <c r="A104" s="250"/>
      <c r="B104" s="592" t="s">
        <v>74</v>
      </c>
      <c r="C104" s="593"/>
      <c r="D104" s="593"/>
      <c r="E104" s="593"/>
      <c r="F104" s="593"/>
      <c r="G104" s="593"/>
      <c r="H104" s="593"/>
      <c r="I104" s="594"/>
      <c r="J104" s="595"/>
      <c r="K104" s="440" t="s">
        <v>112</v>
      </c>
      <c r="L104" s="596" t="s">
        <v>113</v>
      </c>
      <c r="M104" s="597"/>
      <c r="N104" s="598"/>
    </row>
    <row r="105" spans="1:14" ht="15">
      <c r="B105" s="599" t="s">
        <v>29</v>
      </c>
      <c r="C105" s="600"/>
      <c r="D105" s="600"/>
      <c r="E105" s="600"/>
      <c r="F105" s="600"/>
      <c r="G105" s="600"/>
      <c r="H105" s="600"/>
      <c r="I105" s="134"/>
      <c r="J105" s="135"/>
      <c r="K105" s="136">
        <v>0.2</v>
      </c>
      <c r="L105" s="601">
        <f>K105*N100</f>
        <v>491.44066990636759</v>
      </c>
      <c r="M105" s="602"/>
      <c r="N105" s="603"/>
    </row>
    <row r="106" spans="1:14" ht="15">
      <c r="B106" s="328" t="s">
        <v>114</v>
      </c>
      <c r="C106" s="329"/>
      <c r="D106" s="329"/>
      <c r="E106" s="329"/>
      <c r="F106" s="329"/>
      <c r="G106" s="329"/>
      <c r="H106" s="329"/>
      <c r="I106" s="134"/>
      <c r="J106" s="135"/>
      <c r="K106" s="136">
        <v>0.05</v>
      </c>
      <c r="L106" s="601">
        <f>K106*N100</f>
        <v>122.8601674765919</v>
      </c>
      <c r="M106" s="602"/>
      <c r="N106" s="603"/>
    </row>
    <row r="107" spans="1:14" ht="15.75" thickBot="1">
      <c r="B107" s="330" t="s">
        <v>35</v>
      </c>
      <c r="C107" s="331"/>
      <c r="D107" s="331"/>
      <c r="E107" s="331"/>
      <c r="F107" s="331"/>
      <c r="G107" s="331"/>
      <c r="H107" s="331"/>
      <c r="I107" s="141"/>
      <c r="J107" s="142"/>
      <c r="K107" s="143">
        <v>0.05</v>
      </c>
      <c r="L107" s="574">
        <f>K107*N100</f>
        <v>122.8601674765919</v>
      </c>
      <c r="M107" s="575"/>
      <c r="N107" s="576"/>
    </row>
    <row r="108" spans="1:14" s="252" customFormat="1" ht="24.75" customHeight="1" thickBot="1">
      <c r="B108" s="577" t="s">
        <v>86</v>
      </c>
      <c r="C108" s="578"/>
      <c r="D108" s="578"/>
      <c r="E108" s="578"/>
      <c r="F108" s="578"/>
      <c r="G108" s="578"/>
      <c r="H108" s="578"/>
      <c r="I108" s="578"/>
      <c r="J108" s="578"/>
      <c r="K108" s="578"/>
      <c r="L108" s="578"/>
      <c r="M108" s="579"/>
      <c r="N108" s="300">
        <f>L105+L106+L107</f>
        <v>737.16100485955133</v>
      </c>
    </row>
    <row r="109" spans="1:14" ht="6.75" customHeight="1" thickBot="1">
      <c r="A109" s="250"/>
      <c r="B109" s="254"/>
      <c r="C109" s="255"/>
      <c r="D109" s="255"/>
      <c r="E109" s="255"/>
      <c r="F109" s="255"/>
      <c r="G109" s="255"/>
      <c r="H109" s="255"/>
      <c r="I109" s="255"/>
      <c r="J109" s="255"/>
      <c r="K109" s="255"/>
      <c r="L109" s="255"/>
      <c r="M109" s="255"/>
      <c r="N109" s="256"/>
    </row>
    <row r="110" spans="1:14" ht="22.5" customHeight="1" thickBot="1">
      <c r="A110" s="250"/>
      <c r="B110" s="580" t="s">
        <v>115</v>
      </c>
      <c r="C110" s="581"/>
      <c r="D110" s="581"/>
      <c r="E110" s="581"/>
      <c r="F110" s="581"/>
      <c r="G110" s="581"/>
      <c r="H110" s="581"/>
      <c r="I110" s="581"/>
      <c r="J110" s="581"/>
      <c r="K110" s="581"/>
      <c r="L110" s="581"/>
      <c r="M110" s="582"/>
      <c r="N110" s="333">
        <f>N100+N108</f>
        <v>3194.364354391389</v>
      </c>
    </row>
    <row r="111" spans="1:14" ht="7.5" customHeight="1">
      <c r="B111" s="342"/>
      <c r="C111" s="343"/>
      <c r="D111" s="343"/>
      <c r="E111" s="343"/>
      <c r="F111" s="343"/>
      <c r="G111" s="343"/>
      <c r="H111" s="343"/>
      <c r="I111" s="343"/>
      <c r="J111" s="343"/>
      <c r="K111" s="343"/>
      <c r="L111" s="343"/>
      <c r="M111" s="343"/>
      <c r="N111" s="344"/>
    </row>
    <row r="112" spans="1:14" ht="7.5" customHeight="1">
      <c r="B112" s="247"/>
      <c r="C112" s="248"/>
      <c r="D112" s="248"/>
      <c r="E112" s="248"/>
      <c r="F112" s="248"/>
      <c r="G112" s="248"/>
      <c r="H112" s="248"/>
      <c r="I112" s="248"/>
      <c r="J112" s="248"/>
      <c r="K112" s="248"/>
      <c r="L112" s="248"/>
      <c r="M112" s="248"/>
      <c r="N112" s="249"/>
    </row>
    <row r="113" spans="1:14" ht="10.5" customHeight="1">
      <c r="B113" s="247"/>
      <c r="C113" s="248"/>
      <c r="D113" s="248"/>
      <c r="E113" s="248"/>
      <c r="F113" s="248"/>
      <c r="G113" s="248"/>
      <c r="H113" s="248"/>
      <c r="I113" s="248"/>
      <c r="J113" s="248"/>
      <c r="K113" s="248"/>
      <c r="L113" s="248"/>
      <c r="M113" s="248"/>
      <c r="N113" s="249"/>
    </row>
    <row r="114" spans="1:14" ht="12" customHeight="1">
      <c r="B114" s="247"/>
      <c r="C114" s="248"/>
      <c r="D114" s="248"/>
      <c r="E114" s="248"/>
      <c r="F114" s="248"/>
      <c r="G114" s="248"/>
      <c r="H114" s="248"/>
      <c r="I114" s="248"/>
      <c r="J114" s="248"/>
      <c r="K114" s="248"/>
      <c r="L114" s="248"/>
      <c r="M114" s="248"/>
      <c r="N114" s="249"/>
    </row>
    <row r="115" spans="1:14">
      <c r="B115" s="247"/>
      <c r="C115" s="248"/>
      <c r="D115" s="248"/>
      <c r="E115" s="394" t="s">
        <v>116</v>
      </c>
      <c r="F115" s="394"/>
      <c r="G115" s="394"/>
      <c r="H115" s="394"/>
      <c r="I115" s="394"/>
      <c r="J115" s="394"/>
      <c r="K115" s="248"/>
      <c r="L115" s="248"/>
      <c r="M115" s="248"/>
      <c r="N115" s="249"/>
    </row>
    <row r="116" spans="1:14">
      <c r="B116" s="247"/>
      <c r="C116" s="248"/>
      <c r="D116" s="248"/>
      <c r="E116" s="248" t="s">
        <v>117</v>
      </c>
      <c r="F116" s="248"/>
      <c r="G116" s="248"/>
      <c r="H116" s="248"/>
      <c r="I116" s="248"/>
      <c r="J116" s="248"/>
      <c r="K116" s="248"/>
      <c r="L116" s="248"/>
      <c r="M116" s="248"/>
      <c r="N116" s="249"/>
    </row>
    <row r="117" spans="1:14">
      <c r="B117" s="247"/>
      <c r="C117" s="248"/>
      <c r="D117" s="248"/>
      <c r="E117" s="248" t="s">
        <v>118</v>
      </c>
      <c r="F117" s="248"/>
      <c r="G117" s="248"/>
      <c r="H117" s="248"/>
      <c r="I117" s="248"/>
      <c r="J117" s="248"/>
      <c r="K117" s="248"/>
      <c r="L117" s="248"/>
      <c r="M117" s="248"/>
      <c r="N117" s="249"/>
    </row>
    <row r="118" spans="1:14">
      <c r="B118" s="247"/>
      <c r="C118" s="248"/>
      <c r="D118" s="248"/>
      <c r="E118" s="248" t="s">
        <v>119</v>
      </c>
      <c r="F118" s="248"/>
      <c r="G118" s="248"/>
      <c r="H118" s="248"/>
      <c r="I118" s="248"/>
      <c r="J118" s="248"/>
      <c r="K118" s="248"/>
      <c r="L118" s="248"/>
      <c r="M118" s="248"/>
      <c r="N118" s="249"/>
    </row>
    <row r="119" spans="1:14" ht="10.5" customHeight="1" thickBot="1">
      <c r="B119" s="247"/>
      <c r="C119" s="248"/>
      <c r="D119" s="248"/>
      <c r="E119" s="248"/>
      <c r="F119" s="248" t="s">
        <v>120</v>
      </c>
      <c r="G119" s="248"/>
      <c r="H119" s="248"/>
      <c r="I119" s="248"/>
      <c r="J119" s="248"/>
      <c r="K119" s="248"/>
      <c r="L119" s="248"/>
      <c r="M119" s="248"/>
      <c r="N119" s="249"/>
    </row>
    <row r="120" spans="1:14">
      <c r="B120" s="395" t="s">
        <v>121</v>
      </c>
      <c r="C120" s="396"/>
      <c r="D120" s="396"/>
      <c r="E120" s="396"/>
      <c r="F120" s="396"/>
      <c r="G120" s="396"/>
      <c r="H120" s="396"/>
      <c r="I120" s="396"/>
      <c r="J120" s="396"/>
      <c r="K120" s="396"/>
      <c r="L120" s="396"/>
      <c r="M120" s="396"/>
      <c r="N120" s="397"/>
    </row>
    <row r="121" spans="1:14">
      <c r="B121" s="398"/>
      <c r="C121" s="399"/>
      <c r="D121" s="399"/>
      <c r="E121" s="399"/>
      <c r="F121" s="399"/>
      <c r="G121" s="399"/>
      <c r="H121" s="399"/>
      <c r="I121" s="399"/>
      <c r="J121" s="399"/>
      <c r="K121" s="399"/>
      <c r="L121" s="399"/>
      <c r="M121" s="399"/>
      <c r="N121" s="400"/>
    </row>
    <row r="122" spans="1:14">
      <c r="B122" s="398"/>
      <c r="C122" s="399"/>
      <c r="D122" s="399"/>
      <c r="E122" s="399"/>
      <c r="F122" s="399"/>
      <c r="G122" s="399"/>
      <c r="H122" s="399"/>
      <c r="I122" s="399"/>
      <c r="J122" s="399"/>
      <c r="K122" s="399"/>
      <c r="L122" s="399"/>
      <c r="M122" s="399"/>
      <c r="N122" s="400"/>
    </row>
    <row r="123" spans="1:14" ht="15" thickBot="1">
      <c r="B123" s="401"/>
      <c r="C123" s="402"/>
      <c r="D123" s="402"/>
      <c r="E123" s="402"/>
      <c r="F123" s="402"/>
      <c r="G123" s="402"/>
      <c r="H123" s="402"/>
      <c r="I123" s="402"/>
      <c r="J123" s="402"/>
      <c r="K123" s="402"/>
      <c r="L123" s="402"/>
      <c r="M123" s="402"/>
      <c r="N123" s="403"/>
    </row>
    <row r="124" spans="1:14" ht="7.5" customHeight="1">
      <c r="A124" s="250"/>
      <c r="B124" s="404"/>
      <c r="C124" s="405"/>
      <c r="D124" s="405"/>
      <c r="E124" s="405"/>
      <c r="F124" s="405"/>
      <c r="G124" s="405"/>
      <c r="H124" s="405"/>
      <c r="I124" s="405"/>
      <c r="J124" s="405"/>
      <c r="K124" s="405"/>
      <c r="L124" s="405"/>
      <c r="M124" s="405"/>
      <c r="N124" s="406"/>
    </row>
    <row r="125" spans="1:14" ht="18" customHeight="1">
      <c r="A125" s="250"/>
      <c r="B125" s="346" t="s">
        <v>122</v>
      </c>
      <c r="C125" s="407"/>
      <c r="D125" s="407"/>
      <c r="E125" s="407"/>
      <c r="F125" s="407"/>
      <c r="G125" s="407"/>
      <c r="H125" s="407"/>
      <c r="I125" s="407"/>
      <c r="J125" s="407"/>
      <c r="K125" s="407"/>
      <c r="L125" s="407"/>
      <c r="M125" s="407"/>
      <c r="N125" s="408"/>
    </row>
    <row r="126" spans="1:14">
      <c r="A126" s="250"/>
      <c r="B126" s="583" t="s">
        <v>123</v>
      </c>
      <c r="C126" s="584"/>
      <c r="D126" s="584"/>
      <c r="E126" s="584"/>
      <c r="F126" s="584"/>
      <c r="G126" s="584"/>
      <c r="H126" s="584"/>
      <c r="I126" s="584"/>
      <c r="J126" s="584"/>
      <c r="K126" s="584"/>
      <c r="L126" s="584"/>
      <c r="M126" s="584"/>
      <c r="N126" s="585"/>
    </row>
    <row r="127" spans="1:14">
      <c r="A127" s="250"/>
      <c r="B127" s="583"/>
      <c r="C127" s="584"/>
      <c r="D127" s="584"/>
      <c r="E127" s="584"/>
      <c r="F127" s="584"/>
      <c r="G127" s="584"/>
      <c r="H127" s="584"/>
      <c r="I127" s="584"/>
      <c r="J127" s="584"/>
      <c r="K127" s="584"/>
      <c r="L127" s="584"/>
      <c r="M127" s="584"/>
      <c r="N127" s="585"/>
    </row>
    <row r="128" spans="1:14" ht="21" customHeight="1">
      <c r="A128" s="250"/>
      <c r="B128" s="583" t="s">
        <v>124</v>
      </c>
      <c r="C128" s="584"/>
      <c r="D128" s="584"/>
      <c r="E128" s="584"/>
      <c r="F128" s="584"/>
      <c r="G128" s="584"/>
      <c r="H128" s="584"/>
      <c r="I128" s="584"/>
      <c r="J128" s="584"/>
      <c r="K128" s="584"/>
      <c r="L128" s="584"/>
      <c r="M128" s="584"/>
      <c r="N128" s="585"/>
    </row>
    <row r="129" spans="1:14" ht="9.75" customHeight="1">
      <c r="A129" s="250"/>
      <c r="B129" s="583"/>
      <c r="C129" s="584"/>
      <c r="D129" s="584"/>
      <c r="E129" s="584"/>
      <c r="F129" s="584"/>
      <c r="G129" s="584"/>
      <c r="H129" s="584"/>
      <c r="I129" s="584"/>
      <c r="J129" s="584"/>
      <c r="K129" s="584"/>
      <c r="L129" s="584"/>
      <c r="M129" s="584"/>
      <c r="N129" s="585"/>
    </row>
    <row r="130" spans="1:14" ht="5.25" customHeight="1">
      <c r="A130" s="250"/>
      <c r="B130" s="409"/>
      <c r="C130" s="410"/>
      <c r="D130" s="410"/>
      <c r="E130" s="410"/>
      <c r="F130" s="410"/>
      <c r="G130" s="410"/>
      <c r="H130" s="410"/>
      <c r="I130" s="410"/>
      <c r="J130" s="410"/>
      <c r="K130" s="410"/>
      <c r="L130" s="410"/>
      <c r="M130" s="410"/>
      <c r="N130" s="411"/>
    </row>
    <row r="131" spans="1:14" ht="5.25" customHeight="1">
      <c r="B131" s="412"/>
      <c r="C131" s="413"/>
      <c r="D131" s="413"/>
      <c r="E131" s="413"/>
      <c r="F131" s="413"/>
      <c r="G131" s="413"/>
      <c r="H131" s="413"/>
      <c r="I131" s="413"/>
      <c r="J131" s="413"/>
      <c r="K131" s="413"/>
      <c r="L131" s="413"/>
      <c r="M131" s="413"/>
      <c r="N131" s="414"/>
    </row>
    <row r="132" spans="1:14" ht="9.75" customHeight="1">
      <c r="B132" s="412"/>
      <c r="C132" s="413"/>
      <c r="D132" s="413"/>
      <c r="E132" s="413"/>
      <c r="F132" s="413"/>
      <c r="G132" s="413"/>
      <c r="H132" s="413"/>
      <c r="I132" s="413"/>
      <c r="J132" s="413"/>
      <c r="K132" s="413"/>
      <c r="L132" s="413"/>
      <c r="M132" s="413"/>
      <c r="N132" s="414"/>
    </row>
    <row r="133" spans="1:14">
      <c r="B133" s="415"/>
      <c r="C133" s="416"/>
      <c r="D133" s="416"/>
      <c r="E133" s="416"/>
      <c r="F133" s="416"/>
      <c r="G133" s="416"/>
      <c r="H133" s="416"/>
      <c r="I133" s="416"/>
      <c r="J133" s="416"/>
      <c r="K133" s="416"/>
      <c r="L133" s="416"/>
      <c r="M133" s="416"/>
      <c r="N133" s="417"/>
    </row>
    <row r="134" spans="1:14">
      <c r="B134" s="247"/>
      <c r="C134" s="248"/>
      <c r="D134" s="248"/>
      <c r="E134" s="248" t="s">
        <v>116</v>
      </c>
      <c r="F134" s="394"/>
      <c r="G134" s="394"/>
      <c r="H134" s="248"/>
      <c r="I134" s="248"/>
      <c r="J134" s="248"/>
      <c r="K134" s="248"/>
      <c r="L134" s="248"/>
      <c r="M134" s="248"/>
      <c r="N134" s="249"/>
    </row>
    <row r="135" spans="1:14">
      <c r="B135" s="247"/>
      <c r="C135" s="248"/>
      <c r="D135" s="248"/>
      <c r="E135" s="418" t="s">
        <v>117</v>
      </c>
      <c r="F135" s="248"/>
      <c r="G135" s="248"/>
      <c r="H135" s="418"/>
      <c r="I135" s="418"/>
      <c r="J135" s="418"/>
      <c r="K135" s="248"/>
      <c r="L135" s="248"/>
      <c r="M135" s="248"/>
      <c r="N135" s="249"/>
    </row>
    <row r="136" spans="1:14">
      <c r="B136" s="247"/>
      <c r="C136" s="248"/>
      <c r="D136" s="248"/>
      <c r="E136" s="419" t="s">
        <v>125</v>
      </c>
      <c r="F136" s="248"/>
      <c r="G136" s="248"/>
      <c r="H136" s="419"/>
      <c r="I136" s="419"/>
      <c r="J136" s="419"/>
      <c r="K136" s="248"/>
      <c r="L136" s="248"/>
      <c r="M136" s="248"/>
      <c r="N136" s="249"/>
    </row>
    <row r="137" spans="1:14">
      <c r="B137" s="420"/>
      <c r="C137" s="416"/>
      <c r="D137" s="416"/>
      <c r="E137" s="248" t="s">
        <v>119</v>
      </c>
      <c r="F137" s="248"/>
      <c r="G137" s="248"/>
      <c r="H137" s="248"/>
      <c r="I137" s="248"/>
      <c r="J137" s="248"/>
      <c r="K137" s="416"/>
      <c r="L137" s="416"/>
      <c r="M137" s="416"/>
      <c r="N137" s="417"/>
    </row>
    <row r="138" spans="1:14" ht="12.75" customHeight="1">
      <c r="B138" s="420"/>
      <c r="C138" s="416"/>
      <c r="D138" s="416"/>
      <c r="E138" s="416"/>
      <c r="F138" s="248"/>
      <c r="G138" s="248"/>
      <c r="H138" s="248"/>
      <c r="I138" s="248"/>
      <c r="J138" s="248"/>
      <c r="K138" s="416"/>
      <c r="L138" s="416"/>
      <c r="M138" s="416"/>
      <c r="N138" s="417"/>
    </row>
    <row r="139" spans="1:14" ht="24.75" customHeight="1">
      <c r="A139" s="250"/>
      <c r="B139" s="586" t="s">
        <v>126</v>
      </c>
      <c r="C139" s="587"/>
      <c r="D139" s="587"/>
      <c r="E139" s="587"/>
      <c r="F139" s="587"/>
      <c r="G139" s="587"/>
      <c r="H139" s="587"/>
      <c r="I139" s="587"/>
      <c r="J139" s="587"/>
      <c r="K139" s="587"/>
      <c r="L139" s="587"/>
      <c r="M139" s="587"/>
      <c r="N139" s="588"/>
    </row>
    <row r="140" spans="1:14" ht="7.5" customHeight="1" thickBot="1">
      <c r="B140" s="421"/>
      <c r="C140" s="422"/>
      <c r="D140" s="422"/>
      <c r="E140" s="423"/>
      <c r="F140" s="423"/>
      <c r="G140" s="423"/>
      <c r="H140" s="423"/>
      <c r="I140" s="423"/>
      <c r="J140" s="424"/>
      <c r="K140" s="424"/>
      <c r="L140" s="424"/>
      <c r="M140" s="424"/>
      <c r="N140" s="425"/>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B86:N86"/>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J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0EEC5-0A19-4B8E-B401-3372B8B8F937}">
  <sheetPr>
    <tabColor theme="5" tint="-0.499984740745262"/>
    <pageSetUpPr fitToPage="1"/>
  </sheetPr>
  <dimension ref="A1:O140"/>
  <sheetViews>
    <sheetView workbookViewId="0">
      <selection activeCell="L38" sqref="L38:M38"/>
    </sheetView>
  </sheetViews>
  <sheetFormatPr baseColWidth="10" defaultColWidth="0" defaultRowHeight="14.25"/>
  <cols>
    <col min="1" max="1" width="3" style="334" customWidth="1"/>
    <col min="2" max="2" width="14.28515625" style="334" customWidth="1"/>
    <col min="3" max="3" width="11.5703125" style="334" customWidth="1"/>
    <col min="4" max="4" width="17" style="334" customWidth="1"/>
    <col min="5" max="5" width="12.5703125" style="334" customWidth="1"/>
    <col min="6" max="6" width="8" style="334" customWidth="1"/>
    <col min="7" max="7" width="8.7109375" style="334" customWidth="1"/>
    <col min="8" max="8" width="10.5703125" style="334" customWidth="1"/>
    <col min="9" max="9" width="14.5703125" style="334" customWidth="1"/>
    <col min="10" max="10" width="23.42578125" style="334" customWidth="1"/>
    <col min="11" max="11" width="18" style="334" customWidth="1"/>
    <col min="12" max="12" width="11.42578125" style="334" customWidth="1"/>
    <col min="13" max="13" width="12.7109375" style="334" customWidth="1"/>
    <col min="14" max="14" width="21.5703125" style="334" customWidth="1"/>
    <col min="15" max="15" width="4.42578125" style="250" customWidth="1"/>
    <col min="16" max="16384" width="11.42578125" style="250" hidden="1"/>
  </cols>
  <sheetData>
    <row r="1" spans="1:14" ht="13.9" customHeight="1">
      <c r="A1" s="250"/>
      <c r="B1" s="688"/>
      <c r="C1" s="691"/>
      <c r="D1" s="691"/>
      <c r="E1" s="691"/>
      <c r="F1" s="691"/>
      <c r="G1" s="691"/>
      <c r="H1" s="691"/>
      <c r="I1" s="691"/>
      <c r="J1" s="692"/>
      <c r="K1" s="693" t="s">
        <v>40</v>
      </c>
      <c r="L1" s="695" t="s">
        <v>41</v>
      </c>
      <c r="M1" s="696"/>
      <c r="N1" s="699"/>
    </row>
    <row r="2" spans="1:14" ht="14.25" customHeight="1">
      <c r="A2" s="250"/>
      <c r="B2" s="689"/>
      <c r="C2" s="702" t="s">
        <v>42</v>
      </c>
      <c r="D2" s="702"/>
      <c r="E2" s="702"/>
      <c r="F2" s="702"/>
      <c r="G2" s="702"/>
      <c r="H2" s="702"/>
      <c r="I2" s="702"/>
      <c r="J2" s="703"/>
      <c r="K2" s="694"/>
      <c r="L2" s="697"/>
      <c r="M2" s="698"/>
      <c r="N2" s="700"/>
    </row>
    <row r="3" spans="1:14" ht="17.649999999999999" customHeight="1">
      <c r="A3" s="250"/>
      <c r="B3" s="689"/>
      <c r="C3" s="704" t="s">
        <v>43</v>
      </c>
      <c r="D3" s="704"/>
      <c r="E3" s="704"/>
      <c r="F3" s="704"/>
      <c r="G3" s="704"/>
      <c r="H3" s="704"/>
      <c r="I3" s="704"/>
      <c r="J3" s="705"/>
      <c r="K3" s="678" t="s">
        <v>44</v>
      </c>
      <c r="L3" s="707">
        <v>2021</v>
      </c>
      <c r="M3" s="708"/>
      <c r="N3" s="700"/>
    </row>
    <row r="4" spans="1:14" ht="2.25" customHeight="1">
      <c r="A4" s="250"/>
      <c r="B4" s="689"/>
      <c r="C4" s="704"/>
      <c r="D4" s="704"/>
      <c r="E4" s="704"/>
      <c r="F4" s="704"/>
      <c r="G4" s="704"/>
      <c r="H4" s="704"/>
      <c r="I4" s="704"/>
      <c r="J4" s="705"/>
      <c r="K4" s="706"/>
      <c r="L4" s="697"/>
      <c r="M4" s="698"/>
      <c r="N4" s="700"/>
    </row>
    <row r="5" spans="1:14" ht="14.25" customHeight="1">
      <c r="A5" s="250"/>
      <c r="B5" s="689"/>
      <c r="C5" s="704" t="s">
        <v>45</v>
      </c>
      <c r="D5" s="704"/>
      <c r="E5" s="704"/>
      <c r="F5" s="704"/>
      <c r="G5" s="704"/>
      <c r="H5" s="704"/>
      <c r="I5" s="704"/>
      <c r="J5" s="705"/>
      <c r="K5" s="678" t="s">
        <v>46</v>
      </c>
      <c r="L5" s="680"/>
      <c r="M5" s="680"/>
      <c r="N5" s="700"/>
    </row>
    <row r="6" spans="1:14" ht="3.75" customHeight="1" thickBot="1">
      <c r="A6" s="250"/>
      <c r="B6" s="690"/>
      <c r="C6" s="682"/>
      <c r="D6" s="682"/>
      <c r="E6" s="682"/>
      <c r="F6" s="682"/>
      <c r="G6" s="682"/>
      <c r="H6" s="682"/>
      <c r="I6" s="682"/>
      <c r="J6" s="683"/>
      <c r="K6" s="679"/>
      <c r="L6" s="681"/>
      <c r="M6" s="681"/>
      <c r="N6" s="701"/>
    </row>
    <row r="7" spans="1:14" ht="3.75" customHeight="1" thickBot="1">
      <c r="A7" s="250"/>
      <c r="B7" s="18"/>
      <c r="C7" s="19"/>
      <c r="D7" s="19"/>
      <c r="E7" s="19"/>
      <c r="F7" s="19"/>
      <c r="G7" s="19"/>
      <c r="H7" s="19"/>
      <c r="I7" s="19"/>
      <c r="J7" s="19"/>
      <c r="K7" s="19"/>
      <c r="L7" s="20"/>
      <c r="M7" s="20"/>
      <c r="N7" s="21"/>
    </row>
    <row r="8" spans="1:14" ht="14.25" customHeight="1">
      <c r="B8" s="22"/>
      <c r="C8" s="446"/>
      <c r="D8" s="446"/>
      <c r="E8" s="446"/>
      <c r="F8" s="684"/>
      <c r="G8" s="684"/>
      <c r="H8" s="684"/>
      <c r="I8" s="684"/>
      <c r="J8" s="446"/>
      <c r="K8" s="23" t="s">
        <v>47</v>
      </c>
      <c r="L8" s="24"/>
      <c r="M8" s="24"/>
      <c r="N8" s="25"/>
    </row>
    <row r="9" spans="1:14" ht="12" customHeight="1">
      <c r="B9" s="26"/>
      <c r="C9" s="447"/>
      <c r="D9" s="447"/>
      <c r="E9" s="447"/>
      <c r="F9" s="685"/>
      <c r="G9" s="685"/>
      <c r="H9" s="685"/>
      <c r="I9" s="685"/>
      <c r="J9" s="447"/>
      <c r="K9" s="27"/>
      <c r="L9" s="28" t="s">
        <v>48</v>
      </c>
      <c r="M9" s="28" t="s">
        <v>49</v>
      </c>
      <c r="N9" s="29" t="s">
        <v>50</v>
      </c>
    </row>
    <row r="10" spans="1:14" ht="21.75" customHeight="1">
      <c r="B10" s="672" t="s">
        <v>51</v>
      </c>
      <c r="C10" s="673"/>
      <c r="D10" s="673"/>
      <c r="E10" s="30" t="s">
        <v>52</v>
      </c>
      <c r="F10" s="686" t="s">
        <v>53</v>
      </c>
      <c r="G10" s="686"/>
      <c r="H10" s="687" t="str">
        <f>+'[75]700.2'!H10</f>
        <v>2023 - 2 D/EMBRE 2023</v>
      </c>
      <c r="I10" s="687"/>
      <c r="J10" s="447"/>
      <c r="K10" s="31"/>
      <c r="L10" s="28"/>
      <c r="M10" s="28"/>
      <c r="N10" s="29"/>
    </row>
    <row r="11" spans="1:14" ht="5.65" customHeight="1">
      <c r="B11" s="442"/>
      <c r="C11" s="443"/>
      <c r="D11" s="443"/>
      <c r="E11" s="32"/>
      <c r="F11" s="447"/>
      <c r="G11" s="447"/>
      <c r="H11" s="33"/>
      <c r="I11" s="447"/>
      <c r="J11" s="447"/>
      <c r="K11" s="31"/>
      <c r="L11" s="28"/>
      <c r="M11" s="28"/>
      <c r="N11" s="29"/>
    </row>
    <row r="12" spans="1:14" ht="19.149999999999999" customHeight="1">
      <c r="B12" s="670" t="s">
        <v>54</v>
      </c>
      <c r="C12" s="671"/>
      <c r="D12" s="671"/>
      <c r="E12" s="671"/>
      <c r="F12" s="447"/>
      <c r="G12" s="447"/>
      <c r="H12" s="447"/>
      <c r="I12" s="447"/>
      <c r="J12" s="447"/>
      <c r="K12" s="27"/>
      <c r="L12" s="28"/>
      <c r="M12" s="28"/>
      <c r="N12" s="29"/>
    </row>
    <row r="13" spans="1:14" ht="23.1" customHeight="1">
      <c r="B13" s="672" t="s">
        <v>55</v>
      </c>
      <c r="C13" s="673"/>
      <c r="D13" s="673"/>
      <c r="E13" s="34" t="s">
        <v>56</v>
      </c>
      <c r="F13" s="34"/>
      <c r="G13" s="447"/>
      <c r="H13" s="674" t="s">
        <v>57</v>
      </c>
      <c r="I13" s="674"/>
      <c r="J13" s="35" t="s">
        <v>56</v>
      </c>
      <c r="K13" s="674" t="s">
        <v>58</v>
      </c>
      <c r="L13" s="674"/>
      <c r="M13" s="35" t="s">
        <v>56</v>
      </c>
      <c r="N13" s="36"/>
    </row>
    <row r="14" spans="1:14" ht="18" customHeight="1">
      <c r="B14" s="37" t="s">
        <v>59</v>
      </c>
      <c r="C14" s="38"/>
      <c r="D14" s="675"/>
      <c r="E14" s="675"/>
      <c r="F14" s="444"/>
      <c r="G14" s="444"/>
      <c r="H14" s="38"/>
      <c r="I14" s="39"/>
      <c r="J14" s="40" t="s">
        <v>60</v>
      </c>
      <c r="K14" s="41"/>
      <c r="L14" s="444"/>
      <c r="M14" s="444"/>
      <c r="N14" s="42"/>
    </row>
    <row r="15" spans="1:14" ht="14.25" customHeight="1" thickBot="1">
      <c r="B15" s="43"/>
      <c r="C15" s="44"/>
      <c r="D15" s="445"/>
      <c r="E15" s="445"/>
      <c r="F15" s="445"/>
      <c r="G15" s="445"/>
      <c r="H15" s="44"/>
      <c r="I15" s="445"/>
      <c r="J15" s="44"/>
      <c r="K15" s="445"/>
      <c r="L15" s="676"/>
      <c r="M15" s="676"/>
      <c r="N15" s="677"/>
    </row>
    <row r="16" spans="1:14" ht="8.65" customHeight="1">
      <c r="B16" s="342"/>
      <c r="C16" s="343"/>
      <c r="D16" s="343"/>
      <c r="E16" s="343"/>
      <c r="F16" s="343"/>
      <c r="G16" s="343"/>
      <c r="H16" s="343"/>
      <c r="I16" s="343"/>
      <c r="J16" s="343"/>
      <c r="K16" s="343"/>
      <c r="L16" s="343"/>
      <c r="M16" s="343"/>
      <c r="N16" s="344"/>
    </row>
    <row r="17" spans="1:14" s="252" customFormat="1" ht="18" customHeight="1">
      <c r="A17" s="345"/>
      <c r="B17" s="346" t="s">
        <v>61</v>
      </c>
      <c r="C17" s="347"/>
      <c r="D17" s="348" t="s">
        <v>62</v>
      </c>
      <c r="E17" s="349"/>
      <c r="F17" s="350"/>
      <c r="G17" s="350"/>
      <c r="H17" s="350"/>
      <c r="I17" s="350"/>
      <c r="J17" s="350"/>
      <c r="K17" s="350"/>
      <c r="L17" s="350"/>
      <c r="M17" s="350"/>
      <c r="N17" s="351"/>
    </row>
    <row r="18" spans="1:14" s="252" customFormat="1" ht="24" customHeight="1">
      <c r="A18" s="345"/>
      <c r="B18" s="352" t="s">
        <v>63</v>
      </c>
      <c r="C18" s="353"/>
      <c r="D18" s="354"/>
      <c r="E18" s="354"/>
      <c r="F18" s="354"/>
      <c r="G18" s="354"/>
      <c r="H18" s="354"/>
      <c r="I18" s="354"/>
      <c r="J18" s="354"/>
      <c r="K18" s="354"/>
      <c r="L18" s="354"/>
      <c r="M18" s="354"/>
      <c r="N18" s="351"/>
    </row>
    <row r="19" spans="1:14" s="252" customFormat="1" ht="20.25" customHeight="1">
      <c r="A19" s="345"/>
      <c r="B19" s="355"/>
      <c r="C19" s="353"/>
      <c r="D19" s="356"/>
      <c r="E19" s="354"/>
      <c r="F19" s="354"/>
      <c r="G19" s="354"/>
      <c r="H19" s="354"/>
      <c r="I19" s="354"/>
      <c r="J19" s="354"/>
      <c r="K19" s="354"/>
      <c r="L19" s="354"/>
      <c r="M19" s="354"/>
      <c r="N19" s="351"/>
    </row>
    <row r="20" spans="1:14" s="252" customFormat="1" ht="11.25" customHeight="1">
      <c r="A20" s="345"/>
      <c r="B20" s="355"/>
      <c r="C20" s="353"/>
      <c r="D20" s="357"/>
      <c r="E20" s="357"/>
      <c r="F20" s="357"/>
      <c r="G20" s="357"/>
      <c r="H20" s="357"/>
      <c r="I20" s="357"/>
      <c r="J20" s="357"/>
      <c r="K20" s="357"/>
      <c r="L20" s="357"/>
      <c r="M20" s="357"/>
      <c r="N20" s="358"/>
    </row>
    <row r="21" spans="1:14" s="252" customFormat="1">
      <c r="A21" s="345"/>
      <c r="B21" s="355" t="s">
        <v>64</v>
      </c>
      <c r="C21" s="359"/>
      <c r="D21" s="354"/>
      <c r="E21" s="354"/>
      <c r="F21" s="354"/>
      <c r="G21" s="354"/>
      <c r="H21" s="354"/>
      <c r="I21" s="349"/>
      <c r="J21" s="360" t="s">
        <v>65</v>
      </c>
      <c r="K21" s="354"/>
      <c r="L21" s="354"/>
      <c r="M21" s="354"/>
      <c r="N21" s="358"/>
    </row>
    <row r="22" spans="1:14" s="252" customFormat="1">
      <c r="A22" s="345"/>
      <c r="B22" s="355"/>
      <c r="C22" s="353"/>
      <c r="D22" s="357"/>
      <c r="E22" s="357"/>
      <c r="F22" s="357"/>
      <c r="G22" s="357"/>
      <c r="H22" s="357"/>
      <c r="I22" s="357"/>
      <c r="J22" s="357"/>
      <c r="K22" s="357"/>
      <c r="L22" s="357"/>
      <c r="M22" s="357"/>
      <c r="N22" s="358"/>
    </row>
    <row r="23" spans="1:14" s="252" customFormat="1">
      <c r="A23" s="345"/>
      <c r="B23" s="355" t="s">
        <v>66</v>
      </c>
      <c r="C23" s="359"/>
      <c r="D23" s="354"/>
      <c r="E23" s="354"/>
      <c r="F23" s="354"/>
      <c r="G23" s="354"/>
      <c r="H23" s="354"/>
      <c r="I23" s="354"/>
      <c r="J23" s="354"/>
      <c r="K23" s="354"/>
      <c r="L23" s="354"/>
      <c r="M23" s="354"/>
      <c r="N23" s="361"/>
    </row>
    <row r="24" spans="1:14" s="252" customFormat="1">
      <c r="A24" s="345"/>
      <c r="B24" s="355"/>
      <c r="C24" s="353"/>
      <c r="D24" s="357"/>
      <c r="E24" s="357"/>
      <c r="F24" s="357"/>
      <c r="G24" s="357"/>
      <c r="H24" s="357"/>
      <c r="I24" s="357"/>
      <c r="J24" s="357"/>
      <c r="K24" s="357"/>
      <c r="L24" s="357"/>
      <c r="M24" s="357"/>
      <c r="N24" s="358"/>
    </row>
    <row r="25" spans="1:14" s="252" customFormat="1">
      <c r="A25" s="345"/>
      <c r="B25" s="355" t="s">
        <v>67</v>
      </c>
      <c r="C25" s="359"/>
      <c r="D25" s="354"/>
      <c r="E25" s="354"/>
      <c r="F25" s="354"/>
      <c r="G25" s="354"/>
      <c r="H25" s="354"/>
      <c r="I25" s="354"/>
      <c r="J25" s="354"/>
      <c r="K25" s="362" t="s">
        <v>61</v>
      </c>
      <c r="L25" s="363"/>
      <c r="M25" s="364" t="s">
        <v>62</v>
      </c>
      <c r="N25" s="365" t="s">
        <v>68</v>
      </c>
    </row>
    <row r="26" spans="1:14" s="252" customFormat="1" ht="12" customHeight="1">
      <c r="A26" s="345"/>
      <c r="B26" s="355"/>
      <c r="C26" s="353"/>
      <c r="D26" s="357"/>
      <c r="E26" s="357"/>
      <c r="F26" s="357"/>
      <c r="G26" s="357"/>
      <c r="H26" s="357"/>
      <c r="I26" s="357"/>
      <c r="J26" s="357"/>
      <c r="K26" s="357"/>
      <c r="L26" s="357"/>
      <c r="M26" s="357"/>
      <c r="N26" s="358"/>
    </row>
    <row r="27" spans="1:14" s="252" customFormat="1">
      <c r="A27" s="345"/>
      <c r="B27" s="355" t="s">
        <v>69</v>
      </c>
      <c r="C27" s="353"/>
      <c r="D27" s="357"/>
      <c r="E27" s="357"/>
      <c r="F27" s="357"/>
      <c r="G27" s="357"/>
      <c r="H27" s="349"/>
      <c r="I27" s="366" t="s">
        <v>70</v>
      </c>
      <c r="J27" s="366" t="s">
        <v>70</v>
      </c>
      <c r="K27" s="350"/>
      <c r="L27" s="357"/>
      <c r="M27" s="357"/>
      <c r="N27" s="358"/>
    </row>
    <row r="28" spans="1:14" s="252" customFormat="1">
      <c r="A28" s="345"/>
      <c r="B28" s="355"/>
      <c r="C28" s="353"/>
      <c r="D28" s="357"/>
      <c r="E28" s="357"/>
      <c r="F28" s="350" t="s">
        <v>71</v>
      </c>
      <c r="G28" s="367"/>
      <c r="H28" s="368" t="s">
        <v>48</v>
      </c>
      <c r="I28" s="368" t="s">
        <v>49</v>
      </c>
      <c r="J28" s="369" t="s">
        <v>50</v>
      </c>
      <c r="K28" s="350"/>
      <c r="L28" s="357"/>
      <c r="M28" s="357"/>
      <c r="N28" s="358"/>
    </row>
    <row r="29" spans="1:14" ht="4.5" customHeight="1" thickBot="1">
      <c r="B29" s="247"/>
      <c r="C29" s="248"/>
      <c r="D29" s="248"/>
      <c r="E29" s="248"/>
      <c r="F29" s="248"/>
      <c r="G29" s="248"/>
      <c r="H29" s="248"/>
      <c r="I29" s="248"/>
      <c r="J29" s="248"/>
      <c r="K29" s="248"/>
      <c r="L29" s="248"/>
      <c r="M29" s="248"/>
      <c r="N29" s="249"/>
    </row>
    <row r="30" spans="1:14" s="252" customFormat="1" ht="25.5" customHeight="1" thickBot="1">
      <c r="B30" s="664" t="s">
        <v>72</v>
      </c>
      <c r="C30" s="665"/>
      <c r="D30" s="665"/>
      <c r="E30" s="665"/>
      <c r="F30" s="665"/>
      <c r="G30" s="665"/>
      <c r="H30" s="665"/>
      <c r="I30" s="665"/>
      <c r="J30" s="665"/>
      <c r="K30" s="665"/>
      <c r="L30" s="665"/>
      <c r="M30" s="665"/>
      <c r="N30" s="666"/>
    </row>
    <row r="31" spans="1:14" ht="5.25" customHeight="1" thickBot="1">
      <c r="A31" s="250"/>
      <c r="B31" s="254"/>
      <c r="C31" s="255"/>
      <c r="D31" s="255"/>
      <c r="E31" s="255"/>
      <c r="F31" s="255"/>
      <c r="G31" s="255"/>
      <c r="H31" s="255"/>
      <c r="I31" s="255"/>
      <c r="J31" s="255"/>
      <c r="K31" s="255"/>
      <c r="L31" s="255"/>
      <c r="M31" s="255"/>
      <c r="N31" s="256"/>
    </row>
    <row r="32" spans="1:14" ht="25.5" customHeight="1">
      <c r="A32" s="250"/>
      <c r="B32" s="257" t="s">
        <v>73</v>
      </c>
      <c r="C32" s="625" t="s">
        <v>74</v>
      </c>
      <c r="D32" s="625"/>
      <c r="E32" s="625"/>
      <c r="F32" s="625"/>
      <c r="G32" s="625"/>
      <c r="H32" s="625"/>
      <c r="I32" s="625"/>
      <c r="J32" s="667" t="s">
        <v>75</v>
      </c>
      <c r="K32" s="667"/>
      <c r="L32" s="668" t="s">
        <v>76</v>
      </c>
      <c r="M32" s="668"/>
      <c r="N32" s="258" t="s">
        <v>5</v>
      </c>
    </row>
    <row r="33" spans="1:14" ht="33" customHeight="1" thickBot="1">
      <c r="B33" s="259" t="s">
        <v>128</v>
      </c>
      <c r="C33" s="669" t="s">
        <v>127</v>
      </c>
      <c r="D33" s="669"/>
      <c r="E33" s="669"/>
      <c r="F33" s="669"/>
      <c r="G33" s="669"/>
      <c r="H33" s="669"/>
      <c r="I33" s="669"/>
      <c r="J33" s="669"/>
      <c r="K33" s="669"/>
      <c r="L33" s="669" t="s">
        <v>129</v>
      </c>
      <c r="M33" s="669"/>
      <c r="N33" s="260"/>
    </row>
    <row r="34" spans="1:14" ht="4.5" customHeight="1">
      <c r="A34" s="250"/>
      <c r="B34" s="710"/>
      <c r="C34" s="711"/>
      <c r="D34" s="711"/>
      <c r="E34" s="711"/>
      <c r="F34" s="711"/>
      <c r="G34" s="711"/>
      <c r="H34" s="711"/>
      <c r="I34" s="711"/>
      <c r="J34" s="711"/>
      <c r="K34" s="711"/>
      <c r="L34" s="711"/>
      <c r="M34" s="711"/>
      <c r="N34" s="712"/>
    </row>
    <row r="35" spans="1:14" ht="19.899999999999999" customHeight="1">
      <c r="A35" s="250"/>
      <c r="B35" s="589" t="s">
        <v>78</v>
      </c>
      <c r="C35" s="590"/>
      <c r="D35" s="590"/>
      <c r="E35" s="590"/>
      <c r="F35" s="590"/>
      <c r="G35" s="590"/>
      <c r="H35" s="590"/>
      <c r="I35" s="590"/>
      <c r="J35" s="590"/>
      <c r="K35" s="590"/>
      <c r="L35" s="590"/>
      <c r="M35" s="590"/>
      <c r="N35" s="591"/>
    </row>
    <row r="36" spans="1:14" ht="5.25" customHeight="1" thickBot="1">
      <c r="A36" s="250"/>
      <c r="B36" s="370"/>
      <c r="C36" s="371"/>
      <c r="D36" s="371"/>
      <c r="E36" s="371"/>
      <c r="F36" s="371"/>
      <c r="G36" s="371"/>
      <c r="H36" s="371"/>
      <c r="I36" s="371"/>
      <c r="J36" s="371"/>
      <c r="K36" s="371"/>
      <c r="L36" s="371"/>
      <c r="M36" s="371"/>
      <c r="N36" s="372"/>
    </row>
    <row r="37" spans="1:14" ht="21" customHeight="1">
      <c r="A37" s="250"/>
      <c r="B37" s="267" t="s">
        <v>40</v>
      </c>
      <c r="C37" s="625" t="s">
        <v>74</v>
      </c>
      <c r="D37" s="625"/>
      <c r="E37" s="625"/>
      <c r="F37" s="625"/>
      <c r="G37" s="625"/>
      <c r="H37" s="625"/>
      <c r="I37" s="625"/>
      <c r="J37" s="440" t="s">
        <v>79</v>
      </c>
      <c r="K37" s="440" t="s">
        <v>80</v>
      </c>
      <c r="L37" s="625" t="s">
        <v>81</v>
      </c>
      <c r="M37" s="625"/>
      <c r="N37" s="268" t="s">
        <v>82</v>
      </c>
    </row>
    <row r="38" spans="1:14" ht="21" customHeight="1">
      <c r="B38" s="269" t="s">
        <v>130</v>
      </c>
      <c r="C38" s="653" t="s">
        <v>131</v>
      </c>
      <c r="D38" s="653"/>
      <c r="E38" s="653"/>
      <c r="F38" s="653"/>
      <c r="G38" s="653"/>
      <c r="H38" s="653"/>
      <c r="I38" s="653"/>
      <c r="J38" s="270"/>
      <c r="K38" s="373">
        <f>IFERROR(VLOOKUP(B38,[75]EQUIPOS!$C$6:$G$155,5,0),0)</f>
        <v>11479.327705509548</v>
      </c>
      <c r="L38" s="659">
        <f>1/10</f>
        <v>0.1</v>
      </c>
      <c r="M38" s="659"/>
      <c r="N38" s="272">
        <f>K38*L38</f>
        <v>1147.9327705509547</v>
      </c>
    </row>
    <row r="39" spans="1:14" ht="21" customHeight="1">
      <c r="B39" s="89" t="s">
        <v>83</v>
      </c>
      <c r="C39" s="709" t="s">
        <v>84</v>
      </c>
      <c r="D39" s="709"/>
      <c r="E39" s="709"/>
      <c r="F39" s="709"/>
      <c r="G39" s="709"/>
      <c r="H39" s="709"/>
      <c r="I39" s="709"/>
      <c r="J39" s="273"/>
      <c r="K39" s="277">
        <f>VLOOKUP(B39,[75]EQUIPOS!$C$6:$G$137,5,0)</f>
        <v>41650.298565703008</v>
      </c>
      <c r="L39" s="659">
        <f>1/10</f>
        <v>0.1</v>
      </c>
      <c r="M39" s="659"/>
      <c r="N39" s="272">
        <f t="shared" ref="N39:N51" si="0">K39*L39</f>
        <v>4165.0298565703006</v>
      </c>
    </row>
    <row r="40" spans="1:14" ht="21" customHeight="1">
      <c r="B40" s="89"/>
      <c r="C40" s="709"/>
      <c r="D40" s="709"/>
      <c r="E40" s="709"/>
      <c r="F40" s="709"/>
      <c r="G40" s="709"/>
      <c r="H40" s="709"/>
      <c r="I40" s="709"/>
      <c r="J40" s="273"/>
      <c r="K40" s="277"/>
      <c r="L40" s="656"/>
      <c r="M40" s="656"/>
      <c r="N40" s="272">
        <f t="shared" si="0"/>
        <v>0</v>
      </c>
    </row>
    <row r="41" spans="1:14" ht="21" customHeight="1">
      <c r="B41" s="89"/>
      <c r="C41" s="709"/>
      <c r="D41" s="709"/>
      <c r="E41" s="709"/>
      <c r="F41" s="709"/>
      <c r="G41" s="709"/>
      <c r="H41" s="709"/>
      <c r="I41" s="709"/>
      <c r="J41" s="273"/>
      <c r="K41" s="277"/>
      <c r="L41" s="656"/>
      <c r="M41" s="656"/>
      <c r="N41" s="272">
        <f t="shared" si="0"/>
        <v>0</v>
      </c>
    </row>
    <row r="42" spans="1:14" ht="21" customHeight="1">
      <c r="B42" s="89"/>
      <c r="C42" s="709"/>
      <c r="D42" s="709"/>
      <c r="E42" s="709"/>
      <c r="F42" s="709"/>
      <c r="G42" s="709"/>
      <c r="H42" s="709"/>
      <c r="I42" s="709"/>
      <c r="J42" s="273"/>
      <c r="K42" s="277"/>
      <c r="L42" s="656"/>
      <c r="M42" s="656"/>
      <c r="N42" s="272">
        <f t="shared" si="0"/>
        <v>0</v>
      </c>
    </row>
    <row r="43" spans="1:14" ht="21" customHeight="1">
      <c r="B43" s="89"/>
      <c r="C43" s="709"/>
      <c r="D43" s="709"/>
      <c r="E43" s="709"/>
      <c r="F43" s="709"/>
      <c r="G43" s="709"/>
      <c r="H43" s="709"/>
      <c r="I43" s="709"/>
      <c r="J43" s="273"/>
      <c r="K43" s="277"/>
      <c r="L43" s="656"/>
      <c r="M43" s="656"/>
      <c r="N43" s="272">
        <f t="shared" si="0"/>
        <v>0</v>
      </c>
    </row>
    <row r="44" spans="1:14" ht="21" customHeight="1">
      <c r="B44" s="89"/>
      <c r="C44" s="709"/>
      <c r="D44" s="709"/>
      <c r="E44" s="709"/>
      <c r="F44" s="709"/>
      <c r="G44" s="709"/>
      <c r="H44" s="709"/>
      <c r="I44" s="709"/>
      <c r="J44" s="273"/>
      <c r="K44" s="277"/>
      <c r="L44" s="656"/>
      <c r="M44" s="656"/>
      <c r="N44" s="272">
        <f t="shared" si="0"/>
        <v>0</v>
      </c>
    </row>
    <row r="45" spans="1:14" ht="21" customHeight="1">
      <c r="B45" s="89"/>
      <c r="C45" s="709"/>
      <c r="D45" s="709"/>
      <c r="E45" s="709"/>
      <c r="F45" s="709"/>
      <c r="G45" s="709"/>
      <c r="H45" s="709"/>
      <c r="I45" s="709"/>
      <c r="J45" s="273"/>
      <c r="K45" s="277"/>
      <c r="L45" s="656"/>
      <c r="M45" s="656"/>
      <c r="N45" s="272">
        <f t="shared" si="0"/>
        <v>0</v>
      </c>
    </row>
    <row r="46" spans="1:14" ht="21" customHeight="1">
      <c r="B46" s="89"/>
      <c r="C46" s="709"/>
      <c r="D46" s="709"/>
      <c r="E46" s="709"/>
      <c r="F46" s="709"/>
      <c r="G46" s="709"/>
      <c r="H46" s="709"/>
      <c r="I46" s="709"/>
      <c r="J46" s="273"/>
      <c r="K46" s="277"/>
      <c r="L46" s="656"/>
      <c r="M46" s="656"/>
      <c r="N46" s="272">
        <f t="shared" si="0"/>
        <v>0</v>
      </c>
    </row>
    <row r="47" spans="1:14" ht="21" customHeight="1">
      <c r="B47" s="89"/>
      <c r="C47" s="709"/>
      <c r="D47" s="709"/>
      <c r="E47" s="709"/>
      <c r="F47" s="709"/>
      <c r="G47" s="709"/>
      <c r="H47" s="709"/>
      <c r="I47" s="709"/>
      <c r="J47" s="273"/>
      <c r="K47" s="277"/>
      <c r="L47" s="656"/>
      <c r="M47" s="656"/>
      <c r="N47" s="272">
        <f t="shared" si="0"/>
        <v>0</v>
      </c>
    </row>
    <row r="48" spans="1:14" ht="21" customHeight="1">
      <c r="B48" s="276"/>
      <c r="C48" s="709"/>
      <c r="D48" s="709"/>
      <c r="E48" s="709"/>
      <c r="F48" s="709"/>
      <c r="G48" s="709"/>
      <c r="H48" s="709"/>
      <c r="I48" s="709"/>
      <c r="J48" s="273"/>
      <c r="K48" s="277"/>
      <c r="L48" s="656"/>
      <c r="M48" s="656"/>
      <c r="N48" s="272">
        <f t="shared" si="0"/>
        <v>0</v>
      </c>
    </row>
    <row r="49" spans="1:14" ht="21" customHeight="1">
      <c r="B49" s="276"/>
      <c r="C49" s="709"/>
      <c r="D49" s="709"/>
      <c r="E49" s="709"/>
      <c r="F49" s="709"/>
      <c r="G49" s="709"/>
      <c r="H49" s="709"/>
      <c r="I49" s="709"/>
      <c r="J49" s="273"/>
      <c r="K49" s="277"/>
      <c r="L49" s="656"/>
      <c r="M49" s="656"/>
      <c r="N49" s="272">
        <f t="shared" si="0"/>
        <v>0</v>
      </c>
    </row>
    <row r="50" spans="1:14" ht="21" customHeight="1">
      <c r="B50" s="276"/>
      <c r="C50" s="709"/>
      <c r="D50" s="709"/>
      <c r="E50" s="709"/>
      <c r="F50" s="709"/>
      <c r="G50" s="709"/>
      <c r="H50" s="709"/>
      <c r="I50" s="709"/>
      <c r="J50" s="273"/>
      <c r="K50" s="277"/>
      <c r="L50" s="656"/>
      <c r="M50" s="656"/>
      <c r="N50" s="272">
        <f t="shared" si="0"/>
        <v>0</v>
      </c>
    </row>
    <row r="51" spans="1:14" ht="21" customHeight="1">
      <c r="B51" s="92"/>
      <c r="C51" s="709"/>
      <c r="D51" s="709"/>
      <c r="E51" s="709"/>
      <c r="F51" s="709"/>
      <c r="G51" s="709"/>
      <c r="H51" s="709"/>
      <c r="I51" s="709"/>
      <c r="J51" s="273"/>
      <c r="K51" s="277"/>
      <c r="L51" s="656"/>
      <c r="M51" s="656"/>
      <c r="N51" s="272">
        <f t="shared" si="0"/>
        <v>0</v>
      </c>
    </row>
    <row r="52" spans="1:14" ht="21" customHeight="1" thickBot="1">
      <c r="B52" s="374"/>
      <c r="C52" s="657" t="s">
        <v>85</v>
      </c>
      <c r="D52" s="657"/>
      <c r="E52" s="657"/>
      <c r="F52" s="657"/>
      <c r="G52" s="657"/>
      <c r="H52" s="657"/>
      <c r="I52" s="657"/>
      <c r="J52" s="297"/>
      <c r="K52" s="375"/>
      <c r="L52" s="658">
        <v>0.05</v>
      </c>
      <c r="M52" s="658"/>
      <c r="N52" s="96">
        <f>L52*N98</f>
        <v>210.12916666666666</v>
      </c>
    </row>
    <row r="53" spans="1:14" ht="15" thickBot="1">
      <c r="A53" s="250"/>
      <c r="B53" s="638" t="s">
        <v>86</v>
      </c>
      <c r="C53" s="639"/>
      <c r="D53" s="639"/>
      <c r="E53" s="639"/>
      <c r="F53" s="639"/>
      <c r="G53" s="639"/>
      <c r="H53" s="639"/>
      <c r="I53" s="639"/>
      <c r="J53" s="639"/>
      <c r="K53" s="639"/>
      <c r="L53" s="639"/>
      <c r="M53" s="640"/>
      <c r="N53" s="376">
        <f>SUM(N38:N52)</f>
        <v>5523.0917937879221</v>
      </c>
    </row>
    <row r="54" spans="1:14" ht="3" customHeight="1">
      <c r="A54" s="250"/>
      <c r="B54" s="377"/>
      <c r="C54" s="255"/>
      <c r="D54" s="255"/>
      <c r="E54" s="255"/>
      <c r="F54" s="255"/>
      <c r="G54" s="255"/>
      <c r="H54" s="255"/>
      <c r="I54" s="255"/>
      <c r="J54" s="255"/>
      <c r="K54" s="255"/>
      <c r="L54" s="255"/>
      <c r="M54" s="255"/>
      <c r="N54" s="256"/>
    </row>
    <row r="55" spans="1:14" ht="19.899999999999999" customHeight="1">
      <c r="A55" s="250"/>
      <c r="B55" s="644" t="s">
        <v>87</v>
      </c>
      <c r="C55" s="645"/>
      <c r="D55" s="645"/>
      <c r="E55" s="645"/>
      <c r="F55" s="645"/>
      <c r="G55" s="645"/>
      <c r="H55" s="645"/>
      <c r="I55" s="645"/>
      <c r="J55" s="645"/>
      <c r="K55" s="645"/>
      <c r="L55" s="645"/>
      <c r="M55" s="645"/>
      <c r="N55" s="646"/>
    </row>
    <row r="56" spans="1:14" ht="6.75" customHeight="1" thickBot="1">
      <c r="A56" s="250"/>
      <c r="B56" s="378"/>
      <c r="C56" s="379"/>
      <c r="D56" s="379"/>
      <c r="E56" s="379"/>
      <c r="F56" s="379"/>
      <c r="G56" s="379"/>
      <c r="H56" s="379"/>
      <c r="I56" s="379"/>
      <c r="J56" s="379"/>
      <c r="K56" s="379"/>
      <c r="L56" s="379"/>
      <c r="M56" s="379"/>
      <c r="N56" s="380"/>
    </row>
    <row r="57" spans="1:14" ht="21" customHeight="1">
      <c r="A57" s="250"/>
      <c r="B57" s="267" t="s">
        <v>40</v>
      </c>
      <c r="C57" s="625" t="s">
        <v>74</v>
      </c>
      <c r="D57" s="625"/>
      <c r="E57" s="625"/>
      <c r="F57" s="625"/>
      <c r="G57" s="625"/>
      <c r="H57" s="625"/>
      <c r="I57" s="625"/>
      <c r="J57" s="440" t="s">
        <v>76</v>
      </c>
      <c r="K57" s="440" t="s">
        <v>5</v>
      </c>
      <c r="L57" s="625" t="s">
        <v>88</v>
      </c>
      <c r="M57" s="625"/>
      <c r="N57" s="268" t="s">
        <v>82</v>
      </c>
    </row>
    <row r="58" spans="1:14">
      <c r="B58" s="269" t="s">
        <v>89</v>
      </c>
      <c r="C58" s="653" t="s">
        <v>90</v>
      </c>
      <c r="D58" s="653"/>
      <c r="E58" s="653"/>
      <c r="F58" s="653"/>
      <c r="G58" s="653"/>
      <c r="H58" s="653"/>
      <c r="I58" s="653"/>
      <c r="J58" s="381" t="s">
        <v>91</v>
      </c>
      <c r="K58" s="382">
        <v>0.48039999999999999</v>
      </c>
      <c r="L58" s="654">
        <f>VLOOKUP(B58,[75]MATERIALES!$C$6:$F$373,4,0)</f>
        <v>6905.6486411090355</v>
      </c>
      <c r="M58" s="655"/>
      <c r="N58" s="295">
        <f>K58*L58</f>
        <v>3317.4736071887805</v>
      </c>
    </row>
    <row r="59" spans="1:14">
      <c r="B59" s="276" t="s">
        <v>95</v>
      </c>
      <c r="C59" s="650" t="s">
        <v>96</v>
      </c>
      <c r="D59" s="650"/>
      <c r="E59" s="650"/>
      <c r="F59" s="650"/>
      <c r="G59" s="650"/>
      <c r="H59" s="650"/>
      <c r="I59" s="650"/>
      <c r="J59" s="283" t="s">
        <v>94</v>
      </c>
      <c r="K59" s="294">
        <v>6.5199999999999994E-2</v>
      </c>
      <c r="L59" s="651">
        <f>VLOOKUP(B59,[75]MATERIALES!$C$6:$F$373,4,0)</f>
        <v>67209.248399999997</v>
      </c>
      <c r="M59" s="652"/>
      <c r="N59" s="295">
        <f t="shared" ref="N59:N72" si="1">K59*L59</f>
        <v>4382.042995679999</v>
      </c>
    </row>
    <row r="60" spans="1:14">
      <c r="B60" s="276" t="s">
        <v>92</v>
      </c>
      <c r="C60" s="650" t="s">
        <v>93</v>
      </c>
      <c r="D60" s="650"/>
      <c r="E60" s="650"/>
      <c r="F60" s="650"/>
      <c r="G60" s="650"/>
      <c r="H60" s="650"/>
      <c r="I60" s="650"/>
      <c r="J60" s="283" t="s">
        <v>94</v>
      </c>
      <c r="K60" s="294">
        <v>0.1293</v>
      </c>
      <c r="L60" s="651">
        <f>VLOOKUP(B60,[75]MATERIALES!$C$6:$F$373,4,0)</f>
        <v>143501.51999999999</v>
      </c>
      <c r="M60" s="652"/>
      <c r="N60" s="295">
        <f t="shared" si="1"/>
        <v>18554.746535999999</v>
      </c>
    </row>
    <row r="61" spans="1:14">
      <c r="B61" s="276"/>
      <c r="C61" s="650"/>
      <c r="D61" s="650"/>
      <c r="E61" s="650"/>
      <c r="F61" s="650"/>
      <c r="G61" s="650"/>
      <c r="H61" s="650"/>
      <c r="I61" s="650"/>
      <c r="J61" s="283"/>
      <c r="K61" s="294"/>
      <c r="L61" s="651"/>
      <c r="M61" s="652"/>
      <c r="N61" s="295">
        <f t="shared" si="1"/>
        <v>0</v>
      </c>
    </row>
    <row r="62" spans="1:14">
      <c r="B62" s="276"/>
      <c r="C62" s="650"/>
      <c r="D62" s="650"/>
      <c r="E62" s="650"/>
      <c r="F62" s="650"/>
      <c r="G62" s="650"/>
      <c r="H62" s="650"/>
      <c r="I62" s="650"/>
      <c r="J62" s="283"/>
      <c r="K62" s="294"/>
      <c r="L62" s="651"/>
      <c r="M62" s="652"/>
      <c r="N62" s="295">
        <f t="shared" si="1"/>
        <v>0</v>
      </c>
    </row>
    <row r="63" spans="1:14">
      <c r="B63" s="276"/>
      <c r="C63" s="650"/>
      <c r="D63" s="650"/>
      <c r="E63" s="650"/>
      <c r="F63" s="650"/>
      <c r="G63" s="650"/>
      <c r="H63" s="650"/>
      <c r="I63" s="650"/>
      <c r="J63" s="283"/>
      <c r="K63" s="294"/>
      <c r="L63" s="651"/>
      <c r="M63" s="652"/>
      <c r="N63" s="295">
        <f t="shared" si="1"/>
        <v>0</v>
      </c>
    </row>
    <row r="64" spans="1:14">
      <c r="B64" s="276"/>
      <c r="C64" s="650"/>
      <c r="D64" s="650"/>
      <c r="E64" s="650"/>
      <c r="F64" s="650"/>
      <c r="G64" s="650"/>
      <c r="H64" s="650"/>
      <c r="I64" s="650"/>
      <c r="J64" s="283"/>
      <c r="K64" s="294"/>
      <c r="L64" s="651"/>
      <c r="M64" s="652"/>
      <c r="N64" s="295">
        <f t="shared" si="1"/>
        <v>0</v>
      </c>
    </row>
    <row r="65" spans="1:14">
      <c r="B65" s="276"/>
      <c r="C65" s="650"/>
      <c r="D65" s="650"/>
      <c r="E65" s="650"/>
      <c r="F65" s="650"/>
      <c r="G65" s="650"/>
      <c r="H65" s="650"/>
      <c r="I65" s="650"/>
      <c r="J65" s="283"/>
      <c r="K65" s="294"/>
      <c r="L65" s="651"/>
      <c r="M65" s="652"/>
      <c r="N65" s="295">
        <f t="shared" si="1"/>
        <v>0</v>
      </c>
    </row>
    <row r="66" spans="1:14">
      <c r="B66" s="276"/>
      <c r="C66" s="650"/>
      <c r="D66" s="650"/>
      <c r="E66" s="650"/>
      <c r="F66" s="650"/>
      <c r="G66" s="650"/>
      <c r="H66" s="650"/>
      <c r="I66" s="650"/>
      <c r="J66" s="283"/>
      <c r="K66" s="294"/>
      <c r="L66" s="651"/>
      <c r="M66" s="652"/>
      <c r="N66" s="295">
        <f t="shared" si="1"/>
        <v>0</v>
      </c>
    </row>
    <row r="67" spans="1:14">
      <c r="B67" s="276"/>
      <c r="C67" s="650"/>
      <c r="D67" s="650"/>
      <c r="E67" s="650"/>
      <c r="F67" s="650"/>
      <c r="G67" s="650"/>
      <c r="H67" s="650"/>
      <c r="I67" s="650"/>
      <c r="J67" s="283"/>
      <c r="K67" s="294"/>
      <c r="L67" s="651"/>
      <c r="M67" s="652"/>
      <c r="N67" s="295">
        <f t="shared" si="1"/>
        <v>0</v>
      </c>
    </row>
    <row r="68" spans="1:14">
      <c r="B68" s="276"/>
      <c r="C68" s="650"/>
      <c r="D68" s="650"/>
      <c r="E68" s="650"/>
      <c r="F68" s="650"/>
      <c r="G68" s="650"/>
      <c r="H68" s="650"/>
      <c r="I68" s="650"/>
      <c r="J68" s="283"/>
      <c r="K68" s="294"/>
      <c r="L68" s="651"/>
      <c r="M68" s="652"/>
      <c r="N68" s="295">
        <f t="shared" si="1"/>
        <v>0</v>
      </c>
    </row>
    <row r="69" spans="1:14">
      <c r="B69" s="276"/>
      <c r="C69" s="650"/>
      <c r="D69" s="650"/>
      <c r="E69" s="650"/>
      <c r="F69" s="650"/>
      <c r="G69" s="650"/>
      <c r="H69" s="650"/>
      <c r="I69" s="650"/>
      <c r="J69" s="283"/>
      <c r="K69" s="294"/>
      <c r="L69" s="651"/>
      <c r="M69" s="652"/>
      <c r="N69" s="295">
        <f t="shared" si="1"/>
        <v>0</v>
      </c>
    </row>
    <row r="70" spans="1:14">
      <c r="B70" s="276"/>
      <c r="C70" s="650"/>
      <c r="D70" s="650"/>
      <c r="E70" s="650"/>
      <c r="F70" s="650"/>
      <c r="G70" s="650"/>
      <c r="H70" s="650"/>
      <c r="I70" s="650"/>
      <c r="J70" s="283"/>
      <c r="K70" s="294"/>
      <c r="L70" s="651"/>
      <c r="M70" s="652"/>
      <c r="N70" s="295">
        <f t="shared" si="1"/>
        <v>0</v>
      </c>
    </row>
    <row r="71" spans="1:14">
      <c r="B71" s="276"/>
      <c r="C71" s="650"/>
      <c r="D71" s="650"/>
      <c r="E71" s="650"/>
      <c r="F71" s="650"/>
      <c r="G71" s="650"/>
      <c r="H71" s="650"/>
      <c r="I71" s="650"/>
      <c r="J71" s="283"/>
      <c r="K71" s="294"/>
      <c r="L71" s="651"/>
      <c r="M71" s="652"/>
      <c r="N71" s="295">
        <f t="shared" si="1"/>
        <v>0</v>
      </c>
    </row>
    <row r="72" spans="1:14" ht="15" thickBot="1">
      <c r="B72" s="296"/>
      <c r="C72" s="641"/>
      <c r="D72" s="641"/>
      <c r="E72" s="641"/>
      <c r="F72" s="641"/>
      <c r="G72" s="641"/>
      <c r="H72" s="641"/>
      <c r="I72" s="641"/>
      <c r="J72" s="297"/>
      <c r="K72" s="298"/>
      <c r="L72" s="642"/>
      <c r="M72" s="643"/>
      <c r="N72" s="299">
        <f t="shared" si="1"/>
        <v>0</v>
      </c>
    </row>
    <row r="73" spans="1:14" ht="15" thickBot="1">
      <c r="A73" s="250"/>
      <c r="B73" s="638" t="s">
        <v>86</v>
      </c>
      <c r="C73" s="639"/>
      <c r="D73" s="639"/>
      <c r="E73" s="639"/>
      <c r="F73" s="639"/>
      <c r="G73" s="639"/>
      <c r="H73" s="639"/>
      <c r="I73" s="639"/>
      <c r="J73" s="639"/>
      <c r="K73" s="639"/>
      <c r="L73" s="639"/>
      <c r="M73" s="640"/>
      <c r="N73" s="300">
        <f>SUM(N58:N72)</f>
        <v>26254.263138868781</v>
      </c>
    </row>
    <row r="74" spans="1:14" ht="4.5" customHeight="1">
      <c r="A74" s="250"/>
      <c r="B74" s="254"/>
      <c r="C74" s="255"/>
      <c r="D74" s="255"/>
      <c r="E74" s="255"/>
      <c r="F74" s="255"/>
      <c r="G74" s="255"/>
      <c r="H74" s="255"/>
      <c r="I74" s="255"/>
      <c r="J74" s="255"/>
      <c r="K74" s="255"/>
      <c r="L74" s="255"/>
      <c r="M74" s="255"/>
      <c r="N74" s="256"/>
    </row>
    <row r="75" spans="1:14" s="252" customFormat="1" ht="19.149999999999999" customHeight="1">
      <c r="B75" s="644" t="s">
        <v>97</v>
      </c>
      <c r="C75" s="645"/>
      <c r="D75" s="645"/>
      <c r="E75" s="645"/>
      <c r="F75" s="645"/>
      <c r="G75" s="645"/>
      <c r="H75" s="645"/>
      <c r="I75" s="645"/>
      <c r="J75" s="645"/>
      <c r="K75" s="645"/>
      <c r="L75" s="645"/>
      <c r="M75" s="645"/>
      <c r="N75" s="646"/>
    </row>
    <row r="76" spans="1:14" ht="6.75" customHeight="1" thickBot="1">
      <c r="A76" s="250"/>
      <c r="B76" s="383"/>
      <c r="C76" s="384"/>
      <c r="D76" s="384"/>
      <c r="E76" s="384"/>
      <c r="F76" s="384"/>
      <c r="G76" s="384"/>
      <c r="H76" s="384"/>
      <c r="I76" s="384"/>
      <c r="J76" s="384"/>
      <c r="K76" s="384"/>
      <c r="L76" s="384"/>
      <c r="M76" s="384"/>
      <c r="N76" s="385"/>
    </row>
    <row r="77" spans="1:14" ht="21" customHeight="1">
      <c r="A77" s="250"/>
      <c r="B77" s="267" t="s">
        <v>40</v>
      </c>
      <c r="C77" s="625" t="s">
        <v>74</v>
      </c>
      <c r="D77" s="625"/>
      <c r="E77" s="625"/>
      <c r="F77" s="625"/>
      <c r="G77" s="625"/>
      <c r="H77" s="625"/>
      <c r="I77" s="440" t="s">
        <v>76</v>
      </c>
      <c r="J77" s="440" t="s">
        <v>98</v>
      </c>
      <c r="K77" s="440" t="s">
        <v>99</v>
      </c>
      <c r="L77" s="440" t="s">
        <v>100</v>
      </c>
      <c r="M77" s="440" t="s">
        <v>101</v>
      </c>
      <c r="N77" s="268" t="s">
        <v>82</v>
      </c>
    </row>
    <row r="78" spans="1:14">
      <c r="B78" s="107"/>
      <c r="C78" s="647"/>
      <c r="D78" s="648"/>
      <c r="E78" s="648"/>
      <c r="F78" s="648"/>
      <c r="G78" s="648"/>
      <c r="H78" s="649"/>
      <c r="I78" s="386"/>
      <c r="J78" s="387"/>
      <c r="K78" s="387"/>
      <c r="L78" s="387"/>
      <c r="M78" s="318"/>
      <c r="N78" s="308">
        <f>L78*M78</f>
        <v>0</v>
      </c>
    </row>
    <row r="79" spans="1:14">
      <c r="B79" s="112"/>
      <c r="C79" s="632"/>
      <c r="D79" s="633"/>
      <c r="E79" s="633"/>
      <c r="F79" s="633"/>
      <c r="G79" s="633"/>
      <c r="H79" s="634"/>
      <c r="I79" s="305"/>
      <c r="J79" s="306"/>
      <c r="K79" s="306"/>
      <c r="L79" s="306"/>
      <c r="M79" s="307"/>
      <c r="N79" s="308">
        <f>L79*M79</f>
        <v>0</v>
      </c>
    </row>
    <row r="80" spans="1:14">
      <c r="B80" s="112"/>
      <c r="C80" s="632"/>
      <c r="D80" s="633"/>
      <c r="E80" s="633"/>
      <c r="F80" s="633"/>
      <c r="G80" s="633"/>
      <c r="H80" s="634"/>
      <c r="I80" s="305"/>
      <c r="J80" s="306"/>
      <c r="K80" s="306"/>
      <c r="L80" s="306"/>
      <c r="M80" s="307"/>
      <c r="N80" s="308">
        <f>L80*M80</f>
        <v>0</v>
      </c>
    </row>
    <row r="81" spans="1:14">
      <c r="B81" s="112"/>
      <c r="C81" s="632"/>
      <c r="D81" s="633"/>
      <c r="E81" s="633"/>
      <c r="F81" s="633"/>
      <c r="G81" s="633"/>
      <c r="H81" s="634"/>
      <c r="I81" s="305"/>
      <c r="J81" s="306"/>
      <c r="K81" s="306"/>
      <c r="L81" s="306"/>
      <c r="M81" s="307"/>
      <c r="N81" s="308">
        <f>L81*M81</f>
        <v>0</v>
      </c>
    </row>
    <row r="82" spans="1:14" ht="15.75" customHeight="1" thickBot="1">
      <c r="B82" s="374"/>
      <c r="C82" s="635"/>
      <c r="D82" s="636"/>
      <c r="E82" s="636"/>
      <c r="F82" s="636"/>
      <c r="G82" s="636"/>
      <c r="H82" s="637"/>
      <c r="I82" s="309"/>
      <c r="J82" s="310"/>
      <c r="K82" s="310"/>
      <c r="L82" s="310"/>
      <c r="M82" s="311"/>
      <c r="N82" s="312">
        <f>L82*M82</f>
        <v>0</v>
      </c>
    </row>
    <row r="83" spans="1:14" ht="15" thickBot="1">
      <c r="A83" s="250"/>
      <c r="B83" s="638" t="s">
        <v>86</v>
      </c>
      <c r="C83" s="639"/>
      <c r="D83" s="639"/>
      <c r="E83" s="639"/>
      <c r="F83" s="639"/>
      <c r="G83" s="639"/>
      <c r="H83" s="639"/>
      <c r="I83" s="639"/>
      <c r="J83" s="639"/>
      <c r="K83" s="639"/>
      <c r="L83" s="639"/>
      <c r="M83" s="640"/>
      <c r="N83" s="300">
        <f>SUM(N78:N82)</f>
        <v>0</v>
      </c>
    </row>
    <row r="84" spans="1:14" ht="3.75" customHeight="1">
      <c r="A84" s="250"/>
      <c r="B84" s="254"/>
      <c r="C84" s="255"/>
      <c r="D84" s="255"/>
      <c r="E84" s="255"/>
      <c r="F84" s="255"/>
      <c r="G84" s="255"/>
      <c r="H84" s="255"/>
      <c r="I84" s="255"/>
      <c r="J84" s="255"/>
      <c r="K84" s="255"/>
      <c r="L84" s="255"/>
      <c r="M84" s="255"/>
      <c r="N84" s="256"/>
    </row>
    <row r="85" spans="1:14" ht="19.899999999999999" customHeight="1">
      <c r="A85" s="250"/>
      <c r="B85" s="589" t="s">
        <v>102</v>
      </c>
      <c r="C85" s="590"/>
      <c r="D85" s="590"/>
      <c r="E85" s="590"/>
      <c r="F85" s="590"/>
      <c r="G85" s="590"/>
      <c r="H85" s="590"/>
      <c r="I85" s="590"/>
      <c r="J85" s="590"/>
      <c r="K85" s="590"/>
      <c r="L85" s="590"/>
      <c r="M85" s="590"/>
      <c r="N85" s="591"/>
    </row>
    <row r="86" spans="1:14" ht="5.25" customHeight="1" thickBot="1">
      <c r="A86" s="250"/>
      <c r="B86" s="314"/>
      <c r="C86" s="315"/>
      <c r="D86" s="315"/>
      <c r="E86" s="315"/>
      <c r="F86" s="315"/>
      <c r="G86" s="315"/>
      <c r="H86" s="315"/>
      <c r="I86" s="315"/>
      <c r="J86" s="315"/>
      <c r="K86" s="315"/>
      <c r="L86" s="315"/>
      <c r="M86" s="315"/>
      <c r="N86" s="316"/>
    </row>
    <row r="87" spans="1:14" ht="21" customHeight="1">
      <c r="A87" s="250"/>
      <c r="B87" s="267" t="s">
        <v>40</v>
      </c>
      <c r="C87" s="625" t="s">
        <v>74</v>
      </c>
      <c r="D87" s="625"/>
      <c r="E87" s="625"/>
      <c r="F87" s="625"/>
      <c r="G87" s="625"/>
      <c r="H87" s="625"/>
      <c r="I87" s="440" t="s">
        <v>103</v>
      </c>
      <c r="J87" s="440" t="s">
        <v>104</v>
      </c>
      <c r="K87" s="440" t="s">
        <v>105</v>
      </c>
      <c r="L87" s="625" t="s">
        <v>81</v>
      </c>
      <c r="M87" s="625"/>
      <c r="N87" s="268" t="s">
        <v>82</v>
      </c>
    </row>
    <row r="88" spans="1:14">
      <c r="B88" s="388" t="s">
        <v>106</v>
      </c>
      <c r="C88" s="626" t="s">
        <v>107</v>
      </c>
      <c r="D88" s="627"/>
      <c r="E88" s="627"/>
      <c r="F88" s="627"/>
      <c r="G88" s="627"/>
      <c r="H88" s="627"/>
      <c r="I88" s="318">
        <f>K88/J88*100</f>
        <v>116000</v>
      </c>
      <c r="J88" s="121">
        <v>185</v>
      </c>
      <c r="K88" s="319">
        <f>VLOOKUP(B88,'[75]MANO DE OBRA'!$C$15:$F$79,4,0)</f>
        <v>214600</v>
      </c>
      <c r="L88" s="628">
        <v>80</v>
      </c>
      <c r="M88" s="629"/>
      <c r="N88" s="123">
        <f>K88/L88</f>
        <v>2682.5</v>
      </c>
    </row>
    <row r="89" spans="1:14">
      <c r="B89" s="282" t="s">
        <v>108</v>
      </c>
      <c r="C89" s="604" t="s">
        <v>109</v>
      </c>
      <c r="D89" s="605"/>
      <c r="E89" s="605"/>
      <c r="F89" s="605"/>
      <c r="G89" s="605"/>
      <c r="H89" s="606"/>
      <c r="I89" s="307">
        <f>K89/J89*100</f>
        <v>65733.333333333328</v>
      </c>
      <c r="J89" s="125">
        <v>185</v>
      </c>
      <c r="K89" s="389">
        <f>VLOOKUP(B89,'[75]MANO DE OBRA'!$C$15:$F$79,4,0)</f>
        <v>121606.66666666666</v>
      </c>
      <c r="L89" s="630">
        <v>80</v>
      </c>
      <c r="M89" s="631"/>
      <c r="N89" s="123">
        <f>K89/L89</f>
        <v>1520.0833333333333</v>
      </c>
    </row>
    <row r="90" spans="1:14">
      <c r="B90" s="282"/>
      <c r="C90" s="604"/>
      <c r="D90" s="605"/>
      <c r="E90" s="605"/>
      <c r="F90" s="605"/>
      <c r="G90" s="605"/>
      <c r="H90" s="606"/>
      <c r="I90" s="307"/>
      <c r="J90" s="125"/>
      <c r="K90" s="389"/>
      <c r="L90" s="620"/>
      <c r="M90" s="621"/>
      <c r="N90" s="127"/>
    </row>
    <row r="91" spans="1:14">
      <c r="B91" s="282"/>
      <c r="C91" s="604"/>
      <c r="D91" s="605"/>
      <c r="E91" s="605"/>
      <c r="F91" s="605"/>
      <c r="G91" s="605"/>
      <c r="H91" s="606"/>
      <c r="I91" s="307"/>
      <c r="J91" s="125"/>
      <c r="K91" s="389"/>
      <c r="L91" s="620"/>
      <c r="M91" s="621"/>
      <c r="N91" s="127"/>
    </row>
    <row r="92" spans="1:14">
      <c r="B92" s="282"/>
      <c r="C92" s="604"/>
      <c r="D92" s="605"/>
      <c r="E92" s="605"/>
      <c r="F92" s="605"/>
      <c r="G92" s="605"/>
      <c r="H92" s="606"/>
      <c r="I92" s="307"/>
      <c r="J92" s="125"/>
      <c r="K92" s="389"/>
      <c r="L92" s="607"/>
      <c r="M92" s="608"/>
      <c r="N92" s="127"/>
    </row>
    <row r="93" spans="1:14">
      <c r="B93" s="282"/>
      <c r="C93" s="604"/>
      <c r="D93" s="605"/>
      <c r="E93" s="605"/>
      <c r="F93" s="605"/>
      <c r="G93" s="605"/>
      <c r="H93" s="606"/>
      <c r="I93" s="307"/>
      <c r="J93" s="125"/>
      <c r="K93" s="389"/>
      <c r="L93" s="607"/>
      <c r="M93" s="608"/>
      <c r="N93" s="127"/>
    </row>
    <row r="94" spans="1:14">
      <c r="B94" s="282"/>
      <c r="C94" s="604"/>
      <c r="D94" s="605"/>
      <c r="E94" s="605"/>
      <c r="F94" s="605"/>
      <c r="G94" s="605"/>
      <c r="H94" s="606"/>
      <c r="I94" s="307"/>
      <c r="J94" s="125"/>
      <c r="K94" s="389"/>
      <c r="L94" s="607"/>
      <c r="M94" s="608"/>
      <c r="N94" s="127"/>
    </row>
    <row r="95" spans="1:14">
      <c r="B95" s="282"/>
      <c r="C95" s="604"/>
      <c r="D95" s="605"/>
      <c r="E95" s="605"/>
      <c r="F95" s="605"/>
      <c r="G95" s="605"/>
      <c r="H95" s="606"/>
      <c r="I95" s="307"/>
      <c r="J95" s="125"/>
      <c r="K95" s="128"/>
      <c r="L95" s="607"/>
      <c r="M95" s="608"/>
      <c r="N95" s="127"/>
    </row>
    <row r="96" spans="1:14">
      <c r="B96" s="282"/>
      <c r="C96" s="604"/>
      <c r="D96" s="605"/>
      <c r="E96" s="605"/>
      <c r="F96" s="605"/>
      <c r="G96" s="605"/>
      <c r="H96" s="606"/>
      <c r="I96" s="307"/>
      <c r="J96" s="125"/>
      <c r="K96" s="128"/>
      <c r="L96" s="607"/>
      <c r="M96" s="608"/>
      <c r="N96" s="127"/>
    </row>
    <row r="97" spans="1:14" ht="15.75" customHeight="1" thickBot="1">
      <c r="B97" s="320"/>
      <c r="C97" s="609"/>
      <c r="D97" s="610"/>
      <c r="E97" s="610"/>
      <c r="F97" s="610"/>
      <c r="G97" s="610"/>
      <c r="H97" s="611"/>
      <c r="I97" s="321"/>
      <c r="J97" s="322"/>
      <c r="K97" s="321"/>
      <c r="L97" s="612"/>
      <c r="M97" s="613"/>
      <c r="N97" s="390"/>
    </row>
    <row r="98" spans="1:14" ht="15" thickBot="1">
      <c r="A98" s="250"/>
      <c r="B98" s="614" t="s">
        <v>86</v>
      </c>
      <c r="C98" s="615"/>
      <c r="D98" s="615"/>
      <c r="E98" s="615"/>
      <c r="F98" s="615"/>
      <c r="G98" s="615"/>
      <c r="H98" s="615"/>
      <c r="I98" s="615"/>
      <c r="J98" s="615"/>
      <c r="K98" s="615"/>
      <c r="L98" s="615"/>
      <c r="M98" s="616"/>
      <c r="N98" s="133">
        <f>SUM(N88:N97)</f>
        <v>4202.583333333333</v>
      </c>
    </row>
    <row r="99" spans="1:14" ht="5.0999999999999996" customHeight="1" thickBot="1">
      <c r="A99" s="250"/>
      <c r="B99" s="254"/>
      <c r="C99" s="255"/>
      <c r="D99" s="255"/>
      <c r="E99" s="255"/>
      <c r="F99" s="255"/>
      <c r="G99" s="255"/>
      <c r="H99" s="255"/>
      <c r="I99" s="255"/>
      <c r="J99" s="255"/>
      <c r="K99" s="255"/>
      <c r="L99" s="255"/>
      <c r="M99" s="255"/>
      <c r="N99" s="256"/>
    </row>
    <row r="100" spans="1:14" ht="15" thickBot="1">
      <c r="A100" s="250"/>
      <c r="B100" s="617" t="s">
        <v>110</v>
      </c>
      <c r="C100" s="618"/>
      <c r="D100" s="618"/>
      <c r="E100" s="618"/>
      <c r="F100" s="618"/>
      <c r="G100" s="618"/>
      <c r="H100" s="618"/>
      <c r="I100" s="618"/>
      <c r="J100" s="618"/>
      <c r="K100" s="618"/>
      <c r="L100" s="618"/>
      <c r="M100" s="619"/>
      <c r="N100" s="133">
        <f>N53+N73+N83+N98</f>
        <v>35979.938265990037</v>
      </c>
    </row>
    <row r="101" spans="1:14" ht="5.0999999999999996" customHeight="1">
      <c r="A101" s="250"/>
      <c r="B101" s="254"/>
      <c r="C101" s="255"/>
      <c r="D101" s="255"/>
      <c r="E101" s="255"/>
      <c r="F101" s="255"/>
      <c r="G101" s="255"/>
      <c r="H101" s="255"/>
      <c r="I101" s="255"/>
      <c r="J101" s="255"/>
      <c r="K101" s="255"/>
      <c r="L101" s="255"/>
      <c r="M101" s="255"/>
      <c r="N101" s="256"/>
    </row>
    <row r="102" spans="1:14" ht="22.5" customHeight="1">
      <c r="A102" s="250"/>
      <c r="B102" s="589" t="s">
        <v>111</v>
      </c>
      <c r="C102" s="590"/>
      <c r="D102" s="590"/>
      <c r="E102" s="590"/>
      <c r="F102" s="590"/>
      <c r="G102" s="590"/>
      <c r="H102" s="590"/>
      <c r="I102" s="590"/>
      <c r="J102" s="590"/>
      <c r="K102" s="590"/>
      <c r="L102" s="590"/>
      <c r="M102" s="590"/>
      <c r="N102" s="591"/>
    </row>
    <row r="103" spans="1:14" ht="6.75" customHeight="1" thickBot="1">
      <c r="A103" s="250"/>
      <c r="B103" s="391"/>
      <c r="C103" s="313"/>
      <c r="D103" s="313"/>
      <c r="E103" s="313"/>
      <c r="F103" s="313"/>
      <c r="G103" s="313"/>
      <c r="H103" s="313"/>
      <c r="I103" s="313"/>
      <c r="J103" s="313"/>
      <c r="K103" s="313"/>
      <c r="L103" s="313"/>
      <c r="M103" s="313"/>
      <c r="N103" s="392"/>
    </row>
    <row r="104" spans="1:14" ht="17.25" customHeight="1">
      <c r="A104" s="250"/>
      <c r="B104" s="592" t="s">
        <v>74</v>
      </c>
      <c r="C104" s="593"/>
      <c r="D104" s="593"/>
      <c r="E104" s="593"/>
      <c r="F104" s="593"/>
      <c r="G104" s="593"/>
      <c r="H104" s="593"/>
      <c r="I104" s="448"/>
      <c r="J104" s="393"/>
      <c r="K104" s="440" t="s">
        <v>112</v>
      </c>
      <c r="L104" s="596" t="s">
        <v>113</v>
      </c>
      <c r="M104" s="597"/>
      <c r="N104" s="598"/>
    </row>
    <row r="105" spans="1:14" ht="15">
      <c r="B105" s="599" t="s">
        <v>29</v>
      </c>
      <c r="C105" s="600"/>
      <c r="D105" s="600"/>
      <c r="E105" s="600"/>
      <c r="F105" s="600"/>
      <c r="G105" s="600"/>
      <c r="H105" s="600"/>
      <c r="I105" s="134"/>
      <c r="J105" s="135"/>
      <c r="K105" s="136">
        <v>0.2</v>
      </c>
      <c r="L105" s="601">
        <f>K105*N100</f>
        <v>7195.987653198008</v>
      </c>
      <c r="M105" s="602"/>
      <c r="N105" s="603"/>
    </row>
    <row r="106" spans="1:14" ht="15">
      <c r="B106" s="328" t="s">
        <v>114</v>
      </c>
      <c r="C106" s="329"/>
      <c r="D106" s="329"/>
      <c r="E106" s="329"/>
      <c r="F106" s="329"/>
      <c r="G106" s="329"/>
      <c r="H106" s="329"/>
      <c r="I106" s="134"/>
      <c r="J106" s="135"/>
      <c r="K106" s="136">
        <v>0.05</v>
      </c>
      <c r="L106" s="601">
        <f>K106*N100</f>
        <v>1798.996913299502</v>
      </c>
      <c r="M106" s="602"/>
      <c r="N106" s="603"/>
    </row>
    <row r="107" spans="1:14" ht="15.75" thickBot="1">
      <c r="B107" s="330" t="s">
        <v>35</v>
      </c>
      <c r="C107" s="331"/>
      <c r="D107" s="331"/>
      <c r="E107" s="331"/>
      <c r="F107" s="331"/>
      <c r="G107" s="331"/>
      <c r="H107" s="331"/>
      <c r="I107" s="141"/>
      <c r="J107" s="142"/>
      <c r="K107" s="143">
        <v>0.05</v>
      </c>
      <c r="L107" s="574">
        <f>K107*N100</f>
        <v>1798.996913299502</v>
      </c>
      <c r="M107" s="575"/>
      <c r="N107" s="576"/>
    </row>
    <row r="108" spans="1:14" s="252" customFormat="1" ht="24.75" customHeight="1" thickBot="1">
      <c r="B108" s="577" t="s">
        <v>86</v>
      </c>
      <c r="C108" s="578"/>
      <c r="D108" s="578"/>
      <c r="E108" s="578"/>
      <c r="F108" s="578"/>
      <c r="G108" s="578"/>
      <c r="H108" s="578"/>
      <c r="I108" s="578"/>
      <c r="J108" s="578"/>
      <c r="K108" s="578"/>
      <c r="L108" s="578"/>
      <c r="M108" s="579"/>
      <c r="N108" s="300">
        <f>L105+L106+L107</f>
        <v>10793.981479797014</v>
      </c>
    </row>
    <row r="109" spans="1:14" ht="6.75" customHeight="1" thickBot="1">
      <c r="A109" s="250"/>
      <c r="B109" s="254"/>
      <c r="C109" s="255"/>
      <c r="D109" s="255"/>
      <c r="E109" s="255"/>
      <c r="F109" s="255"/>
      <c r="G109" s="255"/>
      <c r="H109" s="255"/>
      <c r="I109" s="255"/>
      <c r="J109" s="255"/>
      <c r="K109" s="255"/>
      <c r="L109" s="255"/>
      <c r="M109" s="255"/>
      <c r="N109" s="256"/>
    </row>
    <row r="110" spans="1:14" ht="22.5" customHeight="1" thickBot="1">
      <c r="A110" s="250"/>
      <c r="B110" s="580" t="s">
        <v>115</v>
      </c>
      <c r="C110" s="581"/>
      <c r="D110" s="581"/>
      <c r="E110" s="581"/>
      <c r="F110" s="581"/>
      <c r="G110" s="581"/>
      <c r="H110" s="581"/>
      <c r="I110" s="581"/>
      <c r="J110" s="581"/>
      <c r="K110" s="581"/>
      <c r="L110" s="581"/>
      <c r="M110" s="582"/>
      <c r="N110" s="333">
        <f>N100+N108</f>
        <v>46773.919745787047</v>
      </c>
    </row>
    <row r="111" spans="1:14" ht="7.5" customHeight="1">
      <c r="B111" s="342"/>
      <c r="C111" s="343"/>
      <c r="D111" s="343"/>
      <c r="E111" s="343"/>
      <c r="F111" s="343"/>
      <c r="G111" s="343"/>
      <c r="H111" s="343"/>
      <c r="I111" s="343"/>
      <c r="J111" s="343"/>
      <c r="K111" s="343"/>
      <c r="L111" s="343"/>
      <c r="M111" s="343"/>
      <c r="N111" s="344"/>
    </row>
    <row r="112" spans="1:14" ht="7.5" customHeight="1">
      <c r="B112" s="247"/>
      <c r="C112" s="248"/>
      <c r="D112" s="248"/>
      <c r="E112" s="248"/>
      <c r="F112" s="248"/>
      <c r="G112" s="248"/>
      <c r="H112" s="248"/>
      <c r="I112" s="248"/>
      <c r="J112" s="248"/>
      <c r="K112" s="248"/>
      <c r="L112" s="248"/>
      <c r="M112" s="248"/>
      <c r="N112" s="249"/>
    </row>
    <row r="113" spans="1:14" ht="10.5" customHeight="1">
      <c r="B113" s="247"/>
      <c r="C113" s="248"/>
      <c r="D113" s="248"/>
      <c r="E113" s="248"/>
      <c r="F113" s="248"/>
      <c r="G113" s="248"/>
      <c r="H113" s="248"/>
      <c r="I113" s="248"/>
      <c r="J113" s="248"/>
      <c r="K113" s="248"/>
      <c r="L113" s="248"/>
      <c r="M113" s="248"/>
      <c r="N113" s="249"/>
    </row>
    <row r="114" spans="1:14" ht="12" customHeight="1">
      <c r="B114" s="247"/>
      <c r="C114" s="248"/>
      <c r="D114" s="248"/>
      <c r="E114" s="248"/>
      <c r="F114" s="248"/>
      <c r="G114" s="248"/>
      <c r="H114" s="248"/>
      <c r="I114" s="248"/>
      <c r="J114" s="248"/>
      <c r="K114" s="248"/>
      <c r="L114" s="248"/>
      <c r="M114" s="248"/>
      <c r="N114" s="249"/>
    </row>
    <row r="115" spans="1:14">
      <c r="B115" s="247"/>
      <c r="C115" s="248"/>
      <c r="D115" s="248"/>
      <c r="E115" s="394" t="s">
        <v>116</v>
      </c>
      <c r="F115" s="394"/>
      <c r="G115" s="394"/>
      <c r="H115" s="394"/>
      <c r="I115" s="394"/>
      <c r="J115" s="394"/>
      <c r="K115" s="248"/>
      <c r="L115" s="248"/>
      <c r="M115" s="248"/>
      <c r="N115" s="249"/>
    </row>
    <row r="116" spans="1:14">
      <c r="B116" s="247"/>
      <c r="C116" s="248"/>
      <c r="D116" s="248"/>
      <c r="E116" s="248" t="s">
        <v>117</v>
      </c>
      <c r="F116" s="248"/>
      <c r="G116" s="248"/>
      <c r="H116" s="248"/>
      <c r="I116" s="248"/>
      <c r="J116" s="248"/>
      <c r="K116" s="248"/>
      <c r="L116" s="248"/>
      <c r="M116" s="248"/>
      <c r="N116" s="249"/>
    </row>
    <row r="117" spans="1:14">
      <c r="B117" s="247"/>
      <c r="C117" s="248"/>
      <c r="D117" s="248"/>
      <c r="E117" s="248" t="s">
        <v>118</v>
      </c>
      <c r="F117" s="248"/>
      <c r="G117" s="248"/>
      <c r="H117" s="248"/>
      <c r="I117" s="248"/>
      <c r="J117" s="248"/>
      <c r="K117" s="248"/>
      <c r="L117" s="248"/>
      <c r="M117" s="248"/>
      <c r="N117" s="249"/>
    </row>
    <row r="118" spans="1:14">
      <c r="B118" s="247"/>
      <c r="C118" s="248"/>
      <c r="D118" s="248"/>
      <c r="E118" s="248" t="s">
        <v>119</v>
      </c>
      <c r="F118" s="248"/>
      <c r="G118" s="248"/>
      <c r="H118" s="248"/>
      <c r="I118" s="248"/>
      <c r="J118" s="248"/>
      <c r="K118" s="248"/>
      <c r="L118" s="248"/>
      <c r="M118" s="248"/>
      <c r="N118" s="249"/>
    </row>
    <row r="119" spans="1:14" ht="10.5" customHeight="1" thickBot="1">
      <c r="B119" s="247"/>
      <c r="C119" s="248"/>
      <c r="D119" s="248"/>
      <c r="E119" s="248"/>
      <c r="F119" s="248" t="s">
        <v>120</v>
      </c>
      <c r="G119" s="248"/>
      <c r="H119" s="248"/>
      <c r="I119" s="248"/>
      <c r="J119" s="248"/>
      <c r="K119" s="248"/>
      <c r="L119" s="248"/>
      <c r="M119" s="248"/>
      <c r="N119" s="249"/>
    </row>
    <row r="120" spans="1:14">
      <c r="B120" s="395" t="s">
        <v>121</v>
      </c>
      <c r="C120" s="396"/>
      <c r="D120" s="396"/>
      <c r="E120" s="396"/>
      <c r="F120" s="396"/>
      <c r="G120" s="396"/>
      <c r="H120" s="396"/>
      <c r="I120" s="396"/>
      <c r="J120" s="396"/>
      <c r="K120" s="396"/>
      <c r="L120" s="396"/>
      <c r="M120" s="396"/>
      <c r="N120" s="397"/>
    </row>
    <row r="121" spans="1:14">
      <c r="B121" s="398"/>
      <c r="C121" s="399"/>
      <c r="D121" s="399"/>
      <c r="E121" s="399"/>
      <c r="F121" s="399"/>
      <c r="G121" s="399"/>
      <c r="H121" s="399"/>
      <c r="I121" s="399"/>
      <c r="J121" s="399"/>
      <c r="K121" s="399"/>
      <c r="L121" s="399"/>
      <c r="M121" s="399"/>
      <c r="N121" s="400"/>
    </row>
    <row r="122" spans="1:14">
      <c r="B122" s="398"/>
      <c r="C122" s="399"/>
      <c r="D122" s="399"/>
      <c r="E122" s="399"/>
      <c r="F122" s="399"/>
      <c r="G122" s="399"/>
      <c r="H122" s="399"/>
      <c r="I122" s="399"/>
      <c r="J122" s="399"/>
      <c r="K122" s="399"/>
      <c r="L122" s="399"/>
      <c r="M122" s="399"/>
      <c r="N122" s="400"/>
    </row>
    <row r="123" spans="1:14" ht="15" thickBot="1">
      <c r="B123" s="401"/>
      <c r="C123" s="402"/>
      <c r="D123" s="402"/>
      <c r="E123" s="402"/>
      <c r="F123" s="402"/>
      <c r="G123" s="402"/>
      <c r="H123" s="402"/>
      <c r="I123" s="402"/>
      <c r="J123" s="402"/>
      <c r="K123" s="402"/>
      <c r="L123" s="402"/>
      <c r="M123" s="402"/>
      <c r="N123" s="403"/>
    </row>
    <row r="124" spans="1:14" ht="7.5" customHeight="1">
      <c r="A124" s="250"/>
      <c r="B124" s="404"/>
      <c r="C124" s="405"/>
      <c r="D124" s="405"/>
      <c r="E124" s="405"/>
      <c r="F124" s="405"/>
      <c r="G124" s="405"/>
      <c r="H124" s="405"/>
      <c r="I124" s="405"/>
      <c r="J124" s="405"/>
      <c r="K124" s="405"/>
      <c r="L124" s="405"/>
      <c r="M124" s="405"/>
      <c r="N124" s="406"/>
    </row>
    <row r="125" spans="1:14" ht="18" customHeight="1">
      <c r="A125" s="250"/>
      <c r="B125" s="346" t="s">
        <v>122</v>
      </c>
      <c r="C125" s="407"/>
      <c r="D125" s="407"/>
      <c r="E125" s="407"/>
      <c r="F125" s="407"/>
      <c r="G125" s="407"/>
      <c r="H125" s="407"/>
      <c r="I125" s="407"/>
      <c r="J125" s="407"/>
      <c r="K125" s="407"/>
      <c r="L125" s="407"/>
      <c r="M125" s="407"/>
      <c r="N125" s="408"/>
    </row>
    <row r="126" spans="1:14">
      <c r="A126" s="250"/>
      <c r="B126" s="583" t="s">
        <v>123</v>
      </c>
      <c r="C126" s="584"/>
      <c r="D126" s="584"/>
      <c r="E126" s="584"/>
      <c r="F126" s="584"/>
      <c r="G126" s="584"/>
      <c r="H126" s="584"/>
      <c r="I126" s="584"/>
      <c r="J126" s="584"/>
      <c r="K126" s="584"/>
      <c r="L126" s="584"/>
      <c r="M126" s="584"/>
      <c r="N126" s="585"/>
    </row>
    <row r="127" spans="1:14">
      <c r="A127" s="250"/>
      <c r="B127" s="583"/>
      <c r="C127" s="584"/>
      <c r="D127" s="584"/>
      <c r="E127" s="584"/>
      <c r="F127" s="584"/>
      <c r="G127" s="584"/>
      <c r="H127" s="584"/>
      <c r="I127" s="584"/>
      <c r="J127" s="584"/>
      <c r="K127" s="584"/>
      <c r="L127" s="584"/>
      <c r="M127" s="584"/>
      <c r="N127" s="585"/>
    </row>
    <row r="128" spans="1:14" ht="21" customHeight="1">
      <c r="A128" s="250"/>
      <c r="B128" s="583" t="s">
        <v>124</v>
      </c>
      <c r="C128" s="584"/>
      <c r="D128" s="584"/>
      <c r="E128" s="584"/>
      <c r="F128" s="584"/>
      <c r="G128" s="584"/>
      <c r="H128" s="584"/>
      <c r="I128" s="584"/>
      <c r="J128" s="584"/>
      <c r="K128" s="584"/>
      <c r="L128" s="584"/>
      <c r="M128" s="584"/>
      <c r="N128" s="585"/>
    </row>
    <row r="129" spans="1:14" ht="9.75" customHeight="1">
      <c r="A129" s="250"/>
      <c r="B129" s="583"/>
      <c r="C129" s="584"/>
      <c r="D129" s="584"/>
      <c r="E129" s="584"/>
      <c r="F129" s="584"/>
      <c r="G129" s="584"/>
      <c r="H129" s="584"/>
      <c r="I129" s="584"/>
      <c r="J129" s="584"/>
      <c r="K129" s="584"/>
      <c r="L129" s="584"/>
      <c r="M129" s="584"/>
      <c r="N129" s="585"/>
    </row>
    <row r="130" spans="1:14" ht="5.25" customHeight="1">
      <c r="A130" s="250"/>
      <c r="B130" s="409"/>
      <c r="C130" s="410"/>
      <c r="D130" s="410"/>
      <c r="E130" s="410"/>
      <c r="F130" s="410"/>
      <c r="G130" s="410"/>
      <c r="H130" s="410"/>
      <c r="I130" s="410"/>
      <c r="J130" s="410"/>
      <c r="K130" s="410"/>
      <c r="L130" s="410"/>
      <c r="M130" s="410"/>
      <c r="N130" s="411"/>
    </row>
    <row r="131" spans="1:14" ht="5.25" customHeight="1">
      <c r="B131" s="412"/>
      <c r="C131" s="413"/>
      <c r="D131" s="413"/>
      <c r="E131" s="413"/>
      <c r="F131" s="413"/>
      <c r="G131" s="413"/>
      <c r="H131" s="413"/>
      <c r="I131" s="413"/>
      <c r="J131" s="413"/>
      <c r="K131" s="413"/>
      <c r="L131" s="413"/>
      <c r="M131" s="413"/>
      <c r="N131" s="414"/>
    </row>
    <row r="132" spans="1:14" ht="9.75" customHeight="1">
      <c r="B132" s="412"/>
      <c r="C132" s="413"/>
      <c r="D132" s="413"/>
      <c r="E132" s="413"/>
      <c r="F132" s="413"/>
      <c r="G132" s="413"/>
      <c r="H132" s="413"/>
      <c r="I132" s="413"/>
      <c r="J132" s="413"/>
      <c r="K132" s="413"/>
      <c r="L132" s="413"/>
      <c r="M132" s="413"/>
      <c r="N132" s="414"/>
    </row>
    <row r="133" spans="1:14">
      <c r="B133" s="415"/>
      <c r="C133" s="416"/>
      <c r="D133" s="416"/>
      <c r="E133" s="416"/>
      <c r="F133" s="416"/>
      <c r="G133" s="416"/>
      <c r="H133" s="416"/>
      <c r="I133" s="416"/>
      <c r="J133" s="416"/>
      <c r="K133" s="416"/>
      <c r="L133" s="416"/>
      <c r="M133" s="416"/>
      <c r="N133" s="417"/>
    </row>
    <row r="134" spans="1:14">
      <c r="B134" s="247"/>
      <c r="C134" s="248"/>
      <c r="D134" s="248"/>
      <c r="E134" s="248" t="s">
        <v>116</v>
      </c>
      <c r="F134" s="394"/>
      <c r="G134" s="394"/>
      <c r="H134" s="248"/>
      <c r="I134" s="248"/>
      <c r="J134" s="248"/>
      <c r="K134" s="248"/>
      <c r="L134" s="248"/>
      <c r="M134" s="248"/>
      <c r="N134" s="249"/>
    </row>
    <row r="135" spans="1:14">
      <c r="B135" s="247"/>
      <c r="C135" s="248"/>
      <c r="D135" s="248"/>
      <c r="E135" s="418" t="s">
        <v>117</v>
      </c>
      <c r="F135" s="248"/>
      <c r="G135" s="248"/>
      <c r="H135" s="418"/>
      <c r="I135" s="418"/>
      <c r="J135" s="418"/>
      <c r="K135" s="248"/>
      <c r="L135" s="248"/>
      <c r="M135" s="248"/>
      <c r="N135" s="249"/>
    </row>
    <row r="136" spans="1:14">
      <c r="B136" s="247"/>
      <c r="C136" s="248"/>
      <c r="D136" s="248"/>
      <c r="E136" s="419" t="s">
        <v>125</v>
      </c>
      <c r="F136" s="248"/>
      <c r="G136" s="248"/>
      <c r="H136" s="419"/>
      <c r="I136" s="419"/>
      <c r="J136" s="419"/>
      <c r="K136" s="248"/>
      <c r="L136" s="248"/>
      <c r="M136" s="248"/>
      <c r="N136" s="249"/>
    </row>
    <row r="137" spans="1:14">
      <c r="B137" s="420"/>
      <c r="C137" s="416"/>
      <c r="D137" s="416"/>
      <c r="E137" s="248" t="s">
        <v>119</v>
      </c>
      <c r="F137" s="248"/>
      <c r="G137" s="248"/>
      <c r="H137" s="248"/>
      <c r="I137" s="248"/>
      <c r="J137" s="248"/>
      <c r="K137" s="416"/>
      <c r="L137" s="416"/>
      <c r="M137" s="416"/>
      <c r="N137" s="417"/>
    </row>
    <row r="138" spans="1:14" ht="12.75" customHeight="1">
      <c r="B138" s="420"/>
      <c r="C138" s="416"/>
      <c r="D138" s="416"/>
      <c r="E138" s="416"/>
      <c r="F138" s="248"/>
      <c r="G138" s="248"/>
      <c r="H138" s="248"/>
      <c r="I138" s="248"/>
      <c r="J138" s="248"/>
      <c r="K138" s="416"/>
      <c r="L138" s="416"/>
      <c r="M138" s="416"/>
      <c r="N138" s="417"/>
    </row>
    <row r="139" spans="1:14" ht="24.75" customHeight="1">
      <c r="A139" s="250"/>
      <c r="B139" s="586" t="s">
        <v>126</v>
      </c>
      <c r="C139" s="587"/>
      <c r="D139" s="587"/>
      <c r="E139" s="587"/>
      <c r="F139" s="587"/>
      <c r="G139" s="587"/>
      <c r="H139" s="587"/>
      <c r="I139" s="587"/>
      <c r="J139" s="587"/>
      <c r="K139" s="587"/>
      <c r="L139" s="587"/>
      <c r="M139" s="587"/>
      <c r="N139" s="588"/>
    </row>
    <row r="140" spans="1:14" ht="7.5" customHeight="1" thickBot="1">
      <c r="B140" s="421"/>
      <c r="C140" s="422"/>
      <c r="D140" s="422"/>
      <c r="E140" s="423"/>
      <c r="F140" s="423"/>
      <c r="G140" s="423"/>
      <c r="H140" s="423"/>
      <c r="I140" s="423"/>
      <c r="J140" s="424"/>
      <c r="K140" s="424"/>
      <c r="L140" s="424"/>
      <c r="M140" s="424"/>
      <c r="N140" s="425"/>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83487-B3E9-47C1-B597-7A11E7CF9F9A}">
  <sheetPr>
    <tabColor theme="5" tint="-0.499984740745262"/>
    <pageSetUpPr fitToPage="1"/>
  </sheetPr>
  <dimension ref="A1:P140"/>
  <sheetViews>
    <sheetView topLeftCell="A97" zoomScaleNormal="100" workbookViewId="0">
      <selection activeCell="C66" sqref="C66:I66"/>
    </sheetView>
  </sheetViews>
  <sheetFormatPr baseColWidth="10" defaultColWidth="0" defaultRowHeight="14.25"/>
  <cols>
    <col min="1" max="1" width="3" style="246" customWidth="1"/>
    <col min="2" max="2" width="16" style="334" customWidth="1"/>
    <col min="3" max="3" width="11.5703125" style="334" customWidth="1"/>
    <col min="4" max="4" width="17" style="334" customWidth="1"/>
    <col min="5" max="5" width="12.5703125" style="334" customWidth="1"/>
    <col min="6" max="6" width="8" style="334" customWidth="1"/>
    <col min="7" max="7" width="8.7109375" style="334" customWidth="1"/>
    <col min="8" max="8" width="10.5703125" style="334" customWidth="1"/>
    <col min="9" max="9" width="14.5703125" style="334" customWidth="1"/>
    <col min="10" max="10" width="25" style="334" customWidth="1"/>
    <col min="11" max="11" width="20.28515625" style="334" customWidth="1"/>
    <col min="12" max="12" width="11.42578125" style="334" customWidth="1"/>
    <col min="13" max="13" width="12.7109375" style="334" customWidth="1"/>
    <col min="14" max="14" width="25.28515625" style="334" customWidth="1"/>
    <col min="15" max="15" width="3.42578125" style="250" customWidth="1"/>
    <col min="16" max="16" width="0" style="250" hidden="1" customWidth="1"/>
    <col min="17" max="16384" width="11.42578125" style="250" hidden="1"/>
  </cols>
  <sheetData>
    <row r="1" spans="1:14" ht="8.25" customHeight="1">
      <c r="A1" s="253"/>
      <c r="B1" s="179"/>
      <c r="C1" s="180"/>
      <c r="D1" s="181"/>
      <c r="E1" s="182"/>
      <c r="F1" s="182"/>
      <c r="G1" s="182"/>
      <c r="H1" s="182"/>
      <c r="I1" s="182"/>
      <c r="J1" s="180"/>
      <c r="K1" s="783" t="s">
        <v>132</v>
      </c>
      <c r="L1" s="695" t="s">
        <v>41</v>
      </c>
      <c r="M1" s="696"/>
      <c r="N1" s="699"/>
    </row>
    <row r="2" spans="1:14" ht="18.75" customHeight="1">
      <c r="A2" s="253"/>
      <c r="B2" s="183"/>
      <c r="C2" s="184"/>
      <c r="D2" s="785" t="s">
        <v>42</v>
      </c>
      <c r="E2" s="786"/>
      <c r="F2" s="786"/>
      <c r="G2" s="786"/>
      <c r="H2" s="786"/>
      <c r="I2" s="786"/>
      <c r="J2" s="787"/>
      <c r="K2" s="784"/>
      <c r="L2" s="697"/>
      <c r="M2" s="698"/>
      <c r="N2" s="700"/>
    </row>
    <row r="3" spans="1:14" ht="17.649999999999999" customHeight="1">
      <c r="A3" s="253"/>
      <c r="B3" s="183"/>
      <c r="C3" s="185"/>
      <c r="D3" s="788" t="s">
        <v>133</v>
      </c>
      <c r="E3" s="789"/>
      <c r="F3" s="789"/>
      <c r="G3" s="789"/>
      <c r="H3" s="789"/>
      <c r="I3" s="789"/>
      <c r="J3" s="790"/>
      <c r="K3" s="791" t="s">
        <v>44</v>
      </c>
      <c r="L3" s="707">
        <v>2021</v>
      </c>
      <c r="M3" s="708"/>
      <c r="N3" s="700"/>
    </row>
    <row r="4" spans="1:14" ht="2.25" customHeight="1">
      <c r="A4" s="253"/>
      <c r="B4" s="183"/>
      <c r="C4" s="185"/>
      <c r="D4" s="186"/>
      <c r="E4" s="187"/>
      <c r="F4" s="187"/>
      <c r="G4" s="187"/>
      <c r="H4" s="187"/>
      <c r="I4" s="187"/>
      <c r="J4" s="185"/>
      <c r="K4" s="792"/>
      <c r="L4" s="697"/>
      <c r="M4" s="698"/>
      <c r="N4" s="700"/>
    </row>
    <row r="5" spans="1:14" ht="14.25" customHeight="1">
      <c r="A5" s="253"/>
      <c r="B5" s="183"/>
      <c r="C5" s="185"/>
      <c r="D5" s="788" t="s">
        <v>45</v>
      </c>
      <c r="E5" s="789"/>
      <c r="F5" s="789"/>
      <c r="G5" s="789"/>
      <c r="H5" s="789"/>
      <c r="I5" s="789"/>
      <c r="J5" s="790"/>
      <c r="K5" s="791" t="s">
        <v>46</v>
      </c>
      <c r="L5" s="680"/>
      <c r="M5" s="680"/>
      <c r="N5" s="700"/>
    </row>
    <row r="6" spans="1:14" ht="3.75" customHeight="1" thickBot="1">
      <c r="A6" s="253"/>
      <c r="B6" s="188"/>
      <c r="C6" s="189"/>
      <c r="D6" s="190"/>
      <c r="E6" s="191"/>
      <c r="F6" s="191"/>
      <c r="G6" s="191"/>
      <c r="H6" s="191"/>
      <c r="I6" s="191"/>
      <c r="J6" s="189"/>
      <c r="K6" s="793"/>
      <c r="L6" s="681"/>
      <c r="M6" s="681"/>
      <c r="N6" s="701"/>
    </row>
    <row r="7" spans="1:14" ht="3.75" customHeight="1" thickBot="1">
      <c r="A7" s="253"/>
      <c r="B7" s="192"/>
      <c r="C7" s="193"/>
      <c r="D7" s="193"/>
      <c r="E7" s="193"/>
      <c r="F7" s="193"/>
      <c r="G7" s="193"/>
      <c r="H7" s="193"/>
      <c r="I7" s="193"/>
      <c r="J7" s="193"/>
      <c r="K7" s="193"/>
      <c r="L7" s="194"/>
      <c r="M7" s="194"/>
      <c r="N7" s="195"/>
    </row>
    <row r="8" spans="1:14" ht="14.25" customHeight="1">
      <c r="A8" s="196"/>
      <c r="B8" s="22"/>
      <c r="C8" s="446"/>
      <c r="D8" s="446"/>
      <c r="E8" s="446"/>
      <c r="F8" s="684"/>
      <c r="G8" s="684"/>
      <c r="H8" s="684"/>
      <c r="I8" s="684"/>
      <c r="J8" s="446"/>
      <c r="K8" s="23" t="s">
        <v>47</v>
      </c>
      <c r="L8" s="24"/>
      <c r="M8" s="24"/>
      <c r="N8" s="25"/>
    </row>
    <row r="9" spans="1:14" ht="27" customHeight="1">
      <c r="A9" s="196"/>
      <c r="B9" s="26"/>
      <c r="C9" s="447"/>
      <c r="D9" s="447"/>
      <c r="E9" s="447"/>
      <c r="F9" s="685"/>
      <c r="G9" s="685"/>
      <c r="H9" s="685"/>
      <c r="I9" s="685"/>
      <c r="J9" s="447"/>
      <c r="K9" s="27"/>
      <c r="L9" s="28" t="s">
        <v>48</v>
      </c>
      <c r="M9" s="28" t="s">
        <v>49</v>
      </c>
      <c r="N9" s="29" t="s">
        <v>50</v>
      </c>
    </row>
    <row r="10" spans="1:14" ht="21.75" customHeight="1">
      <c r="A10" s="196"/>
      <c r="B10" s="672" t="s">
        <v>51</v>
      </c>
      <c r="C10" s="673"/>
      <c r="D10" s="673"/>
      <c r="E10" s="30" t="s">
        <v>52</v>
      </c>
      <c r="F10" s="686" t="s">
        <v>53</v>
      </c>
      <c r="G10" s="686"/>
      <c r="H10" s="687" t="str">
        <f>+'[75]900.3.2'!H10</f>
        <v>2023 - 2 D/EMBRE 2023</v>
      </c>
      <c r="I10" s="687"/>
      <c r="J10" s="447"/>
      <c r="K10" s="31"/>
      <c r="L10" s="28"/>
      <c r="M10" s="28"/>
      <c r="N10" s="29"/>
    </row>
    <row r="11" spans="1:14" ht="5.65" customHeight="1">
      <c r="A11" s="196"/>
      <c r="B11" s="442"/>
      <c r="C11" s="443"/>
      <c r="D11" s="443"/>
      <c r="E11" s="32"/>
      <c r="F11" s="447"/>
      <c r="G11" s="447"/>
      <c r="H11" s="33"/>
      <c r="I11" s="447"/>
      <c r="J11" s="447"/>
      <c r="K11" s="31"/>
      <c r="L11" s="28"/>
      <c r="M11" s="28"/>
      <c r="N11" s="29"/>
    </row>
    <row r="12" spans="1:14" ht="19.149999999999999" customHeight="1">
      <c r="A12" s="196"/>
      <c r="B12" s="670" t="s">
        <v>54</v>
      </c>
      <c r="C12" s="671"/>
      <c r="D12" s="671"/>
      <c r="E12" s="671"/>
      <c r="F12" s="447"/>
      <c r="G12" s="447"/>
      <c r="H12" s="447"/>
      <c r="I12" s="447"/>
      <c r="J12" s="447"/>
      <c r="K12" s="27"/>
      <c r="L12" s="28"/>
      <c r="M12" s="28"/>
      <c r="N12" s="29"/>
    </row>
    <row r="13" spans="1:14" ht="23.1" customHeight="1">
      <c r="A13" s="196"/>
      <c r="B13" s="672" t="s">
        <v>55</v>
      </c>
      <c r="C13" s="673"/>
      <c r="D13" s="673"/>
      <c r="E13" s="34" t="s">
        <v>56</v>
      </c>
      <c r="F13" s="34"/>
      <c r="G13" s="447"/>
      <c r="H13" s="674" t="s">
        <v>57</v>
      </c>
      <c r="I13" s="674"/>
      <c r="J13" s="35" t="s">
        <v>56</v>
      </c>
      <c r="K13" s="674" t="s">
        <v>58</v>
      </c>
      <c r="L13" s="674"/>
      <c r="M13" s="35" t="s">
        <v>56</v>
      </c>
      <c r="N13" s="36"/>
    </row>
    <row r="14" spans="1:14" ht="18" customHeight="1">
      <c r="A14" s="196"/>
      <c r="B14" s="37" t="s">
        <v>59</v>
      </c>
      <c r="C14" s="38"/>
      <c r="D14" s="675"/>
      <c r="E14" s="675"/>
      <c r="F14" s="444"/>
      <c r="G14" s="444"/>
      <c r="H14" s="38"/>
      <c r="I14" s="39"/>
      <c r="J14" s="40" t="s">
        <v>60</v>
      </c>
      <c r="K14" s="41"/>
      <c r="L14" s="444"/>
      <c r="M14" s="444"/>
      <c r="N14" s="42"/>
    </row>
    <row r="15" spans="1:14" ht="14.25" customHeight="1" thickBot="1">
      <c r="A15" s="196"/>
      <c r="B15" s="43"/>
      <c r="C15" s="44"/>
      <c r="D15" s="445"/>
      <c r="E15" s="445"/>
      <c r="F15" s="445"/>
      <c r="G15" s="445"/>
      <c r="H15" s="44"/>
      <c r="I15" s="445"/>
      <c r="J15" s="44"/>
      <c r="K15" s="445"/>
      <c r="L15" s="676"/>
      <c r="M15" s="676"/>
      <c r="N15" s="677"/>
    </row>
    <row r="16" spans="1:14" ht="8.65" customHeight="1">
      <c r="B16" s="342"/>
      <c r="C16" s="343"/>
      <c r="D16" s="343"/>
      <c r="E16" s="343"/>
      <c r="F16" s="343"/>
      <c r="G16" s="343"/>
      <c r="H16" s="343"/>
      <c r="I16" s="343"/>
      <c r="J16" s="343"/>
      <c r="K16" s="343"/>
      <c r="L16" s="343"/>
      <c r="M16" s="343"/>
      <c r="N16" s="344"/>
    </row>
    <row r="17" spans="1:14" s="252" customFormat="1" ht="18" customHeight="1">
      <c r="A17" s="450"/>
      <c r="B17" s="346" t="s">
        <v>61</v>
      </c>
      <c r="C17" s="347"/>
      <c r="D17" s="348" t="s">
        <v>62</v>
      </c>
      <c r="E17" s="349"/>
      <c r="F17" s="350"/>
      <c r="G17" s="350"/>
      <c r="H17" s="451"/>
      <c r="I17" s="451"/>
      <c r="J17" s="451"/>
      <c r="K17" s="451"/>
      <c r="L17" s="451"/>
      <c r="M17" s="350"/>
      <c r="N17" s="351"/>
    </row>
    <row r="18" spans="1:14" s="252" customFormat="1" ht="24" customHeight="1">
      <c r="A18" s="450"/>
      <c r="B18" s="352" t="s">
        <v>63</v>
      </c>
      <c r="C18" s="353"/>
      <c r="D18" s="354"/>
      <c r="E18" s="354"/>
      <c r="F18" s="354"/>
      <c r="G18" s="452"/>
      <c r="H18" s="452"/>
      <c r="I18" s="452"/>
      <c r="J18" s="452"/>
      <c r="K18" s="452"/>
      <c r="L18" s="452"/>
      <c r="M18" s="354"/>
      <c r="N18" s="351"/>
    </row>
    <row r="19" spans="1:14" s="252" customFormat="1" ht="20.25" customHeight="1">
      <c r="A19" s="450"/>
      <c r="B19" s="355"/>
      <c r="C19" s="353"/>
      <c r="D19" s="356"/>
      <c r="E19" s="354"/>
      <c r="F19" s="354"/>
      <c r="G19" s="354"/>
      <c r="H19" s="354"/>
      <c r="I19" s="354"/>
      <c r="J19" s="354"/>
      <c r="K19" s="354"/>
      <c r="L19" s="354"/>
      <c r="M19" s="354"/>
      <c r="N19" s="351"/>
    </row>
    <row r="20" spans="1:14" s="252" customFormat="1" ht="11.25" customHeight="1">
      <c r="A20" s="450"/>
      <c r="B20" s="355"/>
      <c r="C20" s="353"/>
      <c r="D20" s="357"/>
      <c r="E20" s="357"/>
      <c r="F20" s="357"/>
      <c r="G20" s="357"/>
      <c r="H20" s="357"/>
      <c r="I20" s="357"/>
      <c r="J20" s="357"/>
      <c r="K20" s="357"/>
      <c r="L20" s="357"/>
      <c r="M20" s="357"/>
      <c r="N20" s="358"/>
    </row>
    <row r="21" spans="1:14" s="252" customFormat="1">
      <c r="A21" s="450"/>
      <c r="B21" s="355" t="s">
        <v>64</v>
      </c>
      <c r="C21" s="359"/>
      <c r="D21" s="354"/>
      <c r="E21" s="354"/>
      <c r="F21" s="354"/>
      <c r="G21" s="354"/>
      <c r="H21" s="354"/>
      <c r="I21" s="349"/>
      <c r="J21" s="360" t="s">
        <v>65</v>
      </c>
      <c r="K21" s="354"/>
      <c r="L21" s="354"/>
      <c r="M21" s="354"/>
      <c r="N21" s="358"/>
    </row>
    <row r="22" spans="1:14" s="252" customFormat="1">
      <c r="A22" s="450"/>
      <c r="B22" s="355"/>
      <c r="C22" s="353"/>
      <c r="D22" s="357"/>
      <c r="E22" s="357"/>
      <c r="F22" s="357"/>
      <c r="G22" s="357"/>
      <c r="H22" s="357"/>
      <c r="I22" s="357"/>
      <c r="J22" s="357"/>
      <c r="K22" s="357"/>
      <c r="L22" s="357"/>
      <c r="M22" s="357"/>
      <c r="N22" s="358"/>
    </row>
    <row r="23" spans="1:14" s="252" customFormat="1">
      <c r="A23" s="450"/>
      <c r="B23" s="355" t="s">
        <v>66</v>
      </c>
      <c r="C23" s="359"/>
      <c r="D23" s="354"/>
      <c r="E23" s="354"/>
      <c r="F23" s="354"/>
      <c r="G23" s="354"/>
      <c r="H23" s="452"/>
      <c r="I23" s="354"/>
      <c r="J23" s="354"/>
      <c r="K23" s="354"/>
      <c r="L23" s="354"/>
      <c r="M23" s="354"/>
      <c r="N23" s="361"/>
    </row>
    <row r="24" spans="1:14" s="252" customFormat="1">
      <c r="A24" s="450"/>
      <c r="B24" s="355"/>
      <c r="C24" s="353"/>
      <c r="D24" s="357"/>
      <c r="E24" s="357"/>
      <c r="F24" s="357"/>
      <c r="G24" s="357"/>
      <c r="H24" s="357"/>
      <c r="I24" s="357"/>
      <c r="J24" s="357"/>
      <c r="K24" s="357"/>
      <c r="L24" s="357"/>
      <c r="M24" s="357"/>
      <c r="N24" s="358"/>
    </row>
    <row r="25" spans="1:14" s="252" customFormat="1">
      <c r="A25" s="450"/>
      <c r="B25" s="355" t="s">
        <v>67</v>
      </c>
      <c r="C25" s="359"/>
      <c r="D25" s="354"/>
      <c r="E25" s="354"/>
      <c r="F25" s="354"/>
      <c r="G25" s="354"/>
      <c r="H25" s="354"/>
      <c r="I25" s="354"/>
      <c r="J25" s="354"/>
      <c r="K25" s="362" t="s">
        <v>61</v>
      </c>
      <c r="L25" s="363"/>
      <c r="M25" s="364" t="s">
        <v>62</v>
      </c>
      <c r="N25" s="365" t="s">
        <v>68</v>
      </c>
    </row>
    <row r="26" spans="1:14" s="252" customFormat="1" ht="12" customHeight="1">
      <c r="A26" s="450"/>
      <c r="B26" s="355"/>
      <c r="C26" s="353"/>
      <c r="D26" s="357"/>
      <c r="E26" s="357"/>
      <c r="F26" s="357"/>
      <c r="G26" s="357"/>
      <c r="H26" s="357"/>
      <c r="I26" s="357"/>
      <c r="J26" s="357"/>
      <c r="K26" s="357"/>
      <c r="L26" s="357"/>
      <c r="M26" s="357"/>
      <c r="N26" s="358"/>
    </row>
    <row r="27" spans="1:14" s="252" customFormat="1">
      <c r="A27" s="450"/>
      <c r="B27" s="355" t="s">
        <v>69</v>
      </c>
      <c r="C27" s="353"/>
      <c r="D27" s="357"/>
      <c r="E27" s="357"/>
      <c r="F27" s="357"/>
      <c r="G27" s="357"/>
      <c r="H27" s="349"/>
      <c r="I27" s="366" t="s">
        <v>70</v>
      </c>
      <c r="J27" s="366" t="s">
        <v>70</v>
      </c>
      <c r="K27" s="350"/>
      <c r="L27" s="357"/>
      <c r="M27" s="357"/>
      <c r="N27" s="358"/>
    </row>
    <row r="28" spans="1:14" s="252" customFormat="1">
      <c r="A28" s="450"/>
      <c r="B28" s="355"/>
      <c r="C28" s="353"/>
      <c r="D28" s="357"/>
      <c r="E28" s="357"/>
      <c r="F28" s="350" t="s">
        <v>71</v>
      </c>
      <c r="G28" s="367"/>
      <c r="H28" s="368" t="s">
        <v>48</v>
      </c>
      <c r="I28" s="368" t="s">
        <v>49</v>
      </c>
      <c r="J28" s="369" t="s">
        <v>50</v>
      </c>
      <c r="K28" s="350"/>
      <c r="L28" s="357"/>
      <c r="M28" s="357"/>
      <c r="N28" s="358"/>
    </row>
    <row r="29" spans="1:14" ht="4.5" customHeight="1" thickBot="1">
      <c r="B29" s="247"/>
      <c r="C29" s="248"/>
      <c r="D29" s="248"/>
      <c r="E29" s="248"/>
      <c r="F29" s="248"/>
      <c r="G29" s="248"/>
      <c r="H29" s="248"/>
      <c r="I29" s="248"/>
      <c r="J29" s="248"/>
      <c r="K29" s="248"/>
      <c r="L29" s="248"/>
      <c r="M29" s="248"/>
      <c r="N29" s="249"/>
    </row>
    <row r="30" spans="1:14" s="252" customFormat="1" ht="25.5" customHeight="1" thickBot="1">
      <c r="A30" s="251"/>
      <c r="B30" s="664" t="s">
        <v>72</v>
      </c>
      <c r="C30" s="665"/>
      <c r="D30" s="665"/>
      <c r="E30" s="665"/>
      <c r="F30" s="665"/>
      <c r="G30" s="665"/>
      <c r="H30" s="665"/>
      <c r="I30" s="665"/>
      <c r="J30" s="665"/>
      <c r="K30" s="665"/>
      <c r="L30" s="665"/>
      <c r="M30" s="665"/>
      <c r="N30" s="666"/>
    </row>
    <row r="31" spans="1:14" ht="5.25" customHeight="1" thickBot="1">
      <c r="A31" s="253"/>
      <c r="B31" s="254"/>
      <c r="C31" s="255"/>
      <c r="D31" s="255"/>
      <c r="E31" s="255"/>
      <c r="F31" s="255"/>
      <c r="G31" s="255"/>
      <c r="H31" s="255"/>
      <c r="I31" s="255"/>
      <c r="J31" s="255"/>
      <c r="K31" s="255"/>
      <c r="L31" s="255"/>
      <c r="M31" s="255"/>
      <c r="N31" s="256"/>
    </row>
    <row r="32" spans="1:14" ht="36.75" customHeight="1">
      <c r="A32" s="253"/>
      <c r="B32" s="257" t="s">
        <v>73</v>
      </c>
      <c r="C32" s="625" t="s">
        <v>74</v>
      </c>
      <c r="D32" s="625"/>
      <c r="E32" s="625"/>
      <c r="F32" s="625"/>
      <c r="G32" s="625"/>
      <c r="H32" s="625"/>
      <c r="I32" s="625"/>
      <c r="J32" s="667" t="s">
        <v>134</v>
      </c>
      <c r="K32" s="667"/>
      <c r="L32" s="668" t="s">
        <v>76</v>
      </c>
      <c r="M32" s="668"/>
      <c r="N32" s="258" t="s">
        <v>5</v>
      </c>
    </row>
    <row r="33" spans="1:16" ht="87" customHeight="1" thickBot="1">
      <c r="B33" s="259" t="s">
        <v>15</v>
      </c>
      <c r="C33" s="779" t="s">
        <v>135</v>
      </c>
      <c r="D33" s="780"/>
      <c r="E33" s="780"/>
      <c r="F33" s="780"/>
      <c r="G33" s="780"/>
      <c r="H33" s="780"/>
      <c r="I33" s="781"/>
      <c r="J33" s="782"/>
      <c r="K33" s="782"/>
      <c r="L33" s="669" t="s">
        <v>136</v>
      </c>
      <c r="M33" s="669"/>
      <c r="N33" s="260"/>
    </row>
    <row r="34" spans="1:16" ht="4.5" customHeight="1">
      <c r="A34" s="253"/>
      <c r="B34" s="261"/>
      <c r="C34" s="262"/>
      <c r="D34" s="262"/>
      <c r="E34" s="262"/>
      <c r="F34" s="262"/>
      <c r="G34" s="262"/>
      <c r="H34" s="262"/>
      <c r="I34" s="262"/>
      <c r="J34" s="262"/>
      <c r="K34" s="262"/>
      <c r="L34" s="262"/>
      <c r="M34" s="262"/>
      <c r="N34" s="263"/>
    </row>
    <row r="35" spans="1:16" ht="19.899999999999999" customHeight="1" thickBot="1">
      <c r="A35" s="253"/>
      <c r="B35" s="776" t="s">
        <v>78</v>
      </c>
      <c r="C35" s="777"/>
      <c r="D35" s="777"/>
      <c r="E35" s="777"/>
      <c r="F35" s="777"/>
      <c r="G35" s="777"/>
      <c r="H35" s="777"/>
      <c r="I35" s="777"/>
      <c r="J35" s="777"/>
      <c r="K35" s="777"/>
      <c r="L35" s="777"/>
      <c r="M35" s="777"/>
      <c r="N35" s="778"/>
    </row>
    <row r="36" spans="1:16" ht="5.25" customHeight="1" thickBot="1">
      <c r="A36" s="253"/>
      <c r="B36" s="264"/>
      <c r="C36" s="265"/>
      <c r="D36" s="265"/>
      <c r="E36" s="265"/>
      <c r="F36" s="265"/>
      <c r="G36" s="265"/>
      <c r="H36" s="265"/>
      <c r="I36" s="265"/>
      <c r="J36" s="265"/>
      <c r="K36" s="265"/>
      <c r="L36" s="265"/>
      <c r="M36" s="265"/>
      <c r="N36" s="266"/>
    </row>
    <row r="37" spans="1:16" ht="21" customHeight="1">
      <c r="A37" s="253"/>
      <c r="B37" s="267" t="s">
        <v>40</v>
      </c>
      <c r="C37" s="625" t="s">
        <v>74</v>
      </c>
      <c r="D37" s="625"/>
      <c r="E37" s="625"/>
      <c r="F37" s="625"/>
      <c r="G37" s="625"/>
      <c r="H37" s="625"/>
      <c r="I37" s="625"/>
      <c r="J37" s="440" t="s">
        <v>79</v>
      </c>
      <c r="K37" s="440" t="s">
        <v>80</v>
      </c>
      <c r="L37" s="625" t="s">
        <v>81</v>
      </c>
      <c r="M37" s="625"/>
      <c r="N37" s="268" t="s">
        <v>82</v>
      </c>
    </row>
    <row r="38" spans="1:16" ht="21" customHeight="1">
      <c r="B38" s="269" t="s">
        <v>83</v>
      </c>
      <c r="C38" s="653" t="s">
        <v>84</v>
      </c>
      <c r="D38" s="653"/>
      <c r="E38" s="653"/>
      <c r="F38" s="653"/>
      <c r="G38" s="653"/>
      <c r="H38" s="653"/>
      <c r="I38" s="653"/>
      <c r="J38" s="270"/>
      <c r="K38" s="271">
        <f>IFERROR(VLOOKUP(B38,[75]EQUIPOS!$C$6:$G$155,5,0),0)</f>
        <v>41650.298565703008</v>
      </c>
      <c r="L38" s="659">
        <f>1/125</f>
        <v>8.0000000000000002E-3</v>
      </c>
      <c r="M38" s="659"/>
      <c r="N38" s="272">
        <f>K38*L38</f>
        <v>333.20238852562409</v>
      </c>
      <c r="P38" s="197"/>
    </row>
    <row r="39" spans="1:16" ht="21" customHeight="1">
      <c r="B39" s="89" t="s">
        <v>137</v>
      </c>
      <c r="C39" s="709" t="s">
        <v>138</v>
      </c>
      <c r="D39" s="709"/>
      <c r="E39" s="709"/>
      <c r="F39" s="709"/>
      <c r="G39" s="709"/>
      <c r="H39" s="709"/>
      <c r="I39" s="709"/>
      <c r="J39" s="273"/>
      <c r="K39" s="271">
        <f>IFERROR(VLOOKUP(B39,[75]EQUIPOS!$C$6:$G$155,5,0),0)</f>
        <v>8602.0795356462604</v>
      </c>
      <c r="L39" s="656">
        <f>1/200</f>
        <v>5.0000000000000001E-3</v>
      </c>
      <c r="M39" s="656"/>
      <c r="N39" s="272">
        <f t="shared" ref="N39:N50" si="0">K39*L39</f>
        <v>43.0103976782313</v>
      </c>
    </row>
    <row r="40" spans="1:16" ht="21" customHeight="1">
      <c r="B40" s="274" t="s">
        <v>139</v>
      </c>
      <c r="C40" s="774" t="s">
        <v>140</v>
      </c>
      <c r="D40" s="774"/>
      <c r="E40" s="774"/>
      <c r="F40" s="774"/>
      <c r="G40" s="774"/>
      <c r="H40" s="774"/>
      <c r="I40" s="774"/>
      <c r="J40" s="273"/>
      <c r="K40" s="271">
        <f>IFERROR(VLOOKUP(B40,[75]EQUIPOS!$C$6:$G$155,5,0),0)</f>
        <v>6397.8138159663113</v>
      </c>
      <c r="L40" s="656">
        <f>1/200</f>
        <v>5.0000000000000001E-3</v>
      </c>
      <c r="M40" s="656"/>
      <c r="N40" s="272">
        <f t="shared" si="0"/>
        <v>31.989069079831555</v>
      </c>
    </row>
    <row r="41" spans="1:16" ht="21" customHeight="1">
      <c r="B41" s="275" t="s">
        <v>141</v>
      </c>
      <c r="C41" s="775" t="s">
        <v>142</v>
      </c>
      <c r="D41" s="775"/>
      <c r="E41" s="775"/>
      <c r="F41" s="775"/>
      <c r="G41" s="775"/>
      <c r="H41" s="775"/>
      <c r="I41" s="775"/>
      <c r="J41" s="273"/>
      <c r="K41" s="271">
        <f>IFERROR(VLOOKUP(B41,[75]EQUIPOS!$C$6:$G$155,5,0),0)</f>
        <v>11306.258689261631</v>
      </c>
      <c r="L41" s="656">
        <f>1/200</f>
        <v>5.0000000000000001E-3</v>
      </c>
      <c r="M41" s="656"/>
      <c r="N41" s="272">
        <f t="shared" si="0"/>
        <v>56.531293446308155</v>
      </c>
    </row>
    <row r="42" spans="1:16" ht="21" customHeight="1">
      <c r="B42" s="276"/>
      <c r="C42" s="650"/>
      <c r="D42" s="650"/>
      <c r="E42" s="650"/>
      <c r="F42" s="650"/>
      <c r="G42" s="650"/>
      <c r="H42" s="650"/>
      <c r="I42" s="650"/>
      <c r="J42" s="273"/>
      <c r="K42" s="277"/>
      <c r="L42" s="656"/>
      <c r="M42" s="656"/>
      <c r="N42" s="272">
        <f t="shared" si="0"/>
        <v>0</v>
      </c>
    </row>
    <row r="43" spans="1:16" ht="21" customHeight="1">
      <c r="B43" s="276"/>
      <c r="C43" s="650"/>
      <c r="D43" s="650"/>
      <c r="E43" s="650"/>
      <c r="F43" s="650"/>
      <c r="G43" s="650"/>
      <c r="H43" s="650"/>
      <c r="I43" s="650"/>
      <c r="J43" s="273"/>
      <c r="K43" s="277"/>
      <c r="L43" s="656"/>
      <c r="M43" s="656"/>
      <c r="N43" s="272">
        <f t="shared" si="0"/>
        <v>0</v>
      </c>
    </row>
    <row r="44" spans="1:16" ht="21" customHeight="1">
      <c r="B44" s="276"/>
      <c r="C44" s="650"/>
      <c r="D44" s="650"/>
      <c r="E44" s="650"/>
      <c r="F44" s="650"/>
      <c r="G44" s="650"/>
      <c r="H44" s="650"/>
      <c r="I44" s="650"/>
      <c r="J44" s="273"/>
      <c r="K44" s="277"/>
      <c r="L44" s="656"/>
      <c r="M44" s="656"/>
      <c r="N44" s="272">
        <f t="shared" si="0"/>
        <v>0</v>
      </c>
    </row>
    <row r="45" spans="1:16" ht="21" customHeight="1">
      <c r="B45" s="276"/>
      <c r="C45" s="650"/>
      <c r="D45" s="650"/>
      <c r="E45" s="650"/>
      <c r="F45" s="650"/>
      <c r="G45" s="650"/>
      <c r="H45" s="650"/>
      <c r="I45" s="650"/>
      <c r="J45" s="273"/>
      <c r="K45" s="277"/>
      <c r="L45" s="656"/>
      <c r="M45" s="656"/>
      <c r="N45" s="272">
        <f t="shared" si="0"/>
        <v>0</v>
      </c>
    </row>
    <row r="46" spans="1:16" ht="21" customHeight="1">
      <c r="B46" s="276"/>
      <c r="C46" s="650"/>
      <c r="D46" s="650"/>
      <c r="E46" s="650"/>
      <c r="F46" s="650"/>
      <c r="G46" s="650"/>
      <c r="H46" s="650"/>
      <c r="I46" s="650"/>
      <c r="J46" s="273"/>
      <c r="K46" s="277"/>
      <c r="L46" s="656"/>
      <c r="M46" s="656"/>
      <c r="N46" s="272">
        <f t="shared" si="0"/>
        <v>0</v>
      </c>
    </row>
    <row r="47" spans="1:16" ht="21" customHeight="1">
      <c r="B47" s="276"/>
      <c r="C47" s="650"/>
      <c r="D47" s="650"/>
      <c r="E47" s="650"/>
      <c r="F47" s="650"/>
      <c r="G47" s="650"/>
      <c r="H47" s="650"/>
      <c r="I47" s="650"/>
      <c r="J47" s="273"/>
      <c r="K47" s="277"/>
      <c r="L47" s="656"/>
      <c r="M47" s="656"/>
      <c r="N47" s="272">
        <f t="shared" si="0"/>
        <v>0</v>
      </c>
    </row>
    <row r="48" spans="1:16" ht="21" customHeight="1">
      <c r="B48" s="276"/>
      <c r="C48" s="650"/>
      <c r="D48" s="650"/>
      <c r="E48" s="650"/>
      <c r="F48" s="650"/>
      <c r="G48" s="650"/>
      <c r="H48" s="650"/>
      <c r="I48" s="650"/>
      <c r="J48" s="273"/>
      <c r="K48" s="277"/>
      <c r="L48" s="656"/>
      <c r="M48" s="656"/>
      <c r="N48" s="272">
        <f t="shared" si="0"/>
        <v>0</v>
      </c>
    </row>
    <row r="49" spans="1:14" ht="21" customHeight="1">
      <c r="B49" s="276"/>
      <c r="C49" s="650"/>
      <c r="D49" s="650"/>
      <c r="E49" s="650"/>
      <c r="F49" s="650"/>
      <c r="G49" s="650"/>
      <c r="H49" s="650"/>
      <c r="I49" s="650"/>
      <c r="J49" s="273"/>
      <c r="K49" s="277"/>
      <c r="L49" s="656"/>
      <c r="M49" s="656"/>
      <c r="N49" s="272">
        <f t="shared" si="0"/>
        <v>0</v>
      </c>
    </row>
    <row r="50" spans="1:14" ht="21" customHeight="1">
      <c r="B50" s="199"/>
      <c r="C50" s="771"/>
      <c r="D50" s="771"/>
      <c r="E50" s="771"/>
      <c r="F50" s="771"/>
      <c r="G50" s="771"/>
      <c r="H50" s="771"/>
      <c r="I50" s="771"/>
      <c r="J50" s="278"/>
      <c r="K50" s="279"/>
      <c r="L50" s="772"/>
      <c r="M50" s="772"/>
      <c r="N50" s="280">
        <f t="shared" si="0"/>
        <v>0</v>
      </c>
    </row>
    <row r="51" spans="1:14" ht="21" customHeight="1">
      <c r="A51" s="281"/>
      <c r="B51" s="282"/>
      <c r="C51" s="753"/>
      <c r="D51" s="753"/>
      <c r="E51" s="753"/>
      <c r="F51" s="753"/>
      <c r="G51" s="753"/>
      <c r="H51" s="753"/>
      <c r="I51" s="753"/>
      <c r="J51" s="283"/>
      <c r="K51" s="284"/>
      <c r="L51" s="773"/>
      <c r="M51" s="773"/>
      <c r="N51" s="285">
        <f>L51*N98</f>
        <v>0</v>
      </c>
    </row>
    <row r="52" spans="1:14" s="205" customFormat="1" ht="21" customHeight="1" thickBot="1">
      <c r="A52" s="200"/>
      <c r="B52" s="201"/>
      <c r="C52" s="760" t="s">
        <v>85</v>
      </c>
      <c r="D52" s="760"/>
      <c r="E52" s="760"/>
      <c r="F52" s="760"/>
      <c r="G52" s="760"/>
      <c r="H52" s="760"/>
      <c r="I52" s="760"/>
      <c r="J52" s="202"/>
      <c r="K52" s="203"/>
      <c r="L52" s="761">
        <v>0.01</v>
      </c>
      <c r="M52" s="761"/>
      <c r="N52" s="204">
        <f>L52*N97</f>
        <v>0</v>
      </c>
    </row>
    <row r="53" spans="1:14" s="205" customFormat="1" ht="15" thickBot="1">
      <c r="A53" s="206"/>
      <c r="B53" s="762" t="s">
        <v>86</v>
      </c>
      <c r="C53" s="763"/>
      <c r="D53" s="763"/>
      <c r="E53" s="763"/>
      <c r="F53" s="763"/>
      <c r="G53" s="763"/>
      <c r="H53" s="763"/>
      <c r="I53" s="763"/>
      <c r="J53" s="763"/>
      <c r="K53" s="763"/>
      <c r="L53" s="763"/>
      <c r="M53" s="764"/>
      <c r="N53" s="97">
        <f>SUM(N38:N52)</f>
        <v>464.73314872999509</v>
      </c>
    </row>
    <row r="54" spans="1:14" s="205" customFormat="1" ht="4.5" customHeight="1" thickBot="1">
      <c r="A54" s="206"/>
      <c r="B54" s="207"/>
      <c r="C54" s="207"/>
      <c r="D54" s="207"/>
      <c r="E54" s="207"/>
      <c r="F54" s="207"/>
      <c r="G54" s="207"/>
      <c r="H54" s="207"/>
      <c r="I54" s="207"/>
      <c r="J54" s="207"/>
      <c r="K54" s="207"/>
      <c r="L54" s="207"/>
      <c r="M54" s="208"/>
      <c r="N54" s="209"/>
    </row>
    <row r="55" spans="1:14" s="286" customFormat="1" ht="19.899999999999999" customHeight="1" thickBot="1">
      <c r="A55" s="253"/>
      <c r="B55" s="765" t="s">
        <v>87</v>
      </c>
      <c r="C55" s="766"/>
      <c r="D55" s="766"/>
      <c r="E55" s="766"/>
      <c r="F55" s="766"/>
      <c r="G55" s="766"/>
      <c r="H55" s="766"/>
      <c r="I55" s="766"/>
      <c r="J55" s="766"/>
      <c r="K55" s="766"/>
      <c r="L55" s="766"/>
      <c r="M55" s="766"/>
      <c r="N55" s="767"/>
    </row>
    <row r="56" spans="1:14" s="253" customFormat="1" ht="6.75" customHeight="1" thickBot="1">
      <c r="B56" s="768"/>
      <c r="C56" s="769"/>
      <c r="D56" s="769"/>
      <c r="E56" s="769"/>
      <c r="F56" s="769"/>
      <c r="G56" s="769"/>
      <c r="H56" s="769"/>
      <c r="I56" s="769"/>
      <c r="J56" s="769"/>
      <c r="K56" s="769"/>
      <c r="L56" s="769"/>
      <c r="M56" s="769"/>
      <c r="N56" s="770"/>
    </row>
    <row r="57" spans="1:14" s="286" customFormat="1" ht="21" customHeight="1">
      <c r="A57" s="253"/>
      <c r="B57" s="287" t="s">
        <v>40</v>
      </c>
      <c r="C57" s="667" t="s">
        <v>74</v>
      </c>
      <c r="D57" s="667"/>
      <c r="E57" s="667"/>
      <c r="F57" s="667"/>
      <c r="G57" s="667"/>
      <c r="H57" s="667"/>
      <c r="I57" s="667"/>
      <c r="J57" s="441" t="s">
        <v>76</v>
      </c>
      <c r="K57" s="441" t="s">
        <v>5</v>
      </c>
      <c r="L57" s="667" t="s">
        <v>88</v>
      </c>
      <c r="M57" s="667"/>
      <c r="N57" s="288" t="s">
        <v>82</v>
      </c>
    </row>
    <row r="58" spans="1:14">
      <c r="B58" s="210" t="s">
        <v>143</v>
      </c>
      <c r="C58" s="754" t="s">
        <v>144</v>
      </c>
      <c r="D58" s="754"/>
      <c r="E58" s="754"/>
      <c r="F58" s="754"/>
      <c r="G58" s="754"/>
      <c r="H58" s="754"/>
      <c r="I58" s="754"/>
      <c r="J58" s="289" t="s">
        <v>91</v>
      </c>
      <c r="K58" s="290">
        <v>0.11</v>
      </c>
      <c r="L58" s="755">
        <f>VLOOKUP(B58,[75]MATERIALES!C6:F373,4,FALSE)</f>
        <v>37581.761312158</v>
      </c>
      <c r="M58" s="756"/>
      <c r="N58" s="291">
        <f>K58*L58</f>
        <v>4133.9937443373801</v>
      </c>
    </row>
    <row r="59" spans="1:14">
      <c r="B59" s="211" t="s">
        <v>145</v>
      </c>
      <c r="C59" s="757" t="s">
        <v>146</v>
      </c>
      <c r="D59" s="757"/>
      <c r="E59" s="757"/>
      <c r="F59" s="757"/>
      <c r="G59" s="757"/>
      <c r="H59" s="757"/>
      <c r="I59" s="757"/>
      <c r="J59" s="292" t="s">
        <v>136</v>
      </c>
      <c r="K59" s="293">
        <v>1</v>
      </c>
      <c r="L59" s="758">
        <f>VLOOKUP(B59,[75]MATERIALES!$C$6:$F$499,4,0)</f>
        <v>10028.417411855962</v>
      </c>
      <c r="M59" s="759"/>
      <c r="N59" s="291">
        <f>K59*L59</f>
        <v>10028.417411855962</v>
      </c>
    </row>
    <row r="60" spans="1:14">
      <c r="B60" s="214"/>
      <c r="C60" s="757"/>
      <c r="D60" s="757"/>
      <c r="E60" s="757"/>
      <c r="F60" s="757"/>
      <c r="G60" s="757"/>
      <c r="H60" s="757"/>
      <c r="I60" s="757"/>
      <c r="J60" s="292"/>
      <c r="K60" s="293"/>
      <c r="L60" s="755"/>
      <c r="M60" s="756"/>
      <c r="N60" s="291">
        <f t="shared" ref="N60:N72" si="1">K60*L60</f>
        <v>0</v>
      </c>
    </row>
    <row r="61" spans="1:14">
      <c r="B61" s="92"/>
      <c r="C61" s="753"/>
      <c r="D61" s="753"/>
      <c r="E61" s="753"/>
      <c r="F61" s="753"/>
      <c r="G61" s="753"/>
      <c r="H61" s="753"/>
      <c r="I61" s="753"/>
      <c r="J61" s="283"/>
      <c r="K61" s="294"/>
      <c r="L61" s="749"/>
      <c r="M61" s="750"/>
      <c r="N61" s="295">
        <f t="shared" si="1"/>
        <v>0</v>
      </c>
    </row>
    <row r="62" spans="1:14">
      <c r="B62" s="92"/>
      <c r="C62" s="753"/>
      <c r="D62" s="753"/>
      <c r="E62" s="753"/>
      <c r="F62" s="753"/>
      <c r="G62" s="753"/>
      <c r="H62" s="753"/>
      <c r="I62" s="753"/>
      <c r="J62" s="283"/>
      <c r="K62" s="294"/>
      <c r="L62" s="749"/>
      <c r="M62" s="750"/>
      <c r="N62" s="295">
        <f t="shared" si="1"/>
        <v>0</v>
      </c>
    </row>
    <row r="63" spans="1:14">
      <c r="B63" s="92"/>
      <c r="C63" s="753"/>
      <c r="D63" s="753"/>
      <c r="E63" s="753"/>
      <c r="F63" s="753"/>
      <c r="G63" s="753"/>
      <c r="H63" s="753"/>
      <c r="I63" s="753"/>
      <c r="J63" s="283"/>
      <c r="K63" s="294"/>
      <c r="L63" s="749"/>
      <c r="M63" s="750"/>
      <c r="N63" s="295">
        <f t="shared" si="1"/>
        <v>0</v>
      </c>
    </row>
    <row r="64" spans="1:14">
      <c r="B64" s="92"/>
      <c r="C64" s="753"/>
      <c r="D64" s="753"/>
      <c r="E64" s="753"/>
      <c r="F64" s="753"/>
      <c r="G64" s="753"/>
      <c r="H64" s="753"/>
      <c r="I64" s="753"/>
      <c r="J64" s="283"/>
      <c r="K64" s="294"/>
      <c r="L64" s="749"/>
      <c r="M64" s="750"/>
      <c r="N64" s="295">
        <f t="shared" si="1"/>
        <v>0</v>
      </c>
    </row>
    <row r="65" spans="1:14">
      <c r="B65" s="92"/>
      <c r="C65" s="753"/>
      <c r="D65" s="753"/>
      <c r="E65" s="753"/>
      <c r="F65" s="753"/>
      <c r="G65" s="753"/>
      <c r="H65" s="753"/>
      <c r="I65" s="753"/>
      <c r="J65" s="283"/>
      <c r="K65" s="294"/>
      <c r="L65" s="749"/>
      <c r="M65" s="750"/>
      <c r="N65" s="295">
        <f t="shared" si="1"/>
        <v>0</v>
      </c>
    </row>
    <row r="66" spans="1:14">
      <c r="B66" s="92"/>
      <c r="C66" s="753"/>
      <c r="D66" s="753"/>
      <c r="E66" s="753"/>
      <c r="F66" s="753"/>
      <c r="G66" s="753"/>
      <c r="H66" s="753"/>
      <c r="I66" s="753"/>
      <c r="J66" s="283"/>
      <c r="K66" s="294"/>
      <c r="L66" s="749"/>
      <c r="M66" s="750"/>
      <c r="N66" s="295">
        <f t="shared" si="1"/>
        <v>0</v>
      </c>
    </row>
    <row r="67" spans="1:14">
      <c r="B67" s="92"/>
      <c r="C67" s="753"/>
      <c r="D67" s="753"/>
      <c r="E67" s="753"/>
      <c r="F67" s="753"/>
      <c r="G67" s="753"/>
      <c r="H67" s="753"/>
      <c r="I67" s="753"/>
      <c r="J67" s="283"/>
      <c r="K67" s="294"/>
      <c r="L67" s="749"/>
      <c r="M67" s="750"/>
      <c r="N67" s="295">
        <f t="shared" si="1"/>
        <v>0</v>
      </c>
    </row>
    <row r="68" spans="1:14">
      <c r="B68" s="276"/>
      <c r="C68" s="650"/>
      <c r="D68" s="650"/>
      <c r="E68" s="650"/>
      <c r="F68" s="650"/>
      <c r="G68" s="650"/>
      <c r="H68" s="650"/>
      <c r="I68" s="650"/>
      <c r="J68" s="283"/>
      <c r="K68" s="294"/>
      <c r="L68" s="749"/>
      <c r="M68" s="750"/>
      <c r="N68" s="295">
        <f t="shared" si="1"/>
        <v>0</v>
      </c>
    </row>
    <row r="69" spans="1:14">
      <c r="B69" s="276"/>
      <c r="C69" s="650"/>
      <c r="D69" s="650"/>
      <c r="E69" s="650"/>
      <c r="F69" s="650"/>
      <c r="G69" s="650"/>
      <c r="H69" s="650"/>
      <c r="I69" s="650"/>
      <c r="J69" s="283"/>
      <c r="K69" s="294"/>
      <c r="L69" s="749"/>
      <c r="M69" s="750"/>
      <c r="N69" s="295">
        <f t="shared" si="1"/>
        <v>0</v>
      </c>
    </row>
    <row r="70" spans="1:14">
      <c r="B70" s="276"/>
      <c r="C70" s="650"/>
      <c r="D70" s="650"/>
      <c r="E70" s="650"/>
      <c r="F70" s="650"/>
      <c r="G70" s="650"/>
      <c r="H70" s="650"/>
      <c r="I70" s="650"/>
      <c r="J70" s="283"/>
      <c r="K70" s="294"/>
      <c r="L70" s="749"/>
      <c r="M70" s="750"/>
      <c r="N70" s="295">
        <f t="shared" si="1"/>
        <v>0</v>
      </c>
    </row>
    <row r="71" spans="1:14">
      <c r="B71" s="276"/>
      <c r="C71" s="650"/>
      <c r="D71" s="650"/>
      <c r="E71" s="650"/>
      <c r="F71" s="650"/>
      <c r="G71" s="650"/>
      <c r="H71" s="650"/>
      <c r="I71" s="650"/>
      <c r="J71" s="283"/>
      <c r="K71" s="294"/>
      <c r="L71" s="749"/>
      <c r="M71" s="750"/>
      <c r="N71" s="295">
        <f t="shared" si="1"/>
        <v>0</v>
      </c>
    </row>
    <row r="72" spans="1:14" ht="15" thickBot="1">
      <c r="B72" s="296"/>
      <c r="C72" s="641"/>
      <c r="D72" s="641"/>
      <c r="E72" s="641"/>
      <c r="F72" s="641"/>
      <c r="G72" s="641"/>
      <c r="H72" s="641"/>
      <c r="I72" s="641"/>
      <c r="J72" s="297"/>
      <c r="K72" s="298"/>
      <c r="L72" s="751"/>
      <c r="M72" s="752"/>
      <c r="N72" s="299">
        <f t="shared" si="1"/>
        <v>0</v>
      </c>
    </row>
    <row r="73" spans="1:14" ht="15" thickBot="1">
      <c r="A73" s="253"/>
      <c r="B73" s="638" t="s">
        <v>86</v>
      </c>
      <c r="C73" s="639"/>
      <c r="D73" s="639"/>
      <c r="E73" s="639"/>
      <c r="F73" s="639"/>
      <c r="G73" s="639"/>
      <c r="H73" s="639"/>
      <c r="I73" s="639"/>
      <c r="J73" s="639"/>
      <c r="K73" s="639"/>
      <c r="L73" s="639"/>
      <c r="M73" s="640"/>
      <c r="N73" s="300">
        <f>SUM(N58:N72)</f>
        <v>14162.411156193342</v>
      </c>
    </row>
    <row r="74" spans="1:14" ht="4.5" customHeight="1">
      <c r="A74" s="253"/>
      <c r="B74" s="254"/>
      <c r="C74" s="255"/>
      <c r="D74" s="255"/>
      <c r="E74" s="255"/>
      <c r="F74" s="255"/>
      <c r="G74" s="255"/>
      <c r="H74" s="255"/>
      <c r="I74" s="255"/>
      <c r="J74" s="255"/>
      <c r="K74" s="255"/>
      <c r="L74" s="255"/>
      <c r="M74" s="255"/>
      <c r="N74" s="256"/>
    </row>
    <row r="75" spans="1:14" s="252" customFormat="1" ht="19.149999999999999" customHeight="1">
      <c r="A75" s="251"/>
      <c r="B75" s="740" t="s">
        <v>97</v>
      </c>
      <c r="C75" s="741"/>
      <c r="D75" s="741"/>
      <c r="E75" s="741"/>
      <c r="F75" s="741"/>
      <c r="G75" s="741"/>
      <c r="H75" s="741"/>
      <c r="I75" s="741"/>
      <c r="J75" s="741"/>
      <c r="K75" s="741"/>
      <c r="L75" s="741"/>
      <c r="M75" s="741"/>
      <c r="N75" s="742"/>
    </row>
    <row r="76" spans="1:14" s="253" customFormat="1" ht="6.75" customHeight="1" thickBot="1">
      <c r="B76" s="743"/>
      <c r="C76" s="744"/>
      <c r="D76" s="744"/>
      <c r="E76" s="744"/>
      <c r="F76" s="744"/>
      <c r="G76" s="744"/>
      <c r="H76" s="744"/>
      <c r="I76" s="744"/>
      <c r="J76" s="744"/>
      <c r="K76" s="744"/>
      <c r="L76" s="744"/>
      <c r="M76" s="744"/>
      <c r="N76" s="745"/>
    </row>
    <row r="77" spans="1:14" ht="21" customHeight="1">
      <c r="A77" s="253"/>
      <c r="B77" s="287" t="s">
        <v>40</v>
      </c>
      <c r="C77" s="667" t="s">
        <v>74</v>
      </c>
      <c r="D77" s="667"/>
      <c r="E77" s="667"/>
      <c r="F77" s="667"/>
      <c r="G77" s="667"/>
      <c r="H77" s="667"/>
      <c r="I77" s="441" t="s">
        <v>76</v>
      </c>
      <c r="J77" s="441" t="s">
        <v>98</v>
      </c>
      <c r="K77" s="441" t="s">
        <v>99</v>
      </c>
      <c r="L77" s="441" t="s">
        <v>100</v>
      </c>
      <c r="M77" s="441" t="s">
        <v>101</v>
      </c>
      <c r="N77" s="288" t="s">
        <v>82</v>
      </c>
    </row>
    <row r="78" spans="1:14" s="253" customFormat="1">
      <c r="A78" s="246"/>
      <c r="B78" s="215"/>
      <c r="C78" s="746"/>
      <c r="D78" s="747"/>
      <c r="E78" s="747"/>
      <c r="F78" s="747"/>
      <c r="G78" s="747"/>
      <c r="H78" s="748"/>
      <c r="I78" s="301"/>
      <c r="J78" s="302"/>
      <c r="K78" s="302"/>
      <c r="L78" s="302"/>
      <c r="M78" s="303"/>
      <c r="N78" s="304">
        <f>L78*M78</f>
        <v>0</v>
      </c>
    </row>
    <row r="79" spans="1:14">
      <c r="B79" s="112"/>
      <c r="C79" s="632"/>
      <c r="D79" s="633"/>
      <c r="E79" s="633"/>
      <c r="F79" s="633"/>
      <c r="G79" s="633"/>
      <c r="H79" s="634"/>
      <c r="I79" s="305"/>
      <c r="J79" s="306"/>
      <c r="K79" s="306"/>
      <c r="L79" s="306"/>
      <c r="M79" s="307"/>
      <c r="N79" s="308">
        <f t="shared" ref="N79:N82" si="2">L79*M79</f>
        <v>0</v>
      </c>
    </row>
    <row r="80" spans="1:14">
      <c r="B80" s="282"/>
      <c r="C80" s="604"/>
      <c r="D80" s="605"/>
      <c r="E80" s="605"/>
      <c r="F80" s="605"/>
      <c r="G80" s="605"/>
      <c r="H80" s="606"/>
      <c r="I80" s="305"/>
      <c r="J80" s="306"/>
      <c r="K80" s="306"/>
      <c r="L80" s="306"/>
      <c r="M80" s="307"/>
      <c r="N80" s="308">
        <f t="shared" si="2"/>
        <v>0</v>
      </c>
    </row>
    <row r="81" spans="1:14">
      <c r="B81" s="112"/>
      <c r="C81" s="632"/>
      <c r="D81" s="633"/>
      <c r="E81" s="633"/>
      <c r="F81" s="633"/>
      <c r="G81" s="633"/>
      <c r="H81" s="634"/>
      <c r="I81" s="305"/>
      <c r="J81" s="306"/>
      <c r="K81" s="306"/>
      <c r="L81" s="306"/>
      <c r="M81" s="307"/>
      <c r="N81" s="308">
        <f t="shared" si="2"/>
        <v>0</v>
      </c>
    </row>
    <row r="82" spans="1:14" ht="15.75" customHeight="1" thickBot="1">
      <c r="B82" s="216"/>
      <c r="C82" s="737"/>
      <c r="D82" s="738"/>
      <c r="E82" s="738"/>
      <c r="F82" s="738"/>
      <c r="G82" s="738"/>
      <c r="H82" s="739"/>
      <c r="I82" s="309"/>
      <c r="J82" s="310"/>
      <c r="K82" s="310"/>
      <c r="L82" s="310"/>
      <c r="M82" s="311"/>
      <c r="N82" s="312">
        <f t="shared" si="2"/>
        <v>0</v>
      </c>
    </row>
    <row r="83" spans="1:14" ht="15" thickBot="1">
      <c r="A83" s="253"/>
      <c r="B83" s="638" t="s">
        <v>86</v>
      </c>
      <c r="C83" s="639"/>
      <c r="D83" s="639"/>
      <c r="E83" s="639"/>
      <c r="F83" s="639"/>
      <c r="G83" s="639"/>
      <c r="H83" s="639"/>
      <c r="I83" s="639"/>
      <c r="J83" s="639"/>
      <c r="K83" s="639"/>
      <c r="L83" s="639"/>
      <c r="M83" s="640"/>
      <c r="N83" s="133">
        <f>SUM(N78:N82)</f>
        <v>0</v>
      </c>
    </row>
    <row r="84" spans="1:14" ht="3.75" customHeight="1">
      <c r="A84" s="253"/>
      <c r="B84" s="254"/>
      <c r="C84" s="255"/>
      <c r="D84" s="255"/>
      <c r="E84" s="255"/>
      <c r="F84" s="313"/>
      <c r="G84" s="255"/>
      <c r="H84" s="255"/>
      <c r="I84" s="255"/>
      <c r="J84" s="255"/>
      <c r="K84" s="255"/>
      <c r="L84" s="255"/>
      <c r="M84" s="255"/>
      <c r="N84" s="256"/>
    </row>
    <row r="85" spans="1:14" ht="19.899999999999999" customHeight="1">
      <c r="A85" s="253"/>
      <c r="B85" s="724" t="s">
        <v>102</v>
      </c>
      <c r="C85" s="725"/>
      <c r="D85" s="725"/>
      <c r="E85" s="725"/>
      <c r="F85" s="725"/>
      <c r="G85" s="725"/>
      <c r="H85" s="725"/>
      <c r="I85" s="725"/>
      <c r="J85" s="725"/>
      <c r="K85" s="725"/>
      <c r="L85" s="725"/>
      <c r="M85" s="725"/>
      <c r="N85" s="726"/>
    </row>
    <row r="86" spans="1:14" s="253" customFormat="1" ht="5.25" customHeight="1" thickBot="1">
      <c r="B86" s="314"/>
      <c r="C86" s="315"/>
      <c r="D86" s="315"/>
      <c r="E86" s="315"/>
      <c r="F86" s="315"/>
      <c r="G86" s="315"/>
      <c r="H86" s="315"/>
      <c r="I86" s="315"/>
      <c r="J86" s="315"/>
      <c r="K86" s="315"/>
      <c r="L86" s="315"/>
      <c r="M86" s="315"/>
      <c r="N86" s="316"/>
    </row>
    <row r="87" spans="1:14" ht="21" customHeight="1">
      <c r="A87" s="253"/>
      <c r="B87" s="287" t="s">
        <v>40</v>
      </c>
      <c r="C87" s="667" t="s">
        <v>74</v>
      </c>
      <c r="D87" s="667"/>
      <c r="E87" s="667"/>
      <c r="F87" s="667"/>
      <c r="G87" s="667"/>
      <c r="H87" s="667"/>
      <c r="I87" s="441" t="s">
        <v>103</v>
      </c>
      <c r="J87" s="441" t="s">
        <v>104</v>
      </c>
      <c r="K87" s="441" t="s">
        <v>105</v>
      </c>
      <c r="L87" s="667" t="s">
        <v>81</v>
      </c>
      <c r="M87" s="667"/>
      <c r="N87" s="288" t="s">
        <v>82</v>
      </c>
    </row>
    <row r="88" spans="1:14" s="253" customFormat="1">
      <c r="A88" s="246"/>
      <c r="B88" s="217" t="s">
        <v>147</v>
      </c>
      <c r="C88" s="732" t="s">
        <v>148</v>
      </c>
      <c r="D88" s="733"/>
      <c r="E88" s="733"/>
      <c r="F88" s="733"/>
      <c r="G88" s="733"/>
      <c r="H88" s="733"/>
      <c r="I88" s="303">
        <f>K88/J88*100</f>
        <v>77333.333333333328</v>
      </c>
      <c r="J88" s="218">
        <v>185</v>
      </c>
      <c r="K88" s="317">
        <f>VLOOKUP(B88,'[75]MANO DE OBRA'!C15:G79,4,FALSE)</f>
        <v>143066.66666666666</v>
      </c>
      <c r="L88" s="628">
        <v>2000</v>
      </c>
      <c r="M88" s="629"/>
      <c r="N88" s="219">
        <f>K88/L88</f>
        <v>71.533333333333331</v>
      </c>
    </row>
    <row r="89" spans="1:14">
      <c r="B89" s="124" t="s">
        <v>108</v>
      </c>
      <c r="C89" s="734" t="s">
        <v>109</v>
      </c>
      <c r="D89" s="735"/>
      <c r="E89" s="735"/>
      <c r="F89" s="735"/>
      <c r="G89" s="735"/>
      <c r="H89" s="736"/>
      <c r="I89" s="318">
        <f>K89/J89*100</f>
        <v>65733.333333333328</v>
      </c>
      <c r="J89" s="121">
        <v>185</v>
      </c>
      <c r="K89" s="319">
        <f>VLOOKUP(B89,'[75]MANO DE OBRA'!C16:G81,4,FALSE)</f>
        <v>121606.66666666666</v>
      </c>
      <c r="L89" s="628">
        <v>2000</v>
      </c>
      <c r="M89" s="629"/>
      <c r="N89" s="123">
        <f>K89/L89</f>
        <v>60.803333333333327</v>
      </c>
    </row>
    <row r="90" spans="1:14">
      <c r="B90" s="282"/>
      <c r="C90" s="604"/>
      <c r="D90" s="605"/>
      <c r="E90" s="605"/>
      <c r="F90" s="605"/>
      <c r="G90" s="605"/>
      <c r="H90" s="606"/>
      <c r="I90" s="307"/>
      <c r="J90" s="125"/>
      <c r="K90" s="128"/>
      <c r="L90" s="620"/>
      <c r="M90" s="621"/>
      <c r="N90" s="127"/>
    </row>
    <row r="91" spans="1:14">
      <c r="B91" s="282"/>
      <c r="C91" s="604"/>
      <c r="D91" s="605"/>
      <c r="E91" s="605"/>
      <c r="F91" s="605"/>
      <c r="G91" s="605"/>
      <c r="H91" s="606"/>
      <c r="I91" s="307"/>
      <c r="J91" s="125"/>
      <c r="K91" s="128"/>
      <c r="L91" s="607"/>
      <c r="M91" s="608"/>
      <c r="N91" s="127"/>
    </row>
    <row r="92" spans="1:14">
      <c r="B92" s="282"/>
      <c r="C92" s="604"/>
      <c r="D92" s="605"/>
      <c r="E92" s="605"/>
      <c r="F92" s="605"/>
      <c r="G92" s="605"/>
      <c r="H92" s="606"/>
      <c r="I92" s="307"/>
      <c r="J92" s="125"/>
      <c r="K92" s="128"/>
      <c r="L92" s="607"/>
      <c r="M92" s="608"/>
      <c r="N92" s="127"/>
    </row>
    <row r="93" spans="1:14">
      <c r="B93" s="282"/>
      <c r="C93" s="604"/>
      <c r="D93" s="605"/>
      <c r="E93" s="605"/>
      <c r="F93" s="605"/>
      <c r="G93" s="605"/>
      <c r="H93" s="606"/>
      <c r="I93" s="307"/>
      <c r="J93" s="125"/>
      <c r="K93" s="128"/>
      <c r="L93" s="607"/>
      <c r="M93" s="608"/>
      <c r="N93" s="127"/>
    </row>
    <row r="94" spans="1:14">
      <c r="B94" s="282"/>
      <c r="C94" s="604"/>
      <c r="D94" s="605"/>
      <c r="E94" s="605"/>
      <c r="F94" s="605"/>
      <c r="G94" s="605"/>
      <c r="H94" s="606"/>
      <c r="I94" s="307"/>
      <c r="J94" s="125"/>
      <c r="K94" s="128"/>
      <c r="L94" s="607"/>
      <c r="M94" s="608"/>
      <c r="N94" s="127"/>
    </row>
    <row r="95" spans="1:14">
      <c r="B95" s="282"/>
      <c r="C95" s="604"/>
      <c r="D95" s="605"/>
      <c r="E95" s="605"/>
      <c r="F95" s="605"/>
      <c r="G95" s="605"/>
      <c r="H95" s="606"/>
      <c r="I95" s="307"/>
      <c r="J95" s="125"/>
      <c r="K95" s="128"/>
      <c r="L95" s="607"/>
      <c r="M95" s="608"/>
      <c r="N95" s="127"/>
    </row>
    <row r="96" spans="1:14">
      <c r="B96" s="282"/>
      <c r="C96" s="604"/>
      <c r="D96" s="605"/>
      <c r="E96" s="605"/>
      <c r="F96" s="605"/>
      <c r="G96" s="605"/>
      <c r="H96" s="606"/>
      <c r="I96" s="307"/>
      <c r="J96" s="125"/>
      <c r="K96" s="128"/>
      <c r="L96" s="607"/>
      <c r="M96" s="608"/>
      <c r="N96" s="127"/>
    </row>
    <row r="97" spans="1:14" ht="15.75" customHeight="1" thickBot="1">
      <c r="B97" s="320"/>
      <c r="C97" s="609"/>
      <c r="D97" s="610"/>
      <c r="E97" s="610"/>
      <c r="F97" s="610"/>
      <c r="G97" s="610"/>
      <c r="H97" s="611"/>
      <c r="I97" s="321"/>
      <c r="J97" s="322"/>
      <c r="K97" s="321"/>
      <c r="L97" s="612"/>
      <c r="M97" s="613"/>
      <c r="N97" s="220"/>
    </row>
    <row r="98" spans="1:14" ht="15" thickBot="1">
      <c r="A98" s="253"/>
      <c r="B98" s="614" t="s">
        <v>86</v>
      </c>
      <c r="C98" s="615"/>
      <c r="D98" s="615"/>
      <c r="E98" s="615"/>
      <c r="F98" s="615"/>
      <c r="G98" s="615"/>
      <c r="H98" s="615"/>
      <c r="I98" s="615"/>
      <c r="J98" s="615"/>
      <c r="K98" s="615"/>
      <c r="L98" s="615"/>
      <c r="M98" s="616"/>
      <c r="N98" s="133">
        <f>SUM(N88:N97)</f>
        <v>132.33666666666664</v>
      </c>
    </row>
    <row r="99" spans="1:14" ht="5.0999999999999996" customHeight="1" thickBot="1">
      <c r="A99" s="253"/>
      <c r="B99" s="254"/>
      <c r="C99" s="255"/>
      <c r="D99" s="255"/>
      <c r="E99" s="255"/>
      <c r="F99" s="255"/>
      <c r="G99" s="255"/>
      <c r="H99" s="255"/>
      <c r="I99" s="255"/>
      <c r="J99" s="255"/>
      <c r="K99" s="255"/>
      <c r="L99" s="255"/>
      <c r="M99" s="255"/>
      <c r="N99" s="256"/>
    </row>
    <row r="100" spans="1:14" ht="20.25" customHeight="1" thickBot="1">
      <c r="A100" s="253"/>
      <c r="B100" s="721" t="s">
        <v>110</v>
      </c>
      <c r="C100" s="722"/>
      <c r="D100" s="722"/>
      <c r="E100" s="722"/>
      <c r="F100" s="722"/>
      <c r="G100" s="722"/>
      <c r="H100" s="722"/>
      <c r="I100" s="722"/>
      <c r="J100" s="722"/>
      <c r="K100" s="722"/>
      <c r="L100" s="722"/>
      <c r="M100" s="723"/>
      <c r="N100" s="221">
        <f>+N73+N83+N98+N53</f>
        <v>14759.480971590003</v>
      </c>
    </row>
    <row r="101" spans="1:14" s="253" customFormat="1" ht="5.0999999999999996" customHeight="1">
      <c r="B101" s="323"/>
      <c r="C101" s="324"/>
      <c r="D101" s="324"/>
      <c r="E101" s="324"/>
      <c r="F101" s="324"/>
      <c r="G101" s="324"/>
      <c r="H101" s="324"/>
      <c r="I101" s="324"/>
      <c r="J101" s="324"/>
      <c r="K101" s="324"/>
      <c r="L101" s="324"/>
      <c r="M101" s="324"/>
      <c r="N101" s="325"/>
    </row>
    <row r="102" spans="1:14" ht="22.5" customHeight="1">
      <c r="A102" s="253"/>
      <c r="B102" s="724" t="s">
        <v>111</v>
      </c>
      <c r="C102" s="725"/>
      <c r="D102" s="725"/>
      <c r="E102" s="725"/>
      <c r="F102" s="725"/>
      <c r="G102" s="725"/>
      <c r="H102" s="725"/>
      <c r="I102" s="725"/>
      <c r="J102" s="725"/>
      <c r="K102" s="725"/>
      <c r="L102" s="725"/>
      <c r="M102" s="725"/>
      <c r="N102" s="726"/>
    </row>
    <row r="103" spans="1:14" s="253" customFormat="1" ht="6.75" customHeight="1" thickBot="1">
      <c r="B103" s="323"/>
      <c r="C103" s="324"/>
      <c r="D103" s="324"/>
      <c r="E103" s="324"/>
      <c r="F103" s="324"/>
      <c r="G103" s="324"/>
      <c r="H103" s="324"/>
      <c r="I103" s="324"/>
      <c r="J103" s="324"/>
      <c r="K103" s="324"/>
      <c r="L103" s="324"/>
      <c r="M103" s="324"/>
      <c r="N103" s="325"/>
    </row>
    <row r="104" spans="1:14" ht="17.25" customHeight="1">
      <c r="A104" s="253"/>
      <c r="B104" s="727" t="s">
        <v>74</v>
      </c>
      <c r="C104" s="728"/>
      <c r="D104" s="728"/>
      <c r="E104" s="728"/>
      <c r="F104" s="728"/>
      <c r="G104" s="728"/>
      <c r="H104" s="728"/>
      <c r="I104" s="326"/>
      <c r="J104" s="327"/>
      <c r="K104" s="441" t="s">
        <v>112</v>
      </c>
      <c r="L104" s="729" t="s">
        <v>113</v>
      </c>
      <c r="M104" s="730"/>
      <c r="N104" s="731"/>
    </row>
    <row r="105" spans="1:14" ht="15">
      <c r="B105" s="713" t="s">
        <v>29</v>
      </c>
      <c r="C105" s="714"/>
      <c r="D105" s="714"/>
      <c r="E105" s="714"/>
      <c r="F105" s="714"/>
      <c r="G105" s="714"/>
      <c r="H105" s="714"/>
      <c r="I105" s="222"/>
      <c r="J105" s="223"/>
      <c r="K105" s="136">
        <v>0.2</v>
      </c>
      <c r="L105" s="601">
        <f>K105*N100</f>
        <v>2951.8961943180007</v>
      </c>
      <c r="M105" s="602"/>
      <c r="N105" s="603"/>
    </row>
    <row r="106" spans="1:14" ht="15">
      <c r="B106" s="328" t="s">
        <v>114</v>
      </c>
      <c r="C106" s="329"/>
      <c r="D106" s="329"/>
      <c r="E106" s="329"/>
      <c r="F106" s="329"/>
      <c r="G106" s="329"/>
      <c r="H106" s="329"/>
      <c r="I106" s="134"/>
      <c r="J106" s="135"/>
      <c r="K106" s="136">
        <v>0.05</v>
      </c>
      <c r="L106" s="601">
        <f>K106*N100</f>
        <v>737.97404857950016</v>
      </c>
      <c r="M106" s="602"/>
      <c r="N106" s="603"/>
    </row>
    <row r="107" spans="1:14" ht="15.75" thickBot="1">
      <c r="B107" s="330" t="s">
        <v>35</v>
      </c>
      <c r="C107" s="331"/>
      <c r="D107" s="331"/>
      <c r="E107" s="331"/>
      <c r="F107" s="331"/>
      <c r="G107" s="331"/>
      <c r="H107" s="331"/>
      <c r="I107" s="141"/>
      <c r="J107" s="142"/>
      <c r="K107" s="143">
        <v>0.05</v>
      </c>
      <c r="L107" s="574">
        <f>K107*N100</f>
        <v>737.97404857950016</v>
      </c>
      <c r="M107" s="575"/>
      <c r="N107" s="576"/>
    </row>
    <row r="108" spans="1:14" s="252" customFormat="1" ht="24.75" customHeight="1" thickBot="1">
      <c r="A108" s="251"/>
      <c r="B108" s="715" t="s">
        <v>86</v>
      </c>
      <c r="C108" s="716"/>
      <c r="D108" s="716"/>
      <c r="E108" s="716"/>
      <c r="F108" s="716"/>
      <c r="G108" s="716"/>
      <c r="H108" s="716"/>
      <c r="I108" s="716"/>
      <c r="J108" s="716"/>
      <c r="K108" s="716"/>
      <c r="L108" s="716"/>
      <c r="M108" s="717"/>
      <c r="N108" s="332">
        <f>L105+L106+L107</f>
        <v>4427.8442914770012</v>
      </c>
    </row>
    <row r="109" spans="1:14" ht="6.75" customHeight="1" thickBot="1">
      <c r="A109" s="253"/>
      <c r="B109" s="254"/>
      <c r="C109" s="255"/>
      <c r="D109" s="255"/>
      <c r="E109" s="255"/>
      <c r="F109" s="255"/>
      <c r="G109" s="255"/>
      <c r="H109" s="255"/>
      <c r="I109" s="255"/>
      <c r="J109" s="255"/>
      <c r="K109" s="255"/>
      <c r="L109" s="255"/>
      <c r="M109" s="255"/>
      <c r="N109" s="256"/>
    </row>
    <row r="110" spans="1:14" ht="25.5" customHeight="1" thickBot="1">
      <c r="A110" s="253"/>
      <c r="B110" s="718" t="s">
        <v>115</v>
      </c>
      <c r="C110" s="719"/>
      <c r="D110" s="719"/>
      <c r="E110" s="719"/>
      <c r="F110" s="719"/>
      <c r="G110" s="719"/>
      <c r="H110" s="719"/>
      <c r="I110" s="719"/>
      <c r="J110" s="719"/>
      <c r="K110" s="719"/>
      <c r="L110" s="719"/>
      <c r="M110" s="720"/>
      <c r="N110" s="333">
        <f>N100+N108</f>
        <v>19187.325263067003</v>
      </c>
    </row>
    <row r="111" spans="1:14" s="253" customFormat="1" ht="7.5" customHeight="1">
      <c r="A111" s="246"/>
      <c r="B111" s="453"/>
      <c r="C111" s="454"/>
      <c r="D111" s="454"/>
      <c r="E111" s="454"/>
      <c r="F111" s="454"/>
      <c r="G111" s="454"/>
      <c r="H111" s="454"/>
      <c r="I111" s="454"/>
      <c r="J111" s="454"/>
      <c r="K111" s="454"/>
      <c r="L111" s="454"/>
      <c r="M111" s="454"/>
      <c r="N111" s="455"/>
    </row>
    <row r="112" spans="1:14" ht="7.5" customHeight="1">
      <c r="B112" s="247"/>
      <c r="C112" s="248"/>
      <c r="D112" s="248"/>
      <c r="E112" s="248"/>
      <c r="F112" s="248"/>
      <c r="G112" s="248"/>
      <c r="H112" s="248"/>
      <c r="I112" s="248"/>
      <c r="J112" s="248"/>
      <c r="K112" s="248"/>
      <c r="L112" s="248"/>
      <c r="M112" s="248"/>
      <c r="N112" s="249"/>
    </row>
    <row r="113" spans="1:14" ht="10.5" customHeight="1">
      <c r="B113" s="247"/>
      <c r="C113" s="248"/>
      <c r="D113" s="248"/>
      <c r="E113" s="248"/>
      <c r="F113" s="248"/>
      <c r="G113" s="248"/>
      <c r="H113" s="248"/>
      <c r="I113" s="248"/>
      <c r="J113" s="248"/>
      <c r="K113" s="248"/>
      <c r="L113" s="248"/>
      <c r="M113" s="248"/>
      <c r="N113" s="249"/>
    </row>
    <row r="114" spans="1:14" ht="12" customHeight="1">
      <c r="B114" s="247"/>
      <c r="C114" s="248"/>
      <c r="D114" s="248"/>
      <c r="E114" s="248"/>
      <c r="F114" s="248"/>
      <c r="G114" s="248"/>
      <c r="H114" s="248"/>
      <c r="I114" s="248"/>
      <c r="J114" s="248"/>
      <c r="K114" s="248"/>
      <c r="L114" s="248"/>
      <c r="M114" s="248"/>
      <c r="N114" s="249"/>
    </row>
    <row r="115" spans="1:14">
      <c r="B115" s="247"/>
      <c r="C115" s="248"/>
      <c r="D115" s="248"/>
      <c r="E115" s="394" t="s">
        <v>116</v>
      </c>
      <c r="F115" s="394"/>
      <c r="G115" s="394"/>
      <c r="H115" s="394"/>
      <c r="I115" s="394"/>
      <c r="J115" s="394"/>
      <c r="K115" s="248"/>
      <c r="L115" s="248"/>
      <c r="M115" s="248"/>
      <c r="N115" s="249"/>
    </row>
    <row r="116" spans="1:14">
      <c r="B116" s="247"/>
      <c r="C116" s="248"/>
      <c r="D116" s="248"/>
      <c r="E116" s="248" t="s">
        <v>117</v>
      </c>
      <c r="F116" s="248"/>
      <c r="G116" s="248"/>
      <c r="H116" s="248"/>
      <c r="I116" s="248"/>
      <c r="J116" s="248"/>
      <c r="K116" s="248"/>
      <c r="L116" s="248"/>
      <c r="M116" s="248"/>
      <c r="N116" s="249"/>
    </row>
    <row r="117" spans="1:14">
      <c r="B117" s="247"/>
      <c r="C117" s="248"/>
      <c r="D117" s="248"/>
      <c r="E117" s="248" t="s">
        <v>118</v>
      </c>
      <c r="F117" s="248"/>
      <c r="G117" s="248"/>
      <c r="H117" s="248"/>
      <c r="I117" s="248"/>
      <c r="J117" s="248"/>
      <c r="K117" s="248"/>
      <c r="L117" s="248"/>
      <c r="M117" s="248"/>
      <c r="N117" s="249"/>
    </row>
    <row r="118" spans="1:14">
      <c r="B118" s="247"/>
      <c r="C118" s="248"/>
      <c r="D118" s="248"/>
      <c r="E118" s="248" t="s">
        <v>119</v>
      </c>
      <c r="F118" s="248"/>
      <c r="G118" s="248"/>
      <c r="H118" s="248"/>
      <c r="I118" s="248"/>
      <c r="J118" s="248"/>
      <c r="K118" s="248"/>
      <c r="L118" s="248"/>
      <c r="M118" s="248"/>
      <c r="N118" s="249"/>
    </row>
    <row r="119" spans="1:14" ht="10.5" customHeight="1" thickBot="1">
      <c r="B119" s="247"/>
      <c r="C119" s="248"/>
      <c r="D119" s="248"/>
      <c r="E119" s="248"/>
      <c r="F119" s="248" t="s">
        <v>120</v>
      </c>
      <c r="G119" s="248"/>
      <c r="H119" s="248"/>
      <c r="I119" s="248"/>
      <c r="J119" s="248"/>
      <c r="K119" s="248"/>
      <c r="L119" s="248"/>
      <c r="M119" s="248"/>
      <c r="N119" s="249"/>
    </row>
    <row r="120" spans="1:14">
      <c r="B120" s="395" t="s">
        <v>121</v>
      </c>
      <c r="C120" s="396"/>
      <c r="D120" s="396"/>
      <c r="E120" s="396"/>
      <c r="F120" s="396"/>
      <c r="G120" s="396"/>
      <c r="H120" s="396"/>
      <c r="I120" s="396"/>
      <c r="J120" s="396"/>
      <c r="K120" s="396"/>
      <c r="L120" s="396"/>
      <c r="M120" s="396"/>
      <c r="N120" s="397"/>
    </row>
    <row r="121" spans="1:14">
      <c r="B121" s="398"/>
      <c r="C121" s="399"/>
      <c r="D121" s="399"/>
      <c r="E121" s="399"/>
      <c r="F121" s="399"/>
      <c r="G121" s="399"/>
      <c r="H121" s="399"/>
      <c r="I121" s="399"/>
      <c r="J121" s="399"/>
      <c r="K121" s="399"/>
      <c r="L121" s="399"/>
      <c r="M121" s="399"/>
      <c r="N121" s="400"/>
    </row>
    <row r="122" spans="1:14">
      <c r="B122" s="398"/>
      <c r="C122" s="399"/>
      <c r="D122" s="399"/>
      <c r="E122" s="399"/>
      <c r="F122" s="399"/>
      <c r="G122" s="399"/>
      <c r="H122" s="399"/>
      <c r="I122" s="399"/>
      <c r="J122" s="399"/>
      <c r="K122" s="399"/>
      <c r="L122" s="399"/>
      <c r="M122" s="399"/>
      <c r="N122" s="400"/>
    </row>
    <row r="123" spans="1:14" ht="15" thickBot="1">
      <c r="B123" s="401"/>
      <c r="C123" s="402"/>
      <c r="D123" s="402"/>
      <c r="E123" s="402"/>
      <c r="F123" s="402"/>
      <c r="G123" s="402"/>
      <c r="H123" s="402"/>
      <c r="I123" s="402"/>
      <c r="J123" s="402"/>
      <c r="K123" s="402"/>
      <c r="L123" s="402"/>
      <c r="M123" s="402"/>
      <c r="N123" s="403"/>
    </row>
    <row r="124" spans="1:14" ht="7.5" customHeight="1">
      <c r="A124" s="253"/>
      <c r="B124" s="404"/>
      <c r="C124" s="405"/>
      <c r="D124" s="405"/>
      <c r="E124" s="405"/>
      <c r="F124" s="405"/>
      <c r="G124" s="405"/>
      <c r="H124" s="405"/>
      <c r="I124" s="405"/>
      <c r="J124" s="405"/>
      <c r="K124" s="405"/>
      <c r="L124" s="405"/>
      <c r="M124" s="405"/>
      <c r="N124" s="406"/>
    </row>
    <row r="125" spans="1:14" ht="18" customHeight="1">
      <c r="A125" s="253"/>
      <c r="B125" s="346" t="s">
        <v>122</v>
      </c>
      <c r="C125" s="407"/>
      <c r="D125" s="407"/>
      <c r="E125" s="407"/>
      <c r="F125" s="407"/>
      <c r="G125" s="407"/>
      <c r="H125" s="407"/>
      <c r="I125" s="407"/>
      <c r="J125" s="407"/>
      <c r="K125" s="407"/>
      <c r="L125" s="407"/>
      <c r="M125" s="407"/>
      <c r="N125" s="408"/>
    </row>
    <row r="126" spans="1:14">
      <c r="A126" s="253"/>
      <c r="B126" s="583" t="s">
        <v>123</v>
      </c>
      <c r="C126" s="584"/>
      <c r="D126" s="584"/>
      <c r="E126" s="584"/>
      <c r="F126" s="584"/>
      <c r="G126" s="584"/>
      <c r="H126" s="584"/>
      <c r="I126" s="584"/>
      <c r="J126" s="584"/>
      <c r="K126" s="584"/>
      <c r="L126" s="584"/>
      <c r="M126" s="584"/>
      <c r="N126" s="585"/>
    </row>
    <row r="127" spans="1:14">
      <c r="A127" s="253"/>
      <c r="B127" s="583"/>
      <c r="C127" s="584"/>
      <c r="D127" s="584"/>
      <c r="E127" s="584"/>
      <c r="F127" s="584"/>
      <c r="G127" s="584"/>
      <c r="H127" s="584"/>
      <c r="I127" s="584"/>
      <c r="J127" s="584"/>
      <c r="K127" s="584"/>
      <c r="L127" s="584"/>
      <c r="M127" s="584"/>
      <c r="N127" s="585"/>
    </row>
    <row r="128" spans="1:14" ht="21" customHeight="1">
      <c r="A128" s="253"/>
      <c r="B128" s="583" t="s">
        <v>124</v>
      </c>
      <c r="C128" s="584"/>
      <c r="D128" s="584"/>
      <c r="E128" s="584"/>
      <c r="F128" s="584"/>
      <c r="G128" s="584"/>
      <c r="H128" s="584"/>
      <c r="I128" s="584"/>
      <c r="J128" s="584"/>
      <c r="K128" s="584"/>
      <c r="L128" s="584"/>
      <c r="M128" s="584"/>
      <c r="N128" s="585"/>
    </row>
    <row r="129" spans="1:14" ht="9.75" customHeight="1">
      <c r="A129" s="253"/>
      <c r="B129" s="583"/>
      <c r="C129" s="584"/>
      <c r="D129" s="584"/>
      <c r="E129" s="584"/>
      <c r="F129" s="584"/>
      <c r="G129" s="584"/>
      <c r="H129" s="584"/>
      <c r="I129" s="584"/>
      <c r="J129" s="584"/>
      <c r="K129" s="584"/>
      <c r="L129" s="584"/>
      <c r="M129" s="584"/>
      <c r="N129" s="585"/>
    </row>
    <row r="130" spans="1:14" ht="5.25" customHeight="1">
      <c r="A130" s="253"/>
      <c r="B130" s="409"/>
      <c r="C130" s="410"/>
      <c r="D130" s="410"/>
      <c r="E130" s="410"/>
      <c r="F130" s="410"/>
      <c r="G130" s="410"/>
      <c r="H130" s="410"/>
      <c r="I130" s="410"/>
      <c r="J130" s="410"/>
      <c r="K130" s="410"/>
      <c r="L130" s="410"/>
      <c r="M130" s="410"/>
      <c r="N130" s="411"/>
    </row>
    <row r="131" spans="1:14" ht="5.25" customHeight="1">
      <c r="B131" s="412"/>
      <c r="C131" s="413"/>
      <c r="D131" s="413"/>
      <c r="E131" s="413"/>
      <c r="F131" s="413"/>
      <c r="G131" s="413"/>
      <c r="H131" s="413"/>
      <c r="I131" s="413"/>
      <c r="J131" s="413"/>
      <c r="K131" s="413"/>
      <c r="L131" s="413"/>
      <c r="M131" s="413"/>
      <c r="N131" s="414"/>
    </row>
    <row r="132" spans="1:14" ht="9.75" customHeight="1">
      <c r="B132" s="412"/>
      <c r="C132" s="413"/>
      <c r="D132" s="413"/>
      <c r="E132" s="413"/>
      <c r="F132" s="413"/>
      <c r="G132" s="413"/>
      <c r="H132" s="413"/>
      <c r="I132" s="413"/>
      <c r="J132" s="413"/>
      <c r="K132" s="413"/>
      <c r="L132" s="413"/>
      <c r="M132" s="413"/>
      <c r="N132" s="414"/>
    </row>
    <row r="133" spans="1:14">
      <c r="B133" s="415"/>
      <c r="C133" s="416"/>
      <c r="D133" s="416"/>
      <c r="E133" s="416"/>
      <c r="F133" s="416"/>
      <c r="G133" s="416"/>
      <c r="H133" s="416"/>
      <c r="I133" s="416"/>
      <c r="J133" s="416"/>
      <c r="K133" s="416"/>
      <c r="L133" s="416"/>
      <c r="M133" s="416"/>
      <c r="N133" s="417"/>
    </row>
    <row r="134" spans="1:14">
      <c r="B134" s="247"/>
      <c r="C134" s="248"/>
      <c r="D134" s="248"/>
      <c r="E134" s="248" t="s">
        <v>116</v>
      </c>
      <c r="F134" s="394"/>
      <c r="G134" s="394"/>
      <c r="H134" s="248"/>
      <c r="I134" s="248"/>
      <c r="J134" s="248"/>
      <c r="K134" s="248"/>
      <c r="L134" s="248"/>
      <c r="M134" s="248"/>
      <c r="N134" s="249"/>
    </row>
    <row r="135" spans="1:14">
      <c r="B135" s="247"/>
      <c r="C135" s="248"/>
      <c r="D135" s="248"/>
      <c r="E135" s="418" t="s">
        <v>117</v>
      </c>
      <c r="F135" s="248"/>
      <c r="G135" s="248"/>
      <c r="H135" s="418"/>
      <c r="I135" s="418"/>
      <c r="J135" s="418"/>
      <c r="K135" s="248"/>
      <c r="L135" s="248"/>
      <c r="M135" s="248"/>
      <c r="N135" s="249"/>
    </row>
    <row r="136" spans="1:14">
      <c r="B136" s="247"/>
      <c r="C136" s="248"/>
      <c r="D136" s="248"/>
      <c r="E136" s="419" t="s">
        <v>125</v>
      </c>
      <c r="F136" s="248"/>
      <c r="G136" s="248"/>
      <c r="H136" s="419"/>
      <c r="I136" s="419"/>
      <c r="J136" s="419"/>
      <c r="K136" s="248"/>
      <c r="L136" s="248"/>
      <c r="M136" s="248"/>
      <c r="N136" s="249"/>
    </row>
    <row r="137" spans="1:14">
      <c r="B137" s="420"/>
      <c r="C137" s="416"/>
      <c r="D137" s="416"/>
      <c r="E137" s="248" t="s">
        <v>119</v>
      </c>
      <c r="F137" s="248"/>
      <c r="G137" s="248"/>
      <c r="H137" s="248"/>
      <c r="I137" s="248"/>
      <c r="J137" s="248"/>
      <c r="K137" s="416"/>
      <c r="L137" s="416"/>
      <c r="M137" s="416"/>
      <c r="N137" s="417"/>
    </row>
    <row r="138" spans="1:14" ht="12.75" customHeight="1">
      <c r="B138" s="420"/>
      <c r="C138" s="416"/>
      <c r="D138" s="416"/>
      <c r="E138" s="416"/>
      <c r="F138" s="248"/>
      <c r="G138" s="248"/>
      <c r="H138" s="248"/>
      <c r="I138" s="248"/>
      <c r="J138" s="248"/>
      <c r="K138" s="416"/>
      <c r="L138" s="416"/>
      <c r="M138" s="416"/>
      <c r="N138" s="417"/>
    </row>
    <row r="139" spans="1:14" ht="24.75" customHeight="1">
      <c r="A139" s="253"/>
      <c r="B139" s="586" t="s">
        <v>126</v>
      </c>
      <c r="C139" s="587"/>
      <c r="D139" s="587"/>
      <c r="E139" s="587"/>
      <c r="F139" s="587"/>
      <c r="G139" s="587"/>
      <c r="H139" s="587"/>
      <c r="I139" s="587"/>
      <c r="J139" s="587"/>
      <c r="K139" s="587"/>
      <c r="L139" s="587"/>
      <c r="M139" s="587"/>
      <c r="N139" s="588"/>
    </row>
    <row r="140" spans="1:14" ht="7.5" customHeight="1" thickBot="1">
      <c r="B140" s="421"/>
      <c r="C140" s="422"/>
      <c r="D140" s="422"/>
      <c r="E140" s="423"/>
      <c r="F140" s="423"/>
      <c r="G140" s="423"/>
      <c r="H140" s="423"/>
      <c r="I140" s="423"/>
      <c r="J140" s="424"/>
      <c r="K140" s="424"/>
      <c r="L140" s="424"/>
      <c r="M140" s="424"/>
      <c r="N140" s="425"/>
    </row>
  </sheetData>
  <mergeCells count="143">
    <mergeCell ref="K1:K2"/>
    <mergeCell ref="L1:M2"/>
    <mergeCell ref="N1:N6"/>
    <mergeCell ref="D2:J2"/>
    <mergeCell ref="D3:J3"/>
    <mergeCell ref="K3:K4"/>
    <mergeCell ref="L3:M4"/>
    <mergeCell ref="D5:J5"/>
    <mergeCell ref="K5:K6"/>
    <mergeCell ref="L5:L6"/>
    <mergeCell ref="B13:D13"/>
    <mergeCell ref="H13:I13"/>
    <mergeCell ref="K13:L13"/>
    <mergeCell ref="D14:E14"/>
    <mergeCell ref="L15:N15"/>
    <mergeCell ref="B30:N30"/>
    <mergeCell ref="M5:M6"/>
    <mergeCell ref="F8:I9"/>
    <mergeCell ref="B10:D10"/>
    <mergeCell ref="F10:G10"/>
    <mergeCell ref="H10:I10"/>
    <mergeCell ref="B12:E12"/>
    <mergeCell ref="B35:N35"/>
    <mergeCell ref="C37:I37"/>
    <mergeCell ref="L37:M37"/>
    <mergeCell ref="C38:I38"/>
    <mergeCell ref="L38:M38"/>
    <mergeCell ref="C39:I39"/>
    <mergeCell ref="L39:M39"/>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B56:N56"/>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0:H80"/>
    <mergeCell ref="C81:H81"/>
    <mergeCell ref="C82:H82"/>
    <mergeCell ref="B83:M83"/>
    <mergeCell ref="B85:N85"/>
    <mergeCell ref="C87:H87"/>
    <mergeCell ref="L87:M87"/>
    <mergeCell ref="B73:M73"/>
    <mergeCell ref="B75:N75"/>
    <mergeCell ref="B76:N76"/>
    <mergeCell ref="C77:H77"/>
    <mergeCell ref="C78:H78"/>
    <mergeCell ref="C79:H79"/>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651C6-ABD6-4B8D-9AD5-EABE5B3945F7}">
  <sheetPr>
    <tabColor theme="5" tint="-0.499984740745262"/>
  </sheetPr>
  <dimension ref="A1:I38"/>
  <sheetViews>
    <sheetView workbookViewId="0">
      <selection activeCell="I46" sqref="I46"/>
    </sheetView>
  </sheetViews>
  <sheetFormatPr baseColWidth="10" defaultRowHeight="15"/>
  <cols>
    <col min="1" max="1" width="14.7109375" style="458" customWidth="1"/>
    <col min="2" max="2" width="14.5703125" style="458" customWidth="1"/>
    <col min="3" max="16384" width="11.42578125" style="458"/>
  </cols>
  <sheetData>
    <row r="1" spans="1:7" ht="46.5" customHeight="1">
      <c r="A1" s="795"/>
      <c r="B1" s="795"/>
      <c r="C1" s="795"/>
      <c r="D1" s="796" t="s">
        <v>224</v>
      </c>
      <c r="E1" s="797"/>
      <c r="F1" s="797"/>
      <c r="G1" s="798"/>
    </row>
    <row r="2" spans="1:7" ht="7.5" customHeight="1">
      <c r="A2" s="459"/>
      <c r="B2" s="459"/>
      <c r="C2" s="459"/>
      <c r="D2" s="459"/>
      <c r="E2" s="459"/>
      <c r="F2" s="459"/>
      <c r="G2" s="459"/>
    </row>
    <row r="3" spans="1:7">
      <c r="A3" s="460" t="s">
        <v>225</v>
      </c>
      <c r="B3" s="461" t="str">
        <f>[76]BASE!A3</f>
        <v>SEÑALES LTDA</v>
      </c>
      <c r="C3" s="462"/>
      <c r="D3" s="463"/>
      <c r="E3" s="462" t="s">
        <v>226</v>
      </c>
      <c r="F3" s="799" t="str">
        <f>[76]BASE!F3</f>
        <v>800,198,693-6</v>
      </c>
      <c r="G3" s="800"/>
    </row>
    <row r="4" spans="1:7">
      <c r="A4" s="459"/>
      <c r="B4" s="459"/>
      <c r="C4" s="459"/>
      <c r="D4" s="464"/>
      <c r="E4" s="459"/>
      <c r="F4" s="464"/>
      <c r="G4" s="464"/>
    </row>
    <row r="5" spans="1:7">
      <c r="A5" s="465" t="s">
        <v>227</v>
      </c>
      <c r="B5" s="466"/>
      <c r="C5" s="467"/>
      <c r="D5" s="468"/>
      <c r="E5" s="467"/>
      <c r="F5" s="469" t="s">
        <v>228</v>
      </c>
      <c r="G5" s="470" t="str">
        <f>[76]PROPUESTA!B41</f>
        <v>m2</v>
      </c>
    </row>
    <row r="6" spans="1:7" ht="36" customHeight="1">
      <c r="A6" s="801" t="str">
        <f>[76]PROPUESTA!C102</f>
        <v>Construcción de bandas alertadoras longitudinales, de acuerdo a normativa vigente.</v>
      </c>
      <c r="B6" s="802"/>
      <c r="C6" s="802"/>
      <c r="D6" s="802"/>
      <c r="E6" s="803"/>
      <c r="F6" s="804" t="s">
        <v>229</v>
      </c>
      <c r="G6" s="804"/>
    </row>
    <row r="7" spans="1:7" ht="7.5" customHeight="1">
      <c r="A7" s="459"/>
      <c r="B7" s="459"/>
      <c r="C7" s="459"/>
      <c r="D7" s="459"/>
      <c r="E7" s="459"/>
      <c r="F7" s="471"/>
      <c r="G7" s="471"/>
    </row>
    <row r="8" spans="1:7">
      <c r="A8" s="472" t="s">
        <v>230</v>
      </c>
      <c r="B8" s="473"/>
      <c r="C8" s="474"/>
      <c r="D8" s="474"/>
      <c r="E8" s="474"/>
      <c r="F8" s="805"/>
      <c r="G8" s="805"/>
    </row>
    <row r="9" spans="1:7">
      <c r="A9" s="806" t="s">
        <v>231</v>
      </c>
      <c r="B9" s="806"/>
      <c r="C9" s="475" t="s">
        <v>232</v>
      </c>
      <c r="D9" s="475" t="s">
        <v>233</v>
      </c>
      <c r="E9" s="475" t="s">
        <v>234</v>
      </c>
      <c r="F9" s="475" t="s">
        <v>235</v>
      </c>
      <c r="G9" s="476"/>
    </row>
    <row r="10" spans="1:7">
      <c r="A10" s="806" t="s">
        <v>236</v>
      </c>
      <c r="B10" s="806"/>
      <c r="C10" s="475" t="s">
        <v>237</v>
      </c>
      <c r="D10" s="477">
        <f>'[76]PRECIOS HORIZONTAL'!E25</f>
        <v>14583.333333333334</v>
      </c>
      <c r="E10" s="475">
        <v>2.4</v>
      </c>
      <c r="F10" s="477">
        <f>D10/E10</f>
        <v>6076.3888888888896</v>
      </c>
      <c r="G10" s="478"/>
    </row>
    <row r="11" spans="1:7">
      <c r="A11" s="806" t="s">
        <v>238</v>
      </c>
      <c r="B11" s="807"/>
      <c r="C11" s="475" t="s">
        <v>237</v>
      </c>
      <c r="D11" s="477">
        <f>'[76]PRECIOS HORIZONTAL'!E26</f>
        <v>14583.333333333334</v>
      </c>
      <c r="E11" s="475">
        <f>E10</f>
        <v>2.4</v>
      </c>
      <c r="F11" s="477">
        <f>D11/E11</f>
        <v>6076.3888888888896</v>
      </c>
      <c r="G11" s="478"/>
    </row>
    <row r="12" spans="1:7">
      <c r="A12" s="806" t="s">
        <v>239</v>
      </c>
      <c r="B12" s="807"/>
      <c r="C12" s="475" t="s">
        <v>237</v>
      </c>
      <c r="D12" s="477">
        <f>'[76]PRECIOS HORIZONTAL'!E20</f>
        <v>18750</v>
      </c>
      <c r="E12" s="475">
        <f>E11</f>
        <v>2.4</v>
      </c>
      <c r="F12" s="477">
        <f>D12/E12</f>
        <v>7812.5</v>
      </c>
      <c r="G12" s="478"/>
    </row>
    <row r="13" spans="1:7">
      <c r="A13" s="806" t="s">
        <v>240</v>
      </c>
      <c r="B13" s="807"/>
      <c r="C13" s="475" t="s">
        <v>241</v>
      </c>
      <c r="D13" s="477">
        <v>1239.020414028369</v>
      </c>
      <c r="E13" s="475">
        <v>1</v>
      </c>
      <c r="F13" s="477">
        <f>D13/E13</f>
        <v>1239.020414028369</v>
      </c>
      <c r="G13" s="478"/>
    </row>
    <row r="14" spans="1:7">
      <c r="A14" s="474"/>
      <c r="B14" s="474"/>
      <c r="C14" s="474"/>
      <c r="D14" s="479"/>
      <c r="E14" s="474"/>
      <c r="F14" s="480" t="s">
        <v>242</v>
      </c>
      <c r="G14" s="481">
        <f>ROUND((SUM(F10:F13)),0)</f>
        <v>21204</v>
      </c>
    </row>
    <row r="15" spans="1:7">
      <c r="A15" s="482" t="s">
        <v>243</v>
      </c>
      <c r="B15" s="473"/>
      <c r="C15" s="474"/>
      <c r="D15" s="479"/>
      <c r="E15" s="474"/>
      <c r="F15" s="479"/>
      <c r="G15" s="479"/>
    </row>
    <row r="16" spans="1:7">
      <c r="A16" s="794" t="s">
        <v>244</v>
      </c>
      <c r="B16" s="794"/>
      <c r="C16" s="475" t="s">
        <v>232</v>
      </c>
      <c r="D16" s="477" t="s">
        <v>245</v>
      </c>
      <c r="E16" s="475" t="s">
        <v>246</v>
      </c>
      <c r="F16" s="477" t="s">
        <v>235</v>
      </c>
      <c r="G16" s="483"/>
    </row>
    <row r="17" spans="1:9">
      <c r="A17" s="808" t="s">
        <v>247</v>
      </c>
      <c r="B17" s="808"/>
      <c r="C17" s="475" t="s">
        <v>248</v>
      </c>
      <c r="D17" s="477">
        <f>225000*1.1/25</f>
        <v>9900.0000000000018</v>
      </c>
      <c r="E17" s="485">
        <v>18.100000000000001</v>
      </c>
      <c r="F17" s="477">
        <f>E17*D17</f>
        <v>179190.00000000006</v>
      </c>
      <c r="G17" s="478"/>
      <c r="I17" s="486"/>
    </row>
    <row r="18" spans="1:9">
      <c r="A18" s="808" t="str">
        <f>'[76]PRECIOS DISPOSITIVOS'!A16</f>
        <v>Gravilla Lavada</v>
      </c>
      <c r="B18" s="808"/>
      <c r="C18" s="475" t="str">
        <f>'[76]PRECIOS DISPOSITIVOS'!B16</f>
        <v>M3</v>
      </c>
      <c r="D18" s="477">
        <f>'[76]PRECIOS DISPOSITIVOS'!E16</f>
        <v>174000</v>
      </c>
      <c r="E18" s="487">
        <v>0.3</v>
      </c>
      <c r="F18" s="477">
        <f>E18*D18</f>
        <v>52200</v>
      </c>
      <c r="G18" s="478"/>
    </row>
    <row r="19" spans="1:9">
      <c r="A19" s="808"/>
      <c r="B19" s="808"/>
      <c r="C19" s="475"/>
      <c r="D19" s="477"/>
      <c r="E19" s="487"/>
      <c r="F19" s="477"/>
      <c r="G19" s="478"/>
    </row>
    <row r="20" spans="1:9">
      <c r="A20" s="809"/>
      <c r="B20" s="809"/>
      <c r="C20" s="475"/>
      <c r="D20" s="477"/>
      <c r="E20" s="487"/>
      <c r="F20" s="477"/>
      <c r="G20" s="478"/>
    </row>
    <row r="21" spans="1:9">
      <c r="A21" s="474"/>
      <c r="B21" s="474"/>
      <c r="C21" s="474"/>
      <c r="D21" s="479"/>
      <c r="E21" s="474"/>
      <c r="F21" s="479" t="s">
        <v>242</v>
      </c>
      <c r="G21" s="481">
        <f>ROUND((SUM(F17:F20)),0)</f>
        <v>231390</v>
      </c>
    </row>
    <row r="22" spans="1:9">
      <c r="A22" s="482" t="s">
        <v>249</v>
      </c>
      <c r="B22" s="473"/>
      <c r="C22" s="474"/>
      <c r="D22" s="479"/>
      <c r="E22" s="474"/>
      <c r="F22" s="479"/>
      <c r="G22" s="479"/>
    </row>
    <row r="23" spans="1:9">
      <c r="A23" s="488" t="s">
        <v>250</v>
      </c>
      <c r="B23" s="488" t="s">
        <v>251</v>
      </c>
      <c r="C23" s="488" t="s">
        <v>252</v>
      </c>
      <c r="D23" s="488" t="s">
        <v>253</v>
      </c>
      <c r="E23" s="488" t="s">
        <v>234</v>
      </c>
      <c r="F23" s="489" t="s">
        <v>235</v>
      </c>
      <c r="G23" s="483"/>
    </row>
    <row r="24" spans="1:9">
      <c r="A24" s="490" t="s">
        <v>254</v>
      </c>
      <c r="B24" s="491">
        <f>1500000/30</f>
        <v>50000</v>
      </c>
      <c r="C24" s="488">
        <v>1.58</v>
      </c>
      <c r="D24" s="491">
        <f>B24*C24</f>
        <v>79000</v>
      </c>
      <c r="E24" s="488">
        <f>E10*8</f>
        <v>19.2</v>
      </c>
      <c r="F24" s="489">
        <f>D24/E24</f>
        <v>4114.5833333333339</v>
      </c>
      <c r="G24" s="483"/>
    </row>
    <row r="25" spans="1:9">
      <c r="A25" s="490" t="s">
        <v>255</v>
      </c>
      <c r="B25" s="491">
        <f>1350000/30</f>
        <v>45000</v>
      </c>
      <c r="C25" s="488">
        <v>1.58</v>
      </c>
      <c r="D25" s="491">
        <f>B25*C25</f>
        <v>71100</v>
      </c>
      <c r="E25" s="488">
        <f>E10*8</f>
        <v>19.2</v>
      </c>
      <c r="F25" s="489">
        <f>D25/E25</f>
        <v>3703.125</v>
      </c>
      <c r="G25" s="478"/>
    </row>
    <row r="26" spans="1:9">
      <c r="A26" s="490" t="s">
        <v>256</v>
      </c>
      <c r="B26" s="491">
        <f>1200000*2/30</f>
        <v>80000</v>
      </c>
      <c r="C26" s="488">
        <v>1.58</v>
      </c>
      <c r="D26" s="491">
        <f>B26*C26</f>
        <v>126400</v>
      </c>
      <c r="E26" s="488">
        <f>E10*8</f>
        <v>19.2</v>
      </c>
      <c r="F26" s="489">
        <f>D26/E26</f>
        <v>6583.3333333333339</v>
      </c>
      <c r="G26" s="478"/>
    </row>
    <row r="27" spans="1:9">
      <c r="A27" s="474"/>
      <c r="B27" s="474"/>
      <c r="C27" s="474"/>
      <c r="D27" s="479"/>
      <c r="E27" s="474"/>
      <c r="F27" s="479" t="s">
        <v>242</v>
      </c>
      <c r="G27" s="481">
        <f>SUM(F24:F26)</f>
        <v>14401.041666666668</v>
      </c>
    </row>
    <row r="28" spans="1:9" ht="15.75" thickBot="1">
      <c r="A28" s="474"/>
      <c r="B28" s="474"/>
      <c r="C28" s="474"/>
      <c r="D28" s="479"/>
      <c r="E28" s="474"/>
      <c r="F28" s="479"/>
      <c r="G28" s="479"/>
    </row>
    <row r="29" spans="1:9" ht="15.75" thickBot="1">
      <c r="A29" s="474"/>
      <c r="B29" s="474"/>
      <c r="C29" s="474"/>
      <c r="D29" s="479"/>
      <c r="E29" s="492" t="s">
        <v>257</v>
      </c>
      <c r="F29" s="479"/>
      <c r="G29" s="493">
        <f>ROUND(SUM(G14:G27),0)</f>
        <v>266995</v>
      </c>
      <c r="H29" s="494"/>
    </row>
    <row r="30" spans="1:9">
      <c r="A30" s="482" t="s">
        <v>258</v>
      </c>
      <c r="B30" s="474"/>
      <c r="C30" s="474"/>
      <c r="D30" s="479"/>
      <c r="E30" s="474"/>
      <c r="F30" s="479"/>
      <c r="G30" s="479"/>
    </row>
    <row r="31" spans="1:9">
      <c r="A31" s="810" t="s">
        <v>244</v>
      </c>
      <c r="B31" s="810"/>
      <c r="C31" s="810"/>
      <c r="D31" s="810"/>
      <c r="E31" s="484" t="s">
        <v>112</v>
      </c>
      <c r="F31" s="495" t="s">
        <v>113</v>
      </c>
      <c r="G31" s="483"/>
    </row>
    <row r="32" spans="1:9">
      <c r="A32" s="496" t="s">
        <v>259</v>
      </c>
      <c r="B32" s="497"/>
      <c r="C32" s="474"/>
      <c r="D32" s="479"/>
      <c r="E32" s="498">
        <v>0.2</v>
      </c>
      <c r="F32" s="499">
        <f>G29*E32</f>
        <v>53399</v>
      </c>
      <c r="G32" s="478"/>
    </row>
    <row r="33" spans="1:7">
      <c r="A33" s="500" t="s">
        <v>260</v>
      </c>
      <c r="B33" s="497"/>
      <c r="C33" s="474"/>
      <c r="D33" s="479"/>
      <c r="E33" s="501">
        <v>0.05</v>
      </c>
      <c r="F33" s="499">
        <f>G29*E33</f>
        <v>13349.75</v>
      </c>
      <c r="G33" s="478"/>
    </row>
    <row r="34" spans="1:7">
      <c r="A34" s="502" t="s">
        <v>261</v>
      </c>
      <c r="B34" s="503"/>
      <c r="C34" s="504"/>
      <c r="D34" s="505"/>
      <c r="E34" s="506">
        <v>0.05</v>
      </c>
      <c r="F34" s="507">
        <f>G29*E34</f>
        <v>13349.75</v>
      </c>
      <c r="G34" s="478"/>
    </row>
    <row r="35" spans="1:7">
      <c r="A35" s="474"/>
      <c r="B35" s="474"/>
      <c r="C35" s="474"/>
      <c r="D35" s="474"/>
      <c r="E35" s="474"/>
      <c r="F35" s="479" t="s">
        <v>242</v>
      </c>
      <c r="G35" s="481">
        <f>ROUND(SUM(F32:F34),0)</f>
        <v>80099</v>
      </c>
    </row>
    <row r="37" spans="1:7" ht="15.75" thickBot="1">
      <c r="C37" s="474"/>
      <c r="D37" s="474"/>
      <c r="E37" s="474"/>
      <c r="F37" s="479"/>
      <c r="G37" s="479"/>
    </row>
    <row r="38" spans="1:7" ht="15.75" thickBot="1">
      <c r="C38" s="492" t="s">
        <v>262</v>
      </c>
      <c r="D38" s="473"/>
      <c r="E38" s="474"/>
      <c r="F38" s="479"/>
      <c r="G38" s="493">
        <f>ROUND((G35+G29),0)</f>
        <v>347094</v>
      </c>
    </row>
  </sheetData>
  <mergeCells count="17">
    <mergeCell ref="A17:B17"/>
    <mergeCell ref="A18:B18"/>
    <mergeCell ref="A19:B19"/>
    <mergeCell ref="A20:B20"/>
    <mergeCell ref="A31:D31"/>
    <mergeCell ref="A16:B16"/>
    <mergeCell ref="A1:C1"/>
    <mergeCell ref="D1:G1"/>
    <mergeCell ref="F3:G3"/>
    <mergeCell ref="A6:E6"/>
    <mergeCell ref="F6:G6"/>
    <mergeCell ref="F8:G8"/>
    <mergeCell ref="A9:B9"/>
    <mergeCell ref="A10:B10"/>
    <mergeCell ref="A11:B11"/>
    <mergeCell ref="A12:B12"/>
    <mergeCell ref="A13:B1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C960E-6DDF-40CE-97F4-C8688D4E5AEB}">
  <sheetPr>
    <tabColor theme="5" tint="-0.499984740745262"/>
    <pageSetUpPr fitToPage="1"/>
  </sheetPr>
  <dimension ref="A1:O140"/>
  <sheetViews>
    <sheetView topLeftCell="A93" workbookViewId="0">
      <selection activeCell="L63" sqref="L63:M63"/>
    </sheetView>
  </sheetViews>
  <sheetFormatPr baseColWidth="10" defaultColWidth="0" defaultRowHeight="14.25"/>
  <cols>
    <col min="1" max="1" width="3" style="224" customWidth="1"/>
    <col min="2" max="2" width="14.28515625" style="224" customWidth="1"/>
    <col min="3" max="3" width="11.5703125" style="224" customWidth="1"/>
    <col min="4" max="4" width="17" style="224" customWidth="1"/>
    <col min="5" max="5" width="12.5703125" style="224" customWidth="1"/>
    <col min="6" max="6" width="8" style="224" customWidth="1"/>
    <col min="7" max="7" width="8.7109375" style="224" customWidth="1"/>
    <col min="8" max="8" width="10.5703125" style="224" customWidth="1"/>
    <col min="9" max="9" width="14.5703125" style="224" customWidth="1"/>
    <col min="10" max="10" width="23.42578125" style="224" customWidth="1"/>
    <col min="11" max="11" width="18" style="224" customWidth="1"/>
    <col min="12" max="12" width="11.42578125" style="224" customWidth="1"/>
    <col min="13" max="13" width="12.7109375" style="224" customWidth="1"/>
    <col min="14" max="14" width="21.5703125" style="224" customWidth="1"/>
    <col min="15" max="15" width="4.42578125" style="205" customWidth="1"/>
    <col min="16" max="16384" width="10.5703125" style="205" hidden="1"/>
  </cols>
  <sheetData>
    <row r="1" spans="1:14" ht="13.9" customHeight="1">
      <c r="A1" s="205"/>
      <c r="B1" s="688"/>
      <c r="C1" s="691"/>
      <c r="D1" s="691"/>
      <c r="E1" s="691"/>
      <c r="F1" s="691"/>
      <c r="G1" s="691"/>
      <c r="H1" s="691"/>
      <c r="I1" s="691"/>
      <c r="J1" s="692"/>
      <c r="K1" s="693" t="s">
        <v>40</v>
      </c>
      <c r="L1" s="695" t="s">
        <v>41</v>
      </c>
      <c r="M1" s="696"/>
      <c r="N1" s="699"/>
    </row>
    <row r="2" spans="1:14" ht="14.25" customHeight="1">
      <c r="A2" s="205"/>
      <c r="B2" s="689"/>
      <c r="C2" s="702" t="s">
        <v>42</v>
      </c>
      <c r="D2" s="702"/>
      <c r="E2" s="702"/>
      <c r="F2" s="702"/>
      <c r="G2" s="702"/>
      <c r="H2" s="702"/>
      <c r="I2" s="702"/>
      <c r="J2" s="703"/>
      <c r="K2" s="694"/>
      <c r="L2" s="697"/>
      <c r="M2" s="698"/>
      <c r="N2" s="700"/>
    </row>
    <row r="3" spans="1:14" ht="17.649999999999999" customHeight="1">
      <c r="A3" s="205"/>
      <c r="B3" s="689"/>
      <c r="C3" s="704" t="s">
        <v>43</v>
      </c>
      <c r="D3" s="704"/>
      <c r="E3" s="704"/>
      <c r="F3" s="704"/>
      <c r="G3" s="704"/>
      <c r="H3" s="704"/>
      <c r="I3" s="704"/>
      <c r="J3" s="705"/>
      <c r="K3" s="678" t="s">
        <v>44</v>
      </c>
      <c r="L3" s="707">
        <v>2021</v>
      </c>
      <c r="M3" s="708"/>
      <c r="N3" s="700"/>
    </row>
    <row r="4" spans="1:14" ht="2.25" customHeight="1">
      <c r="A4" s="205"/>
      <c r="B4" s="689"/>
      <c r="C4" s="704"/>
      <c r="D4" s="704"/>
      <c r="E4" s="704"/>
      <c r="F4" s="704"/>
      <c r="G4" s="704"/>
      <c r="H4" s="704"/>
      <c r="I4" s="704"/>
      <c r="J4" s="705"/>
      <c r="K4" s="706"/>
      <c r="L4" s="697"/>
      <c r="M4" s="698"/>
      <c r="N4" s="700"/>
    </row>
    <row r="5" spans="1:14" ht="14.25" customHeight="1">
      <c r="A5" s="205"/>
      <c r="B5" s="689"/>
      <c r="C5" s="704" t="s">
        <v>45</v>
      </c>
      <c r="D5" s="704"/>
      <c r="E5" s="704"/>
      <c r="F5" s="704"/>
      <c r="G5" s="704"/>
      <c r="H5" s="704"/>
      <c r="I5" s="704"/>
      <c r="J5" s="705"/>
      <c r="K5" s="678" t="s">
        <v>46</v>
      </c>
      <c r="L5" s="680"/>
      <c r="M5" s="680"/>
      <c r="N5" s="700"/>
    </row>
    <row r="6" spans="1:14" ht="3.75" customHeight="1" thickBot="1">
      <c r="A6" s="205"/>
      <c r="B6" s="690"/>
      <c r="C6" s="682"/>
      <c r="D6" s="682"/>
      <c r="E6" s="682"/>
      <c r="F6" s="682"/>
      <c r="G6" s="682"/>
      <c r="H6" s="682"/>
      <c r="I6" s="682"/>
      <c r="J6" s="683"/>
      <c r="K6" s="679"/>
      <c r="L6" s="681"/>
      <c r="M6" s="681"/>
      <c r="N6" s="701"/>
    </row>
    <row r="7" spans="1:14" ht="3.75" customHeight="1" thickBot="1">
      <c r="A7" s="205"/>
      <c r="B7" s="18"/>
      <c r="C7" s="19"/>
      <c r="D7" s="19"/>
      <c r="E7" s="19"/>
      <c r="F7" s="19"/>
      <c r="G7" s="19"/>
      <c r="H7" s="19"/>
      <c r="I7" s="19"/>
      <c r="J7" s="19"/>
      <c r="K7" s="19"/>
      <c r="L7" s="20"/>
      <c r="M7" s="20"/>
      <c r="N7" s="21"/>
    </row>
    <row r="8" spans="1:14" ht="14.25" customHeight="1">
      <c r="B8" s="22"/>
      <c r="C8" s="446"/>
      <c r="D8" s="446"/>
      <c r="E8" s="446"/>
      <c r="F8" s="684"/>
      <c r="G8" s="684"/>
      <c r="H8" s="684"/>
      <c r="I8" s="684"/>
      <c r="J8" s="446"/>
      <c r="K8" s="23" t="s">
        <v>47</v>
      </c>
      <c r="L8" s="24"/>
      <c r="M8" s="24"/>
      <c r="N8" s="25"/>
    </row>
    <row r="9" spans="1:14" ht="12" customHeight="1">
      <c r="B9" s="26"/>
      <c r="C9" s="447"/>
      <c r="D9" s="447"/>
      <c r="E9" s="447"/>
      <c r="F9" s="685"/>
      <c r="G9" s="685"/>
      <c r="H9" s="685"/>
      <c r="I9" s="685"/>
      <c r="J9" s="447"/>
      <c r="K9" s="27"/>
      <c r="L9" s="28" t="s">
        <v>48</v>
      </c>
      <c r="M9" s="28" t="s">
        <v>49</v>
      </c>
      <c r="N9" s="29" t="s">
        <v>50</v>
      </c>
    </row>
    <row r="10" spans="1:14" ht="21.75" customHeight="1">
      <c r="B10" s="672" t="s">
        <v>51</v>
      </c>
      <c r="C10" s="673"/>
      <c r="D10" s="673"/>
      <c r="E10" s="30" t="s">
        <v>52</v>
      </c>
      <c r="F10" s="686" t="s">
        <v>53</v>
      </c>
      <c r="G10" s="686"/>
      <c r="H10" s="687" t="str">
        <f>+'[75]701.1.2'!H10</f>
        <v>2023 - 2 D/EMBRE 2023</v>
      </c>
      <c r="I10" s="687"/>
      <c r="J10" s="447"/>
      <c r="K10" s="31"/>
      <c r="L10" s="28"/>
      <c r="M10" s="28"/>
      <c r="N10" s="29"/>
    </row>
    <row r="11" spans="1:14" ht="5.65" customHeight="1">
      <c r="B11" s="442"/>
      <c r="C11" s="443"/>
      <c r="D11" s="443"/>
      <c r="E11" s="32"/>
      <c r="F11" s="447"/>
      <c r="G11" s="447"/>
      <c r="H11" s="33"/>
      <c r="I11" s="447"/>
      <c r="J11" s="447"/>
      <c r="K11" s="31"/>
      <c r="L11" s="28"/>
      <c r="M11" s="28"/>
      <c r="N11" s="29"/>
    </row>
    <row r="12" spans="1:14" ht="19.149999999999999" customHeight="1">
      <c r="B12" s="670" t="s">
        <v>54</v>
      </c>
      <c r="C12" s="671"/>
      <c r="D12" s="671"/>
      <c r="E12" s="671"/>
      <c r="F12" s="447"/>
      <c r="G12" s="447"/>
      <c r="H12" s="447"/>
      <c r="I12" s="447"/>
      <c r="J12" s="447"/>
      <c r="K12" s="27"/>
      <c r="L12" s="28"/>
      <c r="M12" s="28"/>
      <c r="N12" s="29"/>
    </row>
    <row r="13" spans="1:14" ht="23.1" customHeight="1">
      <c r="B13" s="672" t="s">
        <v>55</v>
      </c>
      <c r="C13" s="673"/>
      <c r="D13" s="673"/>
      <c r="E13" s="34" t="s">
        <v>56</v>
      </c>
      <c r="F13" s="34"/>
      <c r="G13" s="447"/>
      <c r="H13" s="674" t="s">
        <v>57</v>
      </c>
      <c r="I13" s="674"/>
      <c r="J13" s="35" t="s">
        <v>56</v>
      </c>
      <c r="K13" s="674" t="s">
        <v>58</v>
      </c>
      <c r="L13" s="674"/>
      <c r="M13" s="35" t="s">
        <v>56</v>
      </c>
      <c r="N13" s="36"/>
    </row>
    <row r="14" spans="1:14" ht="18" customHeight="1">
      <c r="B14" s="37" t="s">
        <v>59</v>
      </c>
      <c r="C14" s="38"/>
      <c r="D14" s="675"/>
      <c r="E14" s="675"/>
      <c r="F14" s="444"/>
      <c r="G14" s="444"/>
      <c r="H14" s="38"/>
      <c r="I14" s="39"/>
      <c r="J14" s="40" t="s">
        <v>60</v>
      </c>
      <c r="K14" s="41"/>
      <c r="L14" s="444"/>
      <c r="M14" s="444"/>
      <c r="N14" s="42"/>
    </row>
    <row r="15" spans="1:14" ht="14.25" customHeight="1" thickBot="1">
      <c r="B15" s="43"/>
      <c r="C15" s="44"/>
      <c r="D15" s="445"/>
      <c r="E15" s="445"/>
      <c r="F15" s="445"/>
      <c r="G15" s="445"/>
      <c r="H15" s="44"/>
      <c r="I15" s="445"/>
      <c r="J15" s="44"/>
      <c r="K15" s="445"/>
      <c r="L15" s="676"/>
      <c r="M15" s="676"/>
      <c r="N15" s="677"/>
    </row>
    <row r="16" spans="1:14" ht="8.65" customHeight="1">
      <c r="B16" s="45"/>
      <c r="C16" s="46"/>
      <c r="D16" s="46"/>
      <c r="E16" s="46"/>
      <c r="F16" s="46"/>
      <c r="G16" s="46"/>
      <c r="H16" s="46"/>
      <c r="I16" s="46"/>
      <c r="J16" s="46"/>
      <c r="K16" s="46"/>
      <c r="L16" s="46"/>
      <c r="M16" s="46"/>
      <c r="N16" s="47"/>
    </row>
    <row r="17" spans="1:14" s="226" customFormat="1" ht="18" customHeight="1">
      <c r="A17" s="225"/>
      <c r="B17" s="48" t="s">
        <v>61</v>
      </c>
      <c r="C17" s="49"/>
      <c r="D17" s="50" t="s">
        <v>62</v>
      </c>
      <c r="E17" s="51"/>
      <c r="F17" s="52"/>
      <c r="G17" s="52"/>
      <c r="H17" s="52"/>
      <c r="I17" s="52"/>
      <c r="J17" s="52"/>
      <c r="K17" s="52"/>
      <c r="L17" s="52"/>
      <c r="M17" s="52"/>
      <c r="N17" s="53"/>
    </row>
    <row r="18" spans="1:14" s="226" customFormat="1" ht="24" customHeight="1">
      <c r="A18" s="225"/>
      <c r="B18" s="54" t="s">
        <v>63</v>
      </c>
      <c r="C18" s="55"/>
      <c r="D18" s="56"/>
      <c r="E18" s="56"/>
      <c r="F18" s="56"/>
      <c r="G18" s="56"/>
      <c r="H18" s="56"/>
      <c r="I18" s="56"/>
      <c r="J18" s="56"/>
      <c r="K18" s="56"/>
      <c r="L18" s="56"/>
      <c r="M18" s="56"/>
      <c r="N18" s="53"/>
    </row>
    <row r="19" spans="1:14" s="226" customFormat="1" ht="20.25" customHeight="1">
      <c r="A19" s="225"/>
      <c r="B19" s="57"/>
      <c r="C19" s="55"/>
      <c r="D19" s="58"/>
      <c r="E19" s="56"/>
      <c r="F19" s="56"/>
      <c r="G19" s="56"/>
      <c r="H19" s="56"/>
      <c r="I19" s="56"/>
      <c r="J19" s="56"/>
      <c r="K19" s="56"/>
      <c r="L19" s="56"/>
      <c r="M19" s="56"/>
      <c r="N19" s="53"/>
    </row>
    <row r="20" spans="1:14" s="226" customFormat="1" ht="11.25" customHeight="1">
      <c r="A20" s="225"/>
      <c r="B20" s="57"/>
      <c r="C20" s="55"/>
      <c r="D20" s="59"/>
      <c r="E20" s="59"/>
      <c r="F20" s="59"/>
      <c r="G20" s="59"/>
      <c r="H20" s="59"/>
      <c r="I20" s="59"/>
      <c r="J20" s="59"/>
      <c r="K20" s="59"/>
      <c r="L20" s="59"/>
      <c r="M20" s="59"/>
      <c r="N20" s="60"/>
    </row>
    <row r="21" spans="1:14" s="226" customFormat="1">
      <c r="A21" s="225"/>
      <c r="B21" s="57" t="s">
        <v>64</v>
      </c>
      <c r="C21" s="61"/>
      <c r="D21" s="56"/>
      <c r="E21" s="56"/>
      <c r="F21" s="56"/>
      <c r="G21" s="56"/>
      <c r="H21" s="56"/>
      <c r="I21" s="51"/>
      <c r="J21" s="62" t="s">
        <v>65</v>
      </c>
      <c r="K21" s="56"/>
      <c r="L21" s="56"/>
      <c r="M21" s="56"/>
      <c r="N21" s="60"/>
    </row>
    <row r="22" spans="1:14" s="226" customFormat="1">
      <c r="A22" s="225"/>
      <c r="B22" s="57"/>
      <c r="C22" s="55"/>
      <c r="D22" s="59"/>
      <c r="E22" s="59"/>
      <c r="F22" s="59"/>
      <c r="G22" s="59"/>
      <c r="H22" s="59"/>
      <c r="I22" s="59"/>
      <c r="J22" s="59"/>
      <c r="K22" s="59"/>
      <c r="L22" s="59"/>
      <c r="M22" s="59"/>
      <c r="N22" s="60"/>
    </row>
    <row r="23" spans="1:14" s="226" customFormat="1">
      <c r="A23" s="225"/>
      <c r="B23" s="57" t="s">
        <v>66</v>
      </c>
      <c r="C23" s="61"/>
      <c r="D23" s="56"/>
      <c r="E23" s="56"/>
      <c r="F23" s="56"/>
      <c r="G23" s="56"/>
      <c r="H23" s="56"/>
      <c r="I23" s="56"/>
      <c r="J23" s="56"/>
      <c r="K23" s="56"/>
      <c r="L23" s="56"/>
      <c r="M23" s="56"/>
      <c r="N23" s="63"/>
    </row>
    <row r="24" spans="1:14" s="226" customFormat="1">
      <c r="A24" s="225"/>
      <c r="B24" s="57"/>
      <c r="C24" s="55"/>
      <c r="D24" s="59"/>
      <c r="E24" s="59"/>
      <c r="F24" s="59"/>
      <c r="G24" s="59"/>
      <c r="H24" s="59"/>
      <c r="I24" s="59"/>
      <c r="J24" s="59"/>
      <c r="K24" s="59"/>
      <c r="L24" s="59"/>
      <c r="M24" s="59"/>
      <c r="N24" s="60"/>
    </row>
    <row r="25" spans="1:14" s="226" customFormat="1">
      <c r="A25" s="225"/>
      <c r="B25" s="57" t="s">
        <v>67</v>
      </c>
      <c r="C25" s="61"/>
      <c r="D25" s="56"/>
      <c r="E25" s="56"/>
      <c r="F25" s="56"/>
      <c r="G25" s="56"/>
      <c r="H25" s="56"/>
      <c r="I25" s="56"/>
      <c r="J25" s="56"/>
      <c r="K25" s="64" t="s">
        <v>61</v>
      </c>
      <c r="L25" s="65"/>
      <c r="M25" s="66" t="s">
        <v>62</v>
      </c>
      <c r="N25" s="67" t="s">
        <v>68</v>
      </c>
    </row>
    <row r="26" spans="1:14" s="226" customFormat="1" ht="12" customHeight="1">
      <c r="A26" s="225"/>
      <c r="B26" s="57"/>
      <c r="C26" s="55"/>
      <c r="D26" s="59"/>
      <c r="E26" s="59"/>
      <c r="F26" s="59"/>
      <c r="G26" s="59"/>
      <c r="H26" s="59"/>
      <c r="I26" s="59"/>
      <c r="J26" s="59"/>
      <c r="K26" s="59"/>
      <c r="L26" s="59"/>
      <c r="M26" s="59"/>
      <c r="N26" s="60"/>
    </row>
    <row r="27" spans="1:14" s="226" customFormat="1">
      <c r="A27" s="225"/>
      <c r="B27" s="57" t="s">
        <v>69</v>
      </c>
      <c r="C27" s="55"/>
      <c r="D27" s="59"/>
      <c r="E27" s="59"/>
      <c r="F27" s="59"/>
      <c r="G27" s="59"/>
      <c r="H27" s="51"/>
      <c r="I27" s="68" t="s">
        <v>70</v>
      </c>
      <c r="J27" s="68" t="s">
        <v>70</v>
      </c>
      <c r="K27" s="52"/>
      <c r="L27" s="59"/>
      <c r="M27" s="59"/>
      <c r="N27" s="60"/>
    </row>
    <row r="28" spans="1:14" s="226" customFormat="1">
      <c r="A28" s="225"/>
      <c r="B28" s="57"/>
      <c r="C28" s="55"/>
      <c r="D28" s="59"/>
      <c r="E28" s="59"/>
      <c r="F28" s="52" t="s">
        <v>71</v>
      </c>
      <c r="G28" s="227"/>
      <c r="H28" s="69" t="s">
        <v>48</v>
      </c>
      <c r="I28" s="69" t="s">
        <v>49</v>
      </c>
      <c r="J28" s="70" t="s">
        <v>50</v>
      </c>
      <c r="K28" s="52"/>
      <c r="L28" s="59"/>
      <c r="M28" s="59"/>
      <c r="N28" s="60"/>
    </row>
    <row r="29" spans="1:14" ht="4.5" customHeight="1" thickBot="1">
      <c r="B29" s="71"/>
      <c r="C29" s="72"/>
      <c r="D29" s="72"/>
      <c r="E29" s="72"/>
      <c r="F29" s="72"/>
      <c r="G29" s="72"/>
      <c r="H29" s="72"/>
      <c r="I29" s="72"/>
      <c r="J29" s="72"/>
      <c r="K29" s="72"/>
      <c r="L29" s="72"/>
      <c r="M29" s="72"/>
      <c r="N29" s="73"/>
    </row>
    <row r="30" spans="1:14" s="226" customFormat="1" ht="25.5" customHeight="1" thickBot="1">
      <c r="B30" s="885" t="s">
        <v>72</v>
      </c>
      <c r="C30" s="886"/>
      <c r="D30" s="886"/>
      <c r="E30" s="886"/>
      <c r="F30" s="886"/>
      <c r="G30" s="886"/>
      <c r="H30" s="886"/>
      <c r="I30" s="886"/>
      <c r="J30" s="886"/>
      <c r="K30" s="886"/>
      <c r="L30" s="886"/>
      <c r="M30" s="886"/>
      <c r="N30" s="887"/>
    </row>
    <row r="31" spans="1:14" ht="5.25" customHeight="1" thickBot="1">
      <c r="A31" s="205"/>
      <c r="B31" s="74"/>
      <c r="C31" s="75"/>
      <c r="D31" s="75"/>
      <c r="E31" s="75"/>
      <c r="F31" s="75"/>
      <c r="G31" s="75"/>
      <c r="H31" s="75"/>
      <c r="I31" s="75"/>
      <c r="J31" s="75"/>
      <c r="K31" s="75"/>
      <c r="L31" s="75"/>
      <c r="M31" s="75"/>
      <c r="N31" s="76"/>
    </row>
    <row r="32" spans="1:14" ht="25.5" customHeight="1">
      <c r="A32" s="205"/>
      <c r="B32" s="77" t="s">
        <v>73</v>
      </c>
      <c r="C32" s="859" t="s">
        <v>74</v>
      </c>
      <c r="D32" s="859"/>
      <c r="E32" s="859"/>
      <c r="F32" s="859"/>
      <c r="G32" s="859"/>
      <c r="H32" s="859"/>
      <c r="I32" s="859"/>
      <c r="J32" s="888" t="s">
        <v>75</v>
      </c>
      <c r="K32" s="888"/>
      <c r="L32" s="889" t="s">
        <v>76</v>
      </c>
      <c r="M32" s="889"/>
      <c r="N32" s="78" t="s">
        <v>5</v>
      </c>
    </row>
    <row r="33" spans="1:14" ht="60.75" customHeight="1" thickBot="1">
      <c r="B33" s="79" t="s">
        <v>18</v>
      </c>
      <c r="C33" s="890" t="s">
        <v>149</v>
      </c>
      <c r="D33" s="891"/>
      <c r="E33" s="891"/>
      <c r="F33" s="891"/>
      <c r="G33" s="891"/>
      <c r="H33" s="891"/>
      <c r="I33" s="892"/>
      <c r="J33" s="893"/>
      <c r="K33" s="893"/>
      <c r="L33" s="893" t="s">
        <v>136</v>
      </c>
      <c r="M33" s="893"/>
      <c r="N33" s="79"/>
    </row>
    <row r="34" spans="1:14" ht="4.5" customHeight="1">
      <c r="A34" s="205"/>
      <c r="B34" s="80"/>
      <c r="C34" s="81"/>
      <c r="D34" s="81"/>
      <c r="E34" s="81"/>
      <c r="F34" s="81"/>
      <c r="G34" s="81"/>
      <c r="H34" s="81"/>
      <c r="I34" s="81"/>
      <c r="J34" s="81"/>
      <c r="K34" s="81"/>
      <c r="L34" s="81"/>
      <c r="M34" s="81"/>
      <c r="N34" s="82"/>
    </row>
    <row r="35" spans="1:14" ht="19.899999999999999" customHeight="1">
      <c r="A35" s="205"/>
      <c r="B35" s="841" t="s">
        <v>78</v>
      </c>
      <c r="C35" s="842"/>
      <c r="D35" s="842"/>
      <c r="E35" s="842"/>
      <c r="F35" s="842"/>
      <c r="G35" s="842"/>
      <c r="H35" s="842"/>
      <c r="I35" s="842"/>
      <c r="J35" s="842"/>
      <c r="K35" s="842"/>
      <c r="L35" s="842"/>
      <c r="M35" s="842"/>
      <c r="N35" s="843"/>
    </row>
    <row r="36" spans="1:14" ht="5.25" customHeight="1" thickBot="1">
      <c r="A36" s="205"/>
      <c r="B36" s="881"/>
      <c r="C36" s="882"/>
      <c r="D36" s="882"/>
      <c r="E36" s="882"/>
      <c r="F36" s="882"/>
      <c r="G36" s="882"/>
      <c r="H36" s="882"/>
      <c r="I36" s="882"/>
      <c r="J36" s="882"/>
      <c r="K36" s="882"/>
      <c r="L36" s="882"/>
      <c r="M36" s="882"/>
      <c r="N36" s="883"/>
    </row>
    <row r="37" spans="1:14" ht="21" customHeight="1">
      <c r="A37" s="205"/>
      <c r="B37" s="83" t="s">
        <v>40</v>
      </c>
      <c r="C37" s="859" t="s">
        <v>74</v>
      </c>
      <c r="D37" s="859"/>
      <c r="E37" s="859"/>
      <c r="F37" s="859"/>
      <c r="G37" s="859"/>
      <c r="H37" s="859"/>
      <c r="I37" s="859"/>
      <c r="J37" s="449" t="s">
        <v>79</v>
      </c>
      <c r="K37" s="449" t="s">
        <v>80</v>
      </c>
      <c r="L37" s="859" t="s">
        <v>81</v>
      </c>
      <c r="M37" s="859"/>
      <c r="N37" s="84" t="s">
        <v>82</v>
      </c>
    </row>
    <row r="38" spans="1:14" ht="21" customHeight="1">
      <c r="B38" s="85" t="s">
        <v>83</v>
      </c>
      <c r="C38" s="663" t="s">
        <v>84</v>
      </c>
      <c r="D38" s="663"/>
      <c r="E38" s="663"/>
      <c r="F38" s="663"/>
      <c r="G38" s="663"/>
      <c r="H38" s="663"/>
      <c r="I38" s="663"/>
      <c r="J38" s="86"/>
      <c r="K38" s="87">
        <f>IFERROR(VLOOKUP(B38,[75]EQUIPOS!$C$6:$G$155,5,0),0)</f>
        <v>41650.298565703008</v>
      </c>
      <c r="L38" s="884">
        <f>1/4</f>
        <v>0.25</v>
      </c>
      <c r="M38" s="884"/>
      <c r="N38" s="88">
        <f>K38*L38</f>
        <v>10412.574641425752</v>
      </c>
    </row>
    <row r="39" spans="1:14" ht="21" customHeight="1">
      <c r="B39" s="89"/>
      <c r="C39" s="709"/>
      <c r="D39" s="709"/>
      <c r="E39" s="709"/>
      <c r="F39" s="709"/>
      <c r="G39" s="709"/>
      <c r="H39" s="709"/>
      <c r="I39" s="709"/>
      <c r="J39" s="90"/>
      <c r="K39" s="91"/>
      <c r="L39" s="880"/>
      <c r="M39" s="880"/>
      <c r="N39" s="88">
        <f t="shared" ref="N39:N51" si="0">K39*L39</f>
        <v>0</v>
      </c>
    </row>
    <row r="40" spans="1:14" ht="21" customHeight="1">
      <c r="B40" s="89"/>
      <c r="C40" s="709"/>
      <c r="D40" s="709"/>
      <c r="E40" s="709"/>
      <c r="F40" s="709"/>
      <c r="G40" s="709"/>
      <c r="H40" s="709"/>
      <c r="I40" s="709"/>
      <c r="J40" s="90"/>
      <c r="K40" s="91"/>
      <c r="L40" s="880"/>
      <c r="M40" s="880"/>
      <c r="N40" s="88">
        <f t="shared" si="0"/>
        <v>0</v>
      </c>
    </row>
    <row r="41" spans="1:14" ht="21" customHeight="1">
      <c r="B41" s="89"/>
      <c r="C41" s="709"/>
      <c r="D41" s="709"/>
      <c r="E41" s="709"/>
      <c r="F41" s="709"/>
      <c r="G41" s="709"/>
      <c r="H41" s="709"/>
      <c r="I41" s="709"/>
      <c r="J41" s="90"/>
      <c r="K41" s="91"/>
      <c r="L41" s="880"/>
      <c r="M41" s="880"/>
      <c r="N41" s="88">
        <f t="shared" si="0"/>
        <v>0</v>
      </c>
    </row>
    <row r="42" spans="1:14" ht="21" customHeight="1">
      <c r="B42" s="89"/>
      <c r="C42" s="709"/>
      <c r="D42" s="709"/>
      <c r="E42" s="709"/>
      <c r="F42" s="709"/>
      <c r="G42" s="709"/>
      <c r="H42" s="709"/>
      <c r="I42" s="709"/>
      <c r="J42" s="90"/>
      <c r="K42" s="91"/>
      <c r="L42" s="880"/>
      <c r="M42" s="880"/>
      <c r="N42" s="88">
        <f t="shared" si="0"/>
        <v>0</v>
      </c>
    </row>
    <row r="43" spans="1:14" ht="21" customHeight="1">
      <c r="B43" s="89"/>
      <c r="C43" s="709"/>
      <c r="D43" s="709"/>
      <c r="E43" s="709"/>
      <c r="F43" s="709"/>
      <c r="G43" s="709"/>
      <c r="H43" s="709"/>
      <c r="I43" s="709"/>
      <c r="J43" s="90"/>
      <c r="K43" s="91"/>
      <c r="L43" s="880"/>
      <c r="M43" s="880"/>
      <c r="N43" s="88">
        <f t="shared" si="0"/>
        <v>0</v>
      </c>
    </row>
    <row r="44" spans="1:14" ht="21" customHeight="1">
      <c r="B44" s="89"/>
      <c r="C44" s="709"/>
      <c r="D44" s="709"/>
      <c r="E44" s="709"/>
      <c r="F44" s="709"/>
      <c r="G44" s="709"/>
      <c r="H44" s="709"/>
      <c r="I44" s="709"/>
      <c r="J44" s="90"/>
      <c r="K44" s="91"/>
      <c r="L44" s="880"/>
      <c r="M44" s="880"/>
      <c r="N44" s="88">
        <f t="shared" si="0"/>
        <v>0</v>
      </c>
    </row>
    <row r="45" spans="1:14" ht="21" customHeight="1">
      <c r="B45" s="89"/>
      <c r="C45" s="709"/>
      <c r="D45" s="709"/>
      <c r="E45" s="709"/>
      <c r="F45" s="709"/>
      <c r="G45" s="709"/>
      <c r="H45" s="709"/>
      <c r="I45" s="709"/>
      <c r="J45" s="90"/>
      <c r="K45" s="91"/>
      <c r="L45" s="880"/>
      <c r="M45" s="880"/>
      <c r="N45" s="88">
        <f t="shared" si="0"/>
        <v>0</v>
      </c>
    </row>
    <row r="46" spans="1:14" ht="21" customHeight="1">
      <c r="B46" s="89"/>
      <c r="C46" s="709"/>
      <c r="D46" s="709"/>
      <c r="E46" s="709"/>
      <c r="F46" s="709"/>
      <c r="G46" s="709"/>
      <c r="H46" s="709"/>
      <c r="I46" s="709"/>
      <c r="J46" s="90"/>
      <c r="K46" s="91"/>
      <c r="L46" s="880"/>
      <c r="M46" s="880"/>
      <c r="N46" s="88">
        <f t="shared" si="0"/>
        <v>0</v>
      </c>
    </row>
    <row r="47" spans="1:14" ht="21" customHeight="1">
      <c r="B47" s="89"/>
      <c r="C47" s="709"/>
      <c r="D47" s="709"/>
      <c r="E47" s="709"/>
      <c r="F47" s="709"/>
      <c r="G47" s="709"/>
      <c r="H47" s="709"/>
      <c r="I47" s="709"/>
      <c r="J47" s="90"/>
      <c r="K47" s="91"/>
      <c r="L47" s="880"/>
      <c r="M47" s="880"/>
      <c r="N47" s="88">
        <f t="shared" si="0"/>
        <v>0</v>
      </c>
    </row>
    <row r="48" spans="1:14" ht="21" customHeight="1">
      <c r="B48" s="89"/>
      <c r="C48" s="709"/>
      <c r="D48" s="709"/>
      <c r="E48" s="709"/>
      <c r="F48" s="709"/>
      <c r="G48" s="709"/>
      <c r="H48" s="709"/>
      <c r="I48" s="709"/>
      <c r="J48" s="90"/>
      <c r="K48" s="91"/>
      <c r="L48" s="880"/>
      <c r="M48" s="880"/>
      <c r="N48" s="88">
        <f t="shared" si="0"/>
        <v>0</v>
      </c>
    </row>
    <row r="49" spans="1:14" ht="21" customHeight="1">
      <c r="B49" s="89"/>
      <c r="C49" s="709"/>
      <c r="D49" s="709"/>
      <c r="E49" s="709"/>
      <c r="F49" s="709"/>
      <c r="G49" s="709"/>
      <c r="H49" s="709"/>
      <c r="I49" s="709"/>
      <c r="J49" s="90"/>
      <c r="K49" s="91"/>
      <c r="L49" s="880"/>
      <c r="M49" s="880"/>
      <c r="N49" s="88">
        <f t="shared" si="0"/>
        <v>0</v>
      </c>
    </row>
    <row r="50" spans="1:14" ht="21" customHeight="1">
      <c r="B50" s="89"/>
      <c r="C50" s="709"/>
      <c r="D50" s="709"/>
      <c r="E50" s="709"/>
      <c r="F50" s="709"/>
      <c r="G50" s="709"/>
      <c r="H50" s="709"/>
      <c r="I50" s="709"/>
      <c r="J50" s="90"/>
      <c r="K50" s="91"/>
      <c r="L50" s="880"/>
      <c r="M50" s="880"/>
      <c r="N50" s="88">
        <f t="shared" si="0"/>
        <v>0</v>
      </c>
    </row>
    <row r="51" spans="1:14" ht="21" customHeight="1">
      <c r="B51" s="92"/>
      <c r="C51" s="709"/>
      <c r="D51" s="709"/>
      <c r="E51" s="709"/>
      <c r="F51" s="709"/>
      <c r="G51" s="709"/>
      <c r="H51" s="709"/>
      <c r="I51" s="709"/>
      <c r="J51" s="90"/>
      <c r="K51" s="91"/>
      <c r="L51" s="880"/>
      <c r="M51" s="880"/>
      <c r="N51" s="88">
        <f t="shared" si="0"/>
        <v>0</v>
      </c>
    </row>
    <row r="52" spans="1:14" ht="21" customHeight="1" thickBot="1">
      <c r="B52" s="93"/>
      <c r="C52" s="657" t="s">
        <v>85</v>
      </c>
      <c r="D52" s="657"/>
      <c r="E52" s="657"/>
      <c r="F52" s="657"/>
      <c r="G52" s="657"/>
      <c r="H52" s="657"/>
      <c r="I52" s="657"/>
      <c r="J52" s="94"/>
      <c r="K52" s="95"/>
      <c r="L52" s="658">
        <v>0.05</v>
      </c>
      <c r="M52" s="658"/>
      <c r="N52" s="96">
        <f>L52*N98</f>
        <v>525.32291666666663</v>
      </c>
    </row>
    <row r="53" spans="1:14" ht="15" thickBot="1">
      <c r="A53" s="205"/>
      <c r="B53" s="762" t="s">
        <v>86</v>
      </c>
      <c r="C53" s="763"/>
      <c r="D53" s="763"/>
      <c r="E53" s="763"/>
      <c r="F53" s="763"/>
      <c r="G53" s="763"/>
      <c r="H53" s="763"/>
      <c r="I53" s="763"/>
      <c r="J53" s="763"/>
      <c r="K53" s="763"/>
      <c r="L53" s="763"/>
      <c r="M53" s="764"/>
      <c r="N53" s="97">
        <f>SUM(N38:N52)</f>
        <v>10937.897558092418</v>
      </c>
    </row>
    <row r="54" spans="1:14" ht="3" customHeight="1">
      <c r="A54" s="205"/>
      <c r="B54" s="98"/>
      <c r="C54" s="75"/>
      <c r="D54" s="75"/>
      <c r="E54" s="75"/>
      <c r="F54" s="75"/>
      <c r="G54" s="75"/>
      <c r="H54" s="75"/>
      <c r="I54" s="75"/>
      <c r="J54" s="75"/>
      <c r="K54" s="75"/>
      <c r="L54" s="75"/>
      <c r="M54" s="75"/>
      <c r="N54" s="76"/>
    </row>
    <row r="55" spans="1:14" ht="19.899999999999999" customHeight="1">
      <c r="A55" s="205"/>
      <c r="B55" s="865" t="s">
        <v>87</v>
      </c>
      <c r="C55" s="866"/>
      <c r="D55" s="866"/>
      <c r="E55" s="866"/>
      <c r="F55" s="866"/>
      <c r="G55" s="866"/>
      <c r="H55" s="866"/>
      <c r="I55" s="866"/>
      <c r="J55" s="866"/>
      <c r="K55" s="866"/>
      <c r="L55" s="866"/>
      <c r="M55" s="866"/>
      <c r="N55" s="867"/>
    </row>
    <row r="56" spans="1:14" ht="6.75" customHeight="1" thickBot="1">
      <c r="A56" s="205"/>
      <c r="B56" s="873"/>
      <c r="C56" s="874"/>
      <c r="D56" s="874"/>
      <c r="E56" s="874"/>
      <c r="F56" s="874"/>
      <c r="G56" s="874"/>
      <c r="H56" s="874"/>
      <c r="I56" s="874"/>
      <c r="J56" s="874"/>
      <c r="K56" s="874"/>
      <c r="L56" s="874"/>
      <c r="M56" s="874"/>
      <c r="N56" s="875"/>
    </row>
    <row r="57" spans="1:14" ht="21" customHeight="1">
      <c r="A57" s="205"/>
      <c r="B57" s="83" t="s">
        <v>40</v>
      </c>
      <c r="C57" s="859" t="s">
        <v>74</v>
      </c>
      <c r="D57" s="859"/>
      <c r="E57" s="859"/>
      <c r="F57" s="859"/>
      <c r="G57" s="859"/>
      <c r="H57" s="859"/>
      <c r="I57" s="859"/>
      <c r="J57" s="449" t="s">
        <v>76</v>
      </c>
      <c r="K57" s="449" t="s">
        <v>5</v>
      </c>
      <c r="L57" s="859" t="s">
        <v>88</v>
      </c>
      <c r="M57" s="859"/>
      <c r="N57" s="84" t="s">
        <v>82</v>
      </c>
    </row>
    <row r="58" spans="1:14">
      <c r="B58" s="228" t="s">
        <v>150</v>
      </c>
      <c r="C58" s="876" t="s">
        <v>151</v>
      </c>
      <c r="D58" s="876"/>
      <c r="E58" s="876"/>
      <c r="F58" s="876"/>
      <c r="G58" s="876"/>
      <c r="H58" s="876"/>
      <c r="I58" s="876"/>
      <c r="J58" s="99" t="s">
        <v>136</v>
      </c>
      <c r="K58" s="100">
        <v>1</v>
      </c>
      <c r="L58" s="877">
        <f>VLOOKUP(B58,[75]MATERIALES!$C$6:$F$373,4,0)</f>
        <v>146803.75512561726</v>
      </c>
      <c r="M58" s="878"/>
      <c r="N58" s="101">
        <f>K58*L58</f>
        <v>146803.75512561726</v>
      </c>
    </row>
    <row r="59" spans="1:14">
      <c r="B59" s="198" t="s">
        <v>152</v>
      </c>
      <c r="C59" s="879" t="s">
        <v>153</v>
      </c>
      <c r="D59" s="879"/>
      <c r="E59" s="879"/>
      <c r="F59" s="879"/>
      <c r="G59" s="879"/>
      <c r="H59" s="879"/>
      <c r="I59" s="879"/>
      <c r="J59" s="212" t="s">
        <v>136</v>
      </c>
      <c r="K59" s="213">
        <v>1</v>
      </c>
      <c r="L59" s="868">
        <f>VLOOKUP(B59,[75]MATERIALES!$C$6:$F$373,4,0)</f>
        <v>420726.12682410359</v>
      </c>
      <c r="M59" s="869"/>
      <c r="N59" s="101">
        <f t="shared" ref="N59:N72" si="1">K59*L59</f>
        <v>420726.12682410359</v>
      </c>
    </row>
    <row r="60" spans="1:14" ht="13.9" customHeight="1">
      <c r="B60" s="198" t="s">
        <v>154</v>
      </c>
      <c r="C60" s="870" t="s">
        <v>155</v>
      </c>
      <c r="D60" s="871"/>
      <c r="E60" s="871"/>
      <c r="F60" s="871"/>
      <c r="G60" s="871"/>
      <c r="H60" s="871"/>
      <c r="I60" s="872"/>
      <c r="J60" s="212" t="str">
        <f>+'[75]710.1.2'!J60</f>
        <v>m3</v>
      </c>
      <c r="K60" s="213">
        <f>+'[75]710.1.2'!K60</f>
        <v>3.3399999999999999E-2</v>
      </c>
      <c r="L60" s="868">
        <f>VLOOKUP(B60,[75]MATERIALES!$C$6:$F$373,4,0)</f>
        <v>485262.95999999996</v>
      </c>
      <c r="M60" s="869"/>
      <c r="N60" s="101">
        <f t="shared" si="1"/>
        <v>16207.782863999999</v>
      </c>
    </row>
    <row r="61" spans="1:14">
      <c r="B61" s="274"/>
      <c r="C61" s="774"/>
      <c r="D61" s="774"/>
      <c r="E61" s="774"/>
      <c r="F61" s="774"/>
      <c r="G61" s="774"/>
      <c r="H61" s="774"/>
      <c r="I61" s="774"/>
      <c r="J61" s="212"/>
      <c r="K61" s="213"/>
      <c r="L61" s="868"/>
      <c r="M61" s="869"/>
      <c r="N61" s="101">
        <f>K61*L61</f>
        <v>0</v>
      </c>
    </row>
    <row r="62" spans="1:14">
      <c r="B62" s="276"/>
      <c r="C62" s="650"/>
      <c r="D62" s="650"/>
      <c r="E62" s="650"/>
      <c r="F62" s="650"/>
      <c r="G62" s="650"/>
      <c r="H62" s="650"/>
      <c r="I62" s="650"/>
      <c r="J62" s="102"/>
      <c r="K62" s="103"/>
      <c r="L62" s="758"/>
      <c r="M62" s="759"/>
      <c r="N62" s="101">
        <f>K62*L62</f>
        <v>0</v>
      </c>
    </row>
    <row r="63" spans="1:14">
      <c r="B63" s="89"/>
      <c r="C63" s="229"/>
      <c r="D63" s="230"/>
      <c r="E63" s="230"/>
      <c r="F63" s="230"/>
      <c r="G63" s="230"/>
      <c r="H63" s="230"/>
      <c r="I63" s="231"/>
      <c r="J63" s="102"/>
      <c r="K63" s="103"/>
      <c r="L63" s="758"/>
      <c r="M63" s="759"/>
      <c r="N63" s="101">
        <f t="shared" si="1"/>
        <v>0</v>
      </c>
    </row>
    <row r="64" spans="1:14">
      <c r="B64" s="276"/>
      <c r="C64" s="232"/>
      <c r="D64" s="233"/>
      <c r="E64" s="233"/>
      <c r="F64" s="233"/>
      <c r="G64" s="233"/>
      <c r="H64" s="233"/>
      <c r="I64" s="234"/>
      <c r="J64" s="102"/>
      <c r="K64" s="103"/>
      <c r="L64" s="758"/>
      <c r="M64" s="759"/>
      <c r="N64" s="101">
        <f t="shared" si="1"/>
        <v>0</v>
      </c>
    </row>
    <row r="65" spans="1:14">
      <c r="B65" s="276"/>
      <c r="C65" s="232"/>
      <c r="D65" s="233"/>
      <c r="E65" s="233"/>
      <c r="F65" s="233"/>
      <c r="G65" s="233"/>
      <c r="H65" s="233"/>
      <c r="I65" s="234"/>
      <c r="J65" s="102"/>
      <c r="K65" s="103"/>
      <c r="L65" s="868"/>
      <c r="M65" s="869"/>
      <c r="N65" s="101">
        <f>K61*L61</f>
        <v>0</v>
      </c>
    </row>
    <row r="66" spans="1:14">
      <c r="B66" s="276"/>
      <c r="C66" s="650"/>
      <c r="D66" s="650"/>
      <c r="E66" s="650"/>
      <c r="F66" s="650"/>
      <c r="G66" s="650"/>
      <c r="H66" s="650"/>
      <c r="I66" s="650"/>
      <c r="J66" s="102"/>
      <c r="K66" s="103"/>
      <c r="L66" s="758"/>
      <c r="M66" s="759"/>
      <c r="N66" s="101">
        <f t="shared" si="1"/>
        <v>0</v>
      </c>
    </row>
    <row r="67" spans="1:14">
      <c r="B67" s="276"/>
      <c r="C67" s="650"/>
      <c r="D67" s="650"/>
      <c r="E67" s="650"/>
      <c r="F67" s="650"/>
      <c r="G67" s="650"/>
      <c r="H67" s="650"/>
      <c r="I67" s="650"/>
      <c r="J67" s="102"/>
      <c r="K67" s="103"/>
      <c r="L67" s="758"/>
      <c r="M67" s="759"/>
      <c r="N67" s="101">
        <f t="shared" si="1"/>
        <v>0</v>
      </c>
    </row>
    <row r="68" spans="1:14">
      <c r="B68" s="276"/>
      <c r="C68" s="650"/>
      <c r="D68" s="650"/>
      <c r="E68" s="650"/>
      <c r="F68" s="650"/>
      <c r="G68" s="650"/>
      <c r="H68" s="650"/>
      <c r="I68" s="650"/>
      <c r="J68" s="102"/>
      <c r="K68" s="103"/>
      <c r="L68" s="758"/>
      <c r="M68" s="759"/>
      <c r="N68" s="101">
        <f t="shared" si="1"/>
        <v>0</v>
      </c>
    </row>
    <row r="69" spans="1:14">
      <c r="B69" s="276"/>
      <c r="C69" s="650"/>
      <c r="D69" s="650"/>
      <c r="E69" s="650"/>
      <c r="F69" s="650"/>
      <c r="G69" s="650"/>
      <c r="H69" s="650"/>
      <c r="I69" s="650"/>
      <c r="J69" s="102"/>
      <c r="K69" s="103"/>
      <c r="L69" s="758"/>
      <c r="M69" s="759"/>
      <c r="N69" s="101">
        <f t="shared" si="1"/>
        <v>0</v>
      </c>
    </row>
    <row r="70" spans="1:14">
      <c r="B70" s="276"/>
      <c r="C70" s="650"/>
      <c r="D70" s="650"/>
      <c r="E70" s="650"/>
      <c r="F70" s="650"/>
      <c r="G70" s="650"/>
      <c r="H70" s="650"/>
      <c r="I70" s="650"/>
      <c r="J70" s="102"/>
      <c r="K70" s="103"/>
      <c r="L70" s="758"/>
      <c r="M70" s="759"/>
      <c r="N70" s="101">
        <f t="shared" si="1"/>
        <v>0</v>
      </c>
    </row>
    <row r="71" spans="1:14">
      <c r="B71" s="89"/>
      <c r="C71" s="709"/>
      <c r="D71" s="709"/>
      <c r="E71" s="709"/>
      <c r="F71" s="709"/>
      <c r="G71" s="709"/>
      <c r="H71" s="709"/>
      <c r="I71" s="709"/>
      <c r="J71" s="102"/>
      <c r="K71" s="103"/>
      <c r="L71" s="758"/>
      <c r="M71" s="759"/>
      <c r="N71" s="101">
        <f t="shared" si="1"/>
        <v>0</v>
      </c>
    </row>
    <row r="72" spans="1:14" ht="15.75" customHeight="1" thickBot="1">
      <c r="B72" s="296"/>
      <c r="C72" s="641"/>
      <c r="D72" s="641"/>
      <c r="E72" s="641"/>
      <c r="F72" s="641"/>
      <c r="G72" s="641"/>
      <c r="H72" s="641"/>
      <c r="I72" s="641"/>
      <c r="J72" s="94"/>
      <c r="K72" s="104"/>
      <c r="L72" s="863"/>
      <c r="M72" s="864"/>
      <c r="N72" s="105">
        <f t="shared" si="1"/>
        <v>0</v>
      </c>
    </row>
    <row r="73" spans="1:14" ht="15" thickBot="1">
      <c r="A73" s="205"/>
      <c r="B73" s="762" t="s">
        <v>86</v>
      </c>
      <c r="C73" s="763"/>
      <c r="D73" s="763"/>
      <c r="E73" s="763"/>
      <c r="F73" s="763"/>
      <c r="G73" s="763"/>
      <c r="H73" s="763"/>
      <c r="I73" s="763"/>
      <c r="J73" s="763"/>
      <c r="K73" s="763"/>
      <c r="L73" s="763"/>
      <c r="M73" s="764"/>
      <c r="N73" s="106">
        <f>SUM(N58:N72)</f>
        <v>583737.66481372085</v>
      </c>
    </row>
    <row r="74" spans="1:14" ht="4.5" customHeight="1">
      <c r="A74" s="205"/>
      <c r="B74" s="74"/>
      <c r="C74" s="75"/>
      <c r="D74" s="75"/>
      <c r="E74" s="75"/>
      <c r="F74" s="75"/>
      <c r="G74" s="75"/>
      <c r="H74" s="75"/>
      <c r="I74" s="75"/>
      <c r="J74" s="75"/>
      <c r="K74" s="75"/>
      <c r="L74" s="75"/>
      <c r="M74" s="75"/>
      <c r="N74" s="76"/>
    </row>
    <row r="75" spans="1:14" s="226" customFormat="1" ht="19.149999999999999" customHeight="1">
      <c r="B75" s="865" t="s">
        <v>97</v>
      </c>
      <c r="C75" s="866"/>
      <c r="D75" s="866"/>
      <c r="E75" s="866"/>
      <c r="F75" s="866"/>
      <c r="G75" s="866"/>
      <c r="H75" s="866"/>
      <c r="I75" s="866"/>
      <c r="J75" s="866"/>
      <c r="K75" s="866"/>
      <c r="L75" s="866"/>
      <c r="M75" s="866"/>
      <c r="N75" s="867"/>
    </row>
    <row r="76" spans="1:14" ht="6.75" customHeight="1" thickBot="1">
      <c r="A76" s="205"/>
      <c r="B76" s="860"/>
      <c r="C76" s="861"/>
      <c r="D76" s="861"/>
      <c r="E76" s="861"/>
      <c r="F76" s="861"/>
      <c r="G76" s="861"/>
      <c r="H76" s="861"/>
      <c r="I76" s="861"/>
      <c r="J76" s="861"/>
      <c r="K76" s="861"/>
      <c r="L76" s="861"/>
      <c r="M76" s="861"/>
      <c r="N76" s="862"/>
    </row>
    <row r="77" spans="1:14" ht="21" customHeight="1">
      <c r="A77" s="205"/>
      <c r="B77" s="83" t="s">
        <v>40</v>
      </c>
      <c r="C77" s="859" t="s">
        <v>74</v>
      </c>
      <c r="D77" s="859"/>
      <c r="E77" s="859"/>
      <c r="F77" s="859"/>
      <c r="G77" s="859"/>
      <c r="H77" s="859"/>
      <c r="I77" s="449" t="s">
        <v>76</v>
      </c>
      <c r="J77" s="449" t="s">
        <v>98</v>
      </c>
      <c r="K77" s="449" t="s">
        <v>99</v>
      </c>
      <c r="L77" s="449" t="s">
        <v>100</v>
      </c>
      <c r="M77" s="449" t="s">
        <v>101</v>
      </c>
      <c r="N77" s="84" t="s">
        <v>82</v>
      </c>
    </row>
    <row r="78" spans="1:14">
      <c r="B78" s="107" t="s">
        <v>156</v>
      </c>
      <c r="C78" s="647" t="s">
        <v>157</v>
      </c>
      <c r="D78" s="648"/>
      <c r="E78" s="648"/>
      <c r="F78" s="648"/>
      <c r="G78" s="648"/>
      <c r="H78" s="649"/>
      <c r="I78" s="108" t="s">
        <v>158</v>
      </c>
      <c r="J78" s="109">
        <f>K60</f>
        <v>3.3399999999999999E-2</v>
      </c>
      <c r="K78" s="109">
        <v>1</v>
      </c>
      <c r="L78" s="109">
        <f>J78*K78</f>
        <v>3.3399999999999999E-2</v>
      </c>
      <c r="M78" s="110">
        <f>VLOOKUP(B78,[75]TRANSPORTE!$C$6:$F$40,4,0)</f>
        <v>1313.6820813864356</v>
      </c>
      <c r="N78" s="111">
        <f>L78*M78</f>
        <v>43.876981518306948</v>
      </c>
    </row>
    <row r="79" spans="1:14">
      <c r="B79" s="112"/>
      <c r="C79" s="632"/>
      <c r="D79" s="633"/>
      <c r="E79" s="633"/>
      <c r="F79" s="633"/>
      <c r="G79" s="633"/>
      <c r="H79" s="634"/>
      <c r="I79" s="113"/>
      <c r="J79" s="114"/>
      <c r="K79" s="114"/>
      <c r="L79" s="114"/>
      <c r="M79" s="115"/>
      <c r="N79" s="111">
        <f>L79*M79</f>
        <v>0</v>
      </c>
    </row>
    <row r="80" spans="1:14">
      <c r="B80" s="112"/>
      <c r="C80" s="632"/>
      <c r="D80" s="633"/>
      <c r="E80" s="633"/>
      <c r="F80" s="633"/>
      <c r="G80" s="633"/>
      <c r="H80" s="634"/>
      <c r="I80" s="113"/>
      <c r="J80" s="114"/>
      <c r="K80" s="114"/>
      <c r="L80" s="114"/>
      <c r="M80" s="115"/>
      <c r="N80" s="111">
        <f>L80*M80</f>
        <v>0</v>
      </c>
    </row>
    <row r="81" spans="1:14">
      <c r="B81" s="112"/>
      <c r="C81" s="632"/>
      <c r="D81" s="633"/>
      <c r="E81" s="633"/>
      <c r="F81" s="633"/>
      <c r="G81" s="633"/>
      <c r="H81" s="634"/>
      <c r="I81" s="113"/>
      <c r="J81" s="114"/>
      <c r="K81" s="114"/>
      <c r="L81" s="114"/>
      <c r="M81" s="115"/>
      <c r="N81" s="111">
        <f>L81*M81</f>
        <v>0</v>
      </c>
    </row>
    <row r="82" spans="1:14" ht="15.75" customHeight="1" thickBot="1">
      <c r="B82" s="93"/>
      <c r="C82" s="853"/>
      <c r="D82" s="854"/>
      <c r="E82" s="854"/>
      <c r="F82" s="854"/>
      <c r="G82" s="854"/>
      <c r="H82" s="855"/>
      <c r="I82" s="116"/>
      <c r="J82" s="117"/>
      <c r="K82" s="117"/>
      <c r="L82" s="117"/>
      <c r="M82" s="118"/>
      <c r="N82" s="119">
        <f>L82*M82</f>
        <v>0</v>
      </c>
    </row>
    <row r="83" spans="1:14" ht="15" thickBot="1">
      <c r="A83" s="205"/>
      <c r="B83" s="762" t="s">
        <v>86</v>
      </c>
      <c r="C83" s="763"/>
      <c r="D83" s="763"/>
      <c r="E83" s="763"/>
      <c r="F83" s="763"/>
      <c r="G83" s="763"/>
      <c r="H83" s="763"/>
      <c r="I83" s="763"/>
      <c r="J83" s="763"/>
      <c r="K83" s="763"/>
      <c r="L83" s="763"/>
      <c r="M83" s="764"/>
      <c r="N83" s="106">
        <f>SUM(N78:N82)</f>
        <v>43.876981518306948</v>
      </c>
    </row>
    <row r="84" spans="1:14" ht="3.75" customHeight="1">
      <c r="A84" s="205"/>
      <c r="B84" s="74"/>
      <c r="C84" s="75"/>
      <c r="D84" s="75"/>
      <c r="E84" s="75"/>
      <c r="F84" s="75"/>
      <c r="G84" s="75"/>
      <c r="H84" s="75"/>
      <c r="I84" s="75"/>
      <c r="J84" s="75"/>
      <c r="K84" s="75"/>
      <c r="L84" s="75"/>
      <c r="M84" s="75"/>
      <c r="N84" s="76"/>
    </row>
    <row r="85" spans="1:14" ht="19.899999999999999" customHeight="1">
      <c r="A85" s="205"/>
      <c r="B85" s="841" t="s">
        <v>102</v>
      </c>
      <c r="C85" s="842"/>
      <c r="D85" s="842"/>
      <c r="E85" s="842"/>
      <c r="F85" s="842"/>
      <c r="G85" s="842"/>
      <c r="H85" s="842"/>
      <c r="I85" s="842"/>
      <c r="J85" s="842"/>
      <c r="K85" s="842"/>
      <c r="L85" s="842"/>
      <c r="M85" s="842"/>
      <c r="N85" s="843"/>
    </row>
    <row r="86" spans="1:14" ht="5.25" customHeight="1" thickBot="1">
      <c r="A86" s="205"/>
      <c r="B86" s="856"/>
      <c r="C86" s="857"/>
      <c r="D86" s="857"/>
      <c r="E86" s="857"/>
      <c r="F86" s="857"/>
      <c r="G86" s="857"/>
      <c r="H86" s="857"/>
      <c r="I86" s="857"/>
      <c r="J86" s="857"/>
      <c r="K86" s="857"/>
      <c r="L86" s="857"/>
      <c r="M86" s="857"/>
      <c r="N86" s="858"/>
    </row>
    <row r="87" spans="1:14" ht="36.75" customHeight="1">
      <c r="A87" s="205"/>
      <c r="B87" s="83" t="s">
        <v>40</v>
      </c>
      <c r="C87" s="859" t="s">
        <v>74</v>
      </c>
      <c r="D87" s="859"/>
      <c r="E87" s="859"/>
      <c r="F87" s="859"/>
      <c r="G87" s="859"/>
      <c r="H87" s="859"/>
      <c r="I87" s="449" t="s">
        <v>103</v>
      </c>
      <c r="J87" s="449" t="s">
        <v>104</v>
      </c>
      <c r="K87" s="449" t="s">
        <v>105</v>
      </c>
      <c r="L87" s="859" t="s">
        <v>81</v>
      </c>
      <c r="M87" s="859"/>
      <c r="N87" s="84" t="s">
        <v>82</v>
      </c>
    </row>
    <row r="88" spans="1:14">
      <c r="B88" s="120" t="s">
        <v>108</v>
      </c>
      <c r="C88" s="849" t="s">
        <v>109</v>
      </c>
      <c r="D88" s="850"/>
      <c r="E88" s="850"/>
      <c r="F88" s="850"/>
      <c r="G88" s="850"/>
      <c r="H88" s="850"/>
      <c r="I88" s="110">
        <f>K88/J88*100</f>
        <v>65733.333333333328</v>
      </c>
      <c r="J88" s="121">
        <v>185</v>
      </c>
      <c r="K88" s="122">
        <f>VLOOKUP(B88,'[75]MANO DE OBRA'!$C$15:$F$79,4,0)</f>
        <v>121606.66666666666</v>
      </c>
      <c r="L88" s="851">
        <v>32</v>
      </c>
      <c r="M88" s="852"/>
      <c r="N88" s="123">
        <f>K88/L88</f>
        <v>3800.208333333333</v>
      </c>
    </row>
    <row r="89" spans="1:14">
      <c r="B89" s="124" t="s">
        <v>106</v>
      </c>
      <c r="C89" s="734" t="s">
        <v>107</v>
      </c>
      <c r="D89" s="735"/>
      <c r="E89" s="735"/>
      <c r="F89" s="735"/>
      <c r="G89" s="735"/>
      <c r="H89" s="736"/>
      <c r="I89" s="115">
        <f>K89/J89*100</f>
        <v>116000</v>
      </c>
      <c r="J89" s="125">
        <v>185</v>
      </c>
      <c r="K89" s="126">
        <f>VLOOKUP(B89,'[75]MANO DE OBRA'!$C$15:$F$79,4,0)</f>
        <v>214600</v>
      </c>
      <c r="L89" s="847">
        <v>32</v>
      </c>
      <c r="M89" s="848"/>
      <c r="N89" s="123">
        <f>K89/L89</f>
        <v>6706.25</v>
      </c>
    </row>
    <row r="90" spans="1:14">
      <c r="B90" s="124"/>
      <c r="C90" s="734"/>
      <c r="D90" s="735"/>
      <c r="E90" s="735"/>
      <c r="F90" s="735"/>
      <c r="G90" s="735"/>
      <c r="H90" s="736"/>
      <c r="I90" s="115"/>
      <c r="J90" s="125"/>
      <c r="K90" s="126"/>
      <c r="L90" s="847"/>
      <c r="M90" s="848"/>
      <c r="N90" s="127"/>
    </row>
    <row r="91" spans="1:14">
      <c r="B91" s="124"/>
      <c r="C91" s="734"/>
      <c r="D91" s="735"/>
      <c r="E91" s="735"/>
      <c r="F91" s="735"/>
      <c r="G91" s="735"/>
      <c r="H91" s="736"/>
      <c r="I91" s="115"/>
      <c r="J91" s="125"/>
      <c r="K91" s="126"/>
      <c r="L91" s="847"/>
      <c r="M91" s="848"/>
      <c r="N91" s="127"/>
    </row>
    <row r="92" spans="1:14">
      <c r="B92" s="124"/>
      <c r="C92" s="734"/>
      <c r="D92" s="735"/>
      <c r="E92" s="735"/>
      <c r="F92" s="735"/>
      <c r="G92" s="735"/>
      <c r="H92" s="736"/>
      <c r="I92" s="115"/>
      <c r="J92" s="125"/>
      <c r="K92" s="126"/>
      <c r="L92" s="847"/>
      <c r="M92" s="848"/>
      <c r="N92" s="127"/>
    </row>
    <row r="93" spans="1:14">
      <c r="B93" s="124"/>
      <c r="C93" s="734"/>
      <c r="D93" s="735"/>
      <c r="E93" s="735"/>
      <c r="F93" s="735"/>
      <c r="G93" s="735"/>
      <c r="H93" s="736"/>
      <c r="I93" s="115"/>
      <c r="J93" s="125"/>
      <c r="K93" s="126"/>
      <c r="L93" s="847"/>
      <c r="M93" s="848"/>
      <c r="N93" s="127"/>
    </row>
    <row r="94" spans="1:14">
      <c r="B94" s="124"/>
      <c r="C94" s="734"/>
      <c r="D94" s="735"/>
      <c r="E94" s="735"/>
      <c r="F94" s="735"/>
      <c r="G94" s="735"/>
      <c r="H94" s="736"/>
      <c r="I94" s="115"/>
      <c r="J94" s="125"/>
      <c r="K94" s="126"/>
      <c r="L94" s="847"/>
      <c r="M94" s="848"/>
      <c r="N94" s="127"/>
    </row>
    <row r="95" spans="1:14">
      <c r="B95" s="124"/>
      <c r="C95" s="734"/>
      <c r="D95" s="735"/>
      <c r="E95" s="735"/>
      <c r="F95" s="735"/>
      <c r="G95" s="735"/>
      <c r="H95" s="736"/>
      <c r="I95" s="115"/>
      <c r="J95" s="125"/>
      <c r="K95" s="128"/>
      <c r="L95" s="847"/>
      <c r="M95" s="848"/>
      <c r="N95" s="127"/>
    </row>
    <row r="96" spans="1:14">
      <c r="B96" s="124"/>
      <c r="C96" s="734"/>
      <c r="D96" s="735"/>
      <c r="E96" s="735"/>
      <c r="F96" s="735"/>
      <c r="G96" s="735"/>
      <c r="H96" s="736"/>
      <c r="I96" s="115"/>
      <c r="J96" s="125"/>
      <c r="K96" s="128"/>
      <c r="L96" s="847"/>
      <c r="M96" s="848"/>
      <c r="N96" s="127"/>
    </row>
    <row r="97" spans="1:14" ht="15.75" customHeight="1" thickBot="1">
      <c r="B97" s="129"/>
      <c r="C97" s="830"/>
      <c r="D97" s="831"/>
      <c r="E97" s="831"/>
      <c r="F97" s="831"/>
      <c r="G97" s="831"/>
      <c r="H97" s="832"/>
      <c r="I97" s="130"/>
      <c r="J97" s="131"/>
      <c r="K97" s="130"/>
      <c r="L97" s="833"/>
      <c r="M97" s="834"/>
      <c r="N97" s="132"/>
    </row>
    <row r="98" spans="1:14" ht="15" thickBot="1">
      <c r="A98" s="205"/>
      <c r="B98" s="835" t="s">
        <v>86</v>
      </c>
      <c r="C98" s="836"/>
      <c r="D98" s="836"/>
      <c r="E98" s="836"/>
      <c r="F98" s="836"/>
      <c r="G98" s="836"/>
      <c r="H98" s="836"/>
      <c r="I98" s="836"/>
      <c r="J98" s="836"/>
      <c r="K98" s="836"/>
      <c r="L98" s="836"/>
      <c r="M98" s="837"/>
      <c r="N98" s="133">
        <f>SUM(N88:N97)</f>
        <v>10506.458333333332</v>
      </c>
    </row>
    <row r="99" spans="1:14" ht="5.0999999999999996" customHeight="1" thickBot="1">
      <c r="A99" s="205"/>
      <c r="B99" s="74"/>
      <c r="C99" s="75"/>
      <c r="D99" s="75"/>
      <c r="E99" s="75"/>
      <c r="F99" s="75"/>
      <c r="G99" s="75"/>
      <c r="H99" s="75"/>
      <c r="I99" s="75"/>
      <c r="J99" s="75"/>
      <c r="K99" s="75"/>
      <c r="L99" s="75"/>
      <c r="M99" s="75"/>
      <c r="N99" s="76"/>
    </row>
    <row r="100" spans="1:14" ht="15" thickBot="1">
      <c r="A100" s="205"/>
      <c r="B100" s="838" t="s">
        <v>110</v>
      </c>
      <c r="C100" s="839"/>
      <c r="D100" s="839"/>
      <c r="E100" s="839"/>
      <c r="F100" s="839"/>
      <c r="G100" s="839"/>
      <c r="H100" s="839"/>
      <c r="I100" s="839"/>
      <c r="J100" s="839"/>
      <c r="K100" s="839"/>
      <c r="L100" s="839"/>
      <c r="M100" s="840"/>
      <c r="N100" s="133">
        <f>N53+N73+N83+N98</f>
        <v>605225.89768666495</v>
      </c>
    </row>
    <row r="101" spans="1:14" ht="5.0999999999999996" customHeight="1">
      <c r="A101" s="205"/>
      <c r="B101" s="74"/>
      <c r="C101" s="75"/>
      <c r="D101" s="75"/>
      <c r="E101" s="75"/>
      <c r="F101" s="75"/>
      <c r="G101" s="75"/>
      <c r="H101" s="75"/>
      <c r="I101" s="75"/>
      <c r="J101" s="75"/>
      <c r="K101" s="75"/>
      <c r="L101" s="75"/>
      <c r="M101" s="75"/>
      <c r="N101" s="76"/>
    </row>
    <row r="102" spans="1:14" ht="22.5" customHeight="1">
      <c r="A102" s="205"/>
      <c r="B102" s="841" t="s">
        <v>111</v>
      </c>
      <c r="C102" s="842"/>
      <c r="D102" s="842"/>
      <c r="E102" s="842"/>
      <c r="F102" s="842"/>
      <c r="G102" s="842"/>
      <c r="H102" s="842"/>
      <c r="I102" s="842"/>
      <c r="J102" s="842"/>
      <c r="K102" s="842"/>
      <c r="L102" s="842"/>
      <c r="M102" s="842"/>
      <c r="N102" s="843"/>
    </row>
    <row r="103" spans="1:14" ht="6.75" customHeight="1" thickBot="1">
      <c r="A103" s="205"/>
      <c r="B103" s="844"/>
      <c r="C103" s="845"/>
      <c r="D103" s="845"/>
      <c r="E103" s="845"/>
      <c r="F103" s="845"/>
      <c r="G103" s="845"/>
      <c r="H103" s="845"/>
      <c r="I103" s="845"/>
      <c r="J103" s="845"/>
      <c r="K103" s="845"/>
      <c r="L103" s="845"/>
      <c r="M103" s="845"/>
      <c r="N103" s="846"/>
    </row>
    <row r="104" spans="1:14" ht="17.25" customHeight="1">
      <c r="A104" s="205"/>
      <c r="B104" s="823" t="s">
        <v>74</v>
      </c>
      <c r="C104" s="824"/>
      <c r="D104" s="824"/>
      <c r="E104" s="824"/>
      <c r="F104" s="824"/>
      <c r="G104" s="824"/>
      <c r="H104" s="824"/>
      <c r="I104" s="178"/>
      <c r="J104" s="177"/>
      <c r="K104" s="449" t="s">
        <v>112</v>
      </c>
      <c r="L104" s="825" t="s">
        <v>113</v>
      </c>
      <c r="M104" s="826"/>
      <c r="N104" s="827"/>
    </row>
    <row r="105" spans="1:14" ht="15">
      <c r="B105" s="828" t="s">
        <v>29</v>
      </c>
      <c r="C105" s="829"/>
      <c r="D105" s="829"/>
      <c r="E105" s="829"/>
      <c r="F105" s="829"/>
      <c r="G105" s="829"/>
      <c r="H105" s="829"/>
      <c r="I105" s="134"/>
      <c r="J105" s="135"/>
      <c r="K105" s="136">
        <v>0.2</v>
      </c>
      <c r="L105" s="601">
        <f>K105*N100</f>
        <v>121045.179537333</v>
      </c>
      <c r="M105" s="602"/>
      <c r="N105" s="603"/>
    </row>
    <row r="106" spans="1:14" ht="15">
      <c r="B106" s="137" t="s">
        <v>114</v>
      </c>
      <c r="C106" s="138"/>
      <c r="D106" s="138"/>
      <c r="E106" s="138"/>
      <c r="F106" s="138"/>
      <c r="G106" s="138"/>
      <c r="H106" s="138"/>
      <c r="I106" s="134"/>
      <c r="J106" s="135"/>
      <c r="K106" s="136">
        <v>0.05</v>
      </c>
      <c r="L106" s="601">
        <f>K106*N100</f>
        <v>30261.294884333249</v>
      </c>
      <c r="M106" s="602"/>
      <c r="N106" s="603"/>
    </row>
    <row r="107" spans="1:14" ht="15.75" thickBot="1">
      <c r="B107" s="139" t="s">
        <v>35</v>
      </c>
      <c r="C107" s="140"/>
      <c r="D107" s="140"/>
      <c r="E107" s="140"/>
      <c r="F107" s="140"/>
      <c r="G107" s="140"/>
      <c r="H107" s="140"/>
      <c r="I107" s="141"/>
      <c r="J107" s="142"/>
      <c r="K107" s="143">
        <v>0.05</v>
      </c>
      <c r="L107" s="574">
        <f>K107*N100</f>
        <v>30261.294884333249</v>
      </c>
      <c r="M107" s="575"/>
      <c r="N107" s="576"/>
    </row>
    <row r="108" spans="1:14" s="226" customFormat="1" ht="24.75" customHeight="1" thickBot="1">
      <c r="B108" s="811" t="s">
        <v>86</v>
      </c>
      <c r="C108" s="812"/>
      <c r="D108" s="812"/>
      <c r="E108" s="812"/>
      <c r="F108" s="812"/>
      <c r="G108" s="812"/>
      <c r="H108" s="812"/>
      <c r="I108" s="812"/>
      <c r="J108" s="812"/>
      <c r="K108" s="812"/>
      <c r="L108" s="812"/>
      <c r="M108" s="813"/>
      <c r="N108" s="106">
        <f>L105+L106+L107</f>
        <v>181567.76930599948</v>
      </c>
    </row>
    <row r="109" spans="1:14" ht="6.75" customHeight="1" thickBot="1">
      <c r="A109" s="205"/>
      <c r="B109" s="74"/>
      <c r="C109" s="75"/>
      <c r="D109" s="75"/>
      <c r="E109" s="75"/>
      <c r="F109" s="75"/>
      <c r="G109" s="75"/>
      <c r="H109" s="75"/>
      <c r="I109" s="75"/>
      <c r="J109" s="75"/>
      <c r="K109" s="75"/>
      <c r="L109" s="75"/>
      <c r="M109" s="75"/>
      <c r="N109" s="76"/>
    </row>
    <row r="110" spans="1:14" ht="22.5" customHeight="1" thickBot="1">
      <c r="A110" s="205"/>
      <c r="B110" s="814" t="s">
        <v>115</v>
      </c>
      <c r="C110" s="815"/>
      <c r="D110" s="815"/>
      <c r="E110" s="815"/>
      <c r="F110" s="815"/>
      <c r="G110" s="815"/>
      <c r="H110" s="815"/>
      <c r="I110" s="815"/>
      <c r="J110" s="815"/>
      <c r="K110" s="815"/>
      <c r="L110" s="815"/>
      <c r="M110" s="816"/>
      <c r="N110" s="144">
        <f>N100+N108</f>
        <v>786793.66699266445</v>
      </c>
    </row>
    <row r="111" spans="1:14" ht="7.5" customHeight="1">
      <c r="B111" s="45"/>
      <c r="C111" s="46"/>
      <c r="D111" s="46"/>
      <c r="E111" s="46"/>
      <c r="F111" s="46"/>
      <c r="G111" s="46"/>
      <c r="H111" s="46"/>
      <c r="I111" s="46"/>
      <c r="J111" s="46"/>
      <c r="K111" s="46"/>
      <c r="L111" s="46"/>
      <c r="M111" s="46"/>
      <c r="N111" s="47"/>
    </row>
    <row r="112" spans="1:14" ht="7.5" customHeight="1">
      <c r="B112" s="71"/>
      <c r="C112" s="72"/>
      <c r="D112" s="72"/>
      <c r="E112" s="72"/>
      <c r="F112" s="72"/>
      <c r="G112" s="72"/>
      <c r="H112" s="72"/>
      <c r="I112" s="72"/>
      <c r="J112" s="72"/>
      <c r="K112" s="72"/>
      <c r="L112" s="72"/>
      <c r="M112" s="72"/>
      <c r="N112" s="73"/>
    </row>
    <row r="113" spans="1:14" ht="10.5" customHeight="1">
      <c r="B113" s="71"/>
      <c r="C113" s="72"/>
      <c r="D113" s="72"/>
      <c r="E113" s="72"/>
      <c r="F113" s="72"/>
      <c r="G113" s="72"/>
      <c r="H113" s="72"/>
      <c r="I113" s="72"/>
      <c r="J113" s="72"/>
      <c r="K113" s="72"/>
      <c r="L113" s="72"/>
      <c r="M113" s="72"/>
      <c r="N113" s="73"/>
    </row>
    <row r="114" spans="1:14" ht="12" customHeight="1">
      <c r="B114" s="71"/>
      <c r="C114" s="72"/>
      <c r="D114" s="72"/>
      <c r="E114" s="72"/>
      <c r="F114" s="72"/>
      <c r="G114" s="72"/>
      <c r="H114" s="72"/>
      <c r="I114" s="72"/>
      <c r="J114" s="72"/>
      <c r="K114" s="72"/>
      <c r="L114" s="72"/>
      <c r="M114" s="72"/>
      <c r="N114" s="73"/>
    </row>
    <row r="115" spans="1:14">
      <c r="B115" s="71"/>
      <c r="C115" s="72"/>
      <c r="D115" s="72"/>
      <c r="E115" s="145" t="s">
        <v>116</v>
      </c>
      <c r="F115" s="145"/>
      <c r="G115" s="145"/>
      <c r="H115" s="145"/>
      <c r="I115" s="145"/>
      <c r="J115" s="145"/>
      <c r="K115" s="72"/>
      <c r="L115" s="72"/>
      <c r="M115" s="72"/>
      <c r="N115" s="73"/>
    </row>
    <row r="116" spans="1:14">
      <c r="B116" s="71"/>
      <c r="C116" s="72"/>
      <c r="D116" s="72"/>
      <c r="E116" s="72" t="s">
        <v>117</v>
      </c>
      <c r="F116" s="72"/>
      <c r="G116" s="72"/>
      <c r="H116" s="72"/>
      <c r="I116" s="72"/>
      <c r="J116" s="72"/>
      <c r="K116" s="72"/>
      <c r="L116" s="72"/>
      <c r="M116" s="72"/>
      <c r="N116" s="73"/>
    </row>
    <row r="117" spans="1:14">
      <c r="B117" s="71"/>
      <c r="C117" s="72"/>
      <c r="D117" s="72"/>
      <c r="E117" s="72" t="s">
        <v>118</v>
      </c>
      <c r="F117" s="72"/>
      <c r="G117" s="72"/>
      <c r="H117" s="72"/>
      <c r="I117" s="72"/>
      <c r="J117" s="72"/>
      <c r="K117" s="72"/>
      <c r="L117" s="72"/>
      <c r="M117" s="72"/>
      <c r="N117" s="73"/>
    </row>
    <row r="118" spans="1:14">
      <c r="B118" s="71"/>
      <c r="C118" s="72"/>
      <c r="D118" s="72"/>
      <c r="E118" s="72" t="s">
        <v>119</v>
      </c>
      <c r="F118" s="72"/>
      <c r="G118" s="72"/>
      <c r="H118" s="72"/>
      <c r="I118" s="72"/>
      <c r="J118" s="72"/>
      <c r="K118" s="72"/>
      <c r="L118" s="72"/>
      <c r="M118" s="72"/>
      <c r="N118" s="73"/>
    </row>
    <row r="119" spans="1:14" ht="10.5" customHeight="1" thickBot="1">
      <c r="B119" s="71"/>
      <c r="C119" s="72"/>
      <c r="D119" s="72"/>
      <c r="E119" s="72"/>
      <c r="F119" s="72" t="s">
        <v>120</v>
      </c>
      <c r="G119" s="72"/>
      <c r="H119" s="72"/>
      <c r="I119" s="72"/>
      <c r="J119" s="72"/>
      <c r="K119" s="72"/>
      <c r="L119" s="72"/>
      <c r="M119" s="72"/>
      <c r="N119" s="73"/>
    </row>
    <row r="120" spans="1:14">
      <c r="B120" s="146" t="s">
        <v>121</v>
      </c>
      <c r="C120" s="147"/>
      <c r="D120" s="147"/>
      <c r="E120" s="147"/>
      <c r="F120" s="147"/>
      <c r="G120" s="147"/>
      <c r="H120" s="147"/>
      <c r="I120" s="147"/>
      <c r="J120" s="147"/>
      <c r="K120" s="147"/>
      <c r="L120" s="147"/>
      <c r="M120" s="147"/>
      <c r="N120" s="148"/>
    </row>
    <row r="121" spans="1:14">
      <c r="B121" s="149"/>
      <c r="C121" s="150"/>
      <c r="D121" s="150"/>
      <c r="E121" s="150"/>
      <c r="F121" s="150"/>
      <c r="G121" s="150"/>
      <c r="H121" s="150"/>
      <c r="I121" s="150"/>
      <c r="J121" s="150"/>
      <c r="K121" s="150"/>
      <c r="L121" s="150"/>
      <c r="M121" s="150"/>
      <c r="N121" s="151"/>
    </row>
    <row r="122" spans="1:14">
      <c r="B122" s="149"/>
      <c r="C122" s="150"/>
      <c r="D122" s="150"/>
      <c r="E122" s="150"/>
      <c r="F122" s="150"/>
      <c r="G122" s="150"/>
      <c r="H122" s="150"/>
      <c r="I122" s="150"/>
      <c r="J122" s="150"/>
      <c r="K122" s="150"/>
      <c r="L122" s="150"/>
      <c r="M122" s="150"/>
      <c r="N122" s="151"/>
    </row>
    <row r="123" spans="1:14" ht="15" thickBot="1">
      <c r="B123" s="152"/>
      <c r="C123" s="153"/>
      <c r="D123" s="153"/>
      <c r="E123" s="153"/>
      <c r="F123" s="153"/>
      <c r="G123" s="153"/>
      <c r="H123" s="153"/>
      <c r="I123" s="153"/>
      <c r="J123" s="153"/>
      <c r="K123" s="153"/>
      <c r="L123" s="153"/>
      <c r="M123" s="153"/>
      <c r="N123" s="154"/>
    </row>
    <row r="124" spans="1:14" ht="7.5" customHeight="1">
      <c r="A124" s="205"/>
      <c r="B124" s="155"/>
      <c r="C124" s="156"/>
      <c r="D124" s="156"/>
      <c r="E124" s="156"/>
      <c r="F124" s="156"/>
      <c r="G124" s="156"/>
      <c r="H124" s="156"/>
      <c r="I124" s="156"/>
      <c r="J124" s="156"/>
      <c r="K124" s="156"/>
      <c r="L124" s="156"/>
      <c r="M124" s="156"/>
      <c r="N124" s="157"/>
    </row>
    <row r="125" spans="1:14" ht="18" customHeight="1">
      <c r="A125" s="205"/>
      <c r="B125" s="48" t="s">
        <v>122</v>
      </c>
      <c r="C125" s="158"/>
      <c r="D125" s="158"/>
      <c r="E125" s="158"/>
      <c r="F125" s="158"/>
      <c r="G125" s="158"/>
      <c r="H125" s="158"/>
      <c r="I125" s="158"/>
      <c r="J125" s="158"/>
      <c r="K125" s="158"/>
      <c r="L125" s="158"/>
      <c r="M125" s="158"/>
      <c r="N125" s="159"/>
    </row>
    <row r="126" spans="1:14">
      <c r="A126" s="205"/>
      <c r="B126" s="817" t="s">
        <v>123</v>
      </c>
      <c r="C126" s="818"/>
      <c r="D126" s="818"/>
      <c r="E126" s="818"/>
      <c r="F126" s="818"/>
      <c r="G126" s="818"/>
      <c r="H126" s="818"/>
      <c r="I126" s="818"/>
      <c r="J126" s="818"/>
      <c r="K126" s="818"/>
      <c r="L126" s="818"/>
      <c r="M126" s="818"/>
      <c r="N126" s="819"/>
    </row>
    <row r="127" spans="1:14">
      <c r="A127" s="205"/>
      <c r="B127" s="817"/>
      <c r="C127" s="818"/>
      <c r="D127" s="818"/>
      <c r="E127" s="818"/>
      <c r="F127" s="818"/>
      <c r="G127" s="818"/>
      <c r="H127" s="818"/>
      <c r="I127" s="818"/>
      <c r="J127" s="818"/>
      <c r="K127" s="818"/>
      <c r="L127" s="818"/>
      <c r="M127" s="818"/>
      <c r="N127" s="819"/>
    </row>
    <row r="128" spans="1:14" ht="21" customHeight="1">
      <c r="A128" s="205"/>
      <c r="B128" s="817" t="s">
        <v>124</v>
      </c>
      <c r="C128" s="818"/>
      <c r="D128" s="818"/>
      <c r="E128" s="818"/>
      <c r="F128" s="818"/>
      <c r="G128" s="818"/>
      <c r="H128" s="818"/>
      <c r="I128" s="818"/>
      <c r="J128" s="818"/>
      <c r="K128" s="818"/>
      <c r="L128" s="818"/>
      <c r="M128" s="818"/>
      <c r="N128" s="819"/>
    </row>
    <row r="129" spans="1:14" ht="9.75" customHeight="1">
      <c r="A129" s="205"/>
      <c r="B129" s="817"/>
      <c r="C129" s="818"/>
      <c r="D129" s="818"/>
      <c r="E129" s="818"/>
      <c r="F129" s="818"/>
      <c r="G129" s="818"/>
      <c r="H129" s="818"/>
      <c r="I129" s="818"/>
      <c r="J129" s="818"/>
      <c r="K129" s="818"/>
      <c r="L129" s="818"/>
      <c r="M129" s="818"/>
      <c r="N129" s="819"/>
    </row>
    <row r="130" spans="1:14" ht="5.25" customHeight="1">
      <c r="A130" s="205"/>
      <c r="B130" s="160"/>
      <c r="C130" s="161"/>
      <c r="D130" s="161"/>
      <c r="E130" s="161"/>
      <c r="F130" s="161"/>
      <c r="G130" s="161"/>
      <c r="H130" s="161"/>
      <c r="I130" s="161"/>
      <c r="J130" s="161"/>
      <c r="K130" s="161"/>
      <c r="L130" s="161"/>
      <c r="M130" s="161"/>
      <c r="N130" s="162"/>
    </row>
    <row r="131" spans="1:14" ht="5.25" customHeight="1">
      <c r="B131" s="163"/>
      <c r="C131" s="164"/>
      <c r="D131" s="164"/>
      <c r="E131" s="164"/>
      <c r="F131" s="164"/>
      <c r="G131" s="164"/>
      <c r="H131" s="164"/>
      <c r="I131" s="164"/>
      <c r="J131" s="164"/>
      <c r="K131" s="164"/>
      <c r="L131" s="164"/>
      <c r="M131" s="164"/>
      <c r="N131" s="165"/>
    </row>
    <row r="132" spans="1:14" ht="9.75" customHeight="1">
      <c r="B132" s="163"/>
      <c r="C132" s="164"/>
      <c r="D132" s="164"/>
      <c r="E132" s="164"/>
      <c r="F132" s="164"/>
      <c r="G132" s="164"/>
      <c r="H132" s="164"/>
      <c r="I132" s="164"/>
      <c r="J132" s="164"/>
      <c r="K132" s="164"/>
      <c r="L132" s="164"/>
      <c r="M132" s="164"/>
      <c r="N132" s="165"/>
    </row>
    <row r="133" spans="1:14">
      <c r="B133" s="166"/>
      <c r="C133" s="167"/>
      <c r="D133" s="167"/>
      <c r="E133" s="167"/>
      <c r="F133" s="167"/>
      <c r="G133" s="167"/>
      <c r="H133" s="167"/>
      <c r="I133" s="167"/>
      <c r="J133" s="167"/>
      <c r="K133" s="167"/>
      <c r="L133" s="167"/>
      <c r="M133" s="167"/>
      <c r="N133" s="168"/>
    </row>
    <row r="134" spans="1:14">
      <c r="B134" s="71"/>
      <c r="C134" s="72"/>
      <c r="D134" s="72"/>
      <c r="E134" s="72" t="s">
        <v>116</v>
      </c>
      <c r="F134" s="145"/>
      <c r="G134" s="145"/>
      <c r="H134" s="72"/>
      <c r="I134" s="72"/>
      <c r="J134" s="72"/>
      <c r="K134" s="72"/>
      <c r="L134" s="72"/>
      <c r="M134" s="72"/>
      <c r="N134" s="73"/>
    </row>
    <row r="135" spans="1:14">
      <c r="B135" s="71"/>
      <c r="C135" s="72"/>
      <c r="D135" s="72"/>
      <c r="E135" s="169" t="s">
        <v>117</v>
      </c>
      <c r="F135" s="72"/>
      <c r="G135" s="72"/>
      <c r="H135" s="169"/>
      <c r="I135" s="169"/>
      <c r="J135" s="169"/>
      <c r="K135" s="72"/>
      <c r="L135" s="72"/>
      <c r="M135" s="72"/>
      <c r="N135" s="73"/>
    </row>
    <row r="136" spans="1:14">
      <c r="B136" s="71"/>
      <c r="C136" s="72"/>
      <c r="D136" s="72"/>
      <c r="E136" s="170" t="s">
        <v>125</v>
      </c>
      <c r="F136" s="72"/>
      <c r="G136" s="72"/>
      <c r="H136" s="170"/>
      <c r="I136" s="170"/>
      <c r="J136" s="170"/>
      <c r="K136" s="72"/>
      <c r="L136" s="72"/>
      <c r="M136" s="72"/>
      <c r="N136" s="73"/>
    </row>
    <row r="137" spans="1:14">
      <c r="B137" s="171"/>
      <c r="C137" s="167"/>
      <c r="D137" s="167"/>
      <c r="E137" s="72" t="s">
        <v>119</v>
      </c>
      <c r="F137" s="72"/>
      <c r="G137" s="72"/>
      <c r="H137" s="72"/>
      <c r="I137" s="72"/>
      <c r="J137" s="72"/>
      <c r="K137" s="167"/>
      <c r="L137" s="167"/>
      <c r="M137" s="167"/>
      <c r="N137" s="168"/>
    </row>
    <row r="138" spans="1:14" ht="12.75" customHeight="1">
      <c r="B138" s="171"/>
      <c r="C138" s="167"/>
      <c r="D138" s="167"/>
      <c r="E138" s="167"/>
      <c r="F138" s="72"/>
      <c r="G138" s="72"/>
      <c r="H138" s="72"/>
      <c r="I138" s="72"/>
      <c r="J138" s="72"/>
      <c r="K138" s="167"/>
      <c r="L138" s="167"/>
      <c r="M138" s="167"/>
      <c r="N138" s="168"/>
    </row>
    <row r="139" spans="1:14" ht="24.75" customHeight="1">
      <c r="A139" s="205"/>
      <c r="B139" s="820" t="s">
        <v>126</v>
      </c>
      <c r="C139" s="821"/>
      <c r="D139" s="821"/>
      <c r="E139" s="821"/>
      <c r="F139" s="821"/>
      <c r="G139" s="821"/>
      <c r="H139" s="821"/>
      <c r="I139" s="821"/>
      <c r="J139" s="821"/>
      <c r="K139" s="821"/>
      <c r="L139" s="821"/>
      <c r="M139" s="821"/>
      <c r="N139" s="822"/>
    </row>
    <row r="140" spans="1:14" ht="7.5" customHeight="1" thickBot="1">
      <c r="B140" s="172"/>
      <c r="C140" s="173"/>
      <c r="D140" s="173"/>
      <c r="E140" s="174"/>
      <c r="F140" s="174"/>
      <c r="G140" s="174"/>
      <c r="H140" s="174"/>
      <c r="I140" s="174"/>
      <c r="J140" s="175"/>
      <c r="K140" s="175"/>
      <c r="L140" s="175"/>
      <c r="M140" s="175"/>
      <c r="N140" s="176"/>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L63:M63"/>
    <mergeCell ref="L64:M64"/>
    <mergeCell ref="L65:M65"/>
    <mergeCell ref="C66:I66"/>
    <mergeCell ref="L66:M66"/>
    <mergeCell ref="C67:I67"/>
    <mergeCell ref="L67:M67"/>
    <mergeCell ref="C60:I60"/>
    <mergeCell ref="L60:M60"/>
    <mergeCell ref="C61:I61"/>
    <mergeCell ref="L61:M61"/>
    <mergeCell ref="C62:I62"/>
    <mergeCell ref="L62:M62"/>
    <mergeCell ref="C71:I71"/>
    <mergeCell ref="L71:M71"/>
    <mergeCell ref="C72:I72"/>
    <mergeCell ref="L72:M72"/>
    <mergeCell ref="B73:M73"/>
    <mergeCell ref="B75:N75"/>
    <mergeCell ref="C68:I68"/>
    <mergeCell ref="L68:M68"/>
    <mergeCell ref="C69:I69"/>
    <mergeCell ref="L69:M69"/>
    <mergeCell ref="C70:I70"/>
    <mergeCell ref="L70:M70"/>
    <mergeCell ref="C82:H82"/>
    <mergeCell ref="B83:M83"/>
    <mergeCell ref="B85:N85"/>
    <mergeCell ref="B86:N86"/>
    <mergeCell ref="C87:H87"/>
    <mergeCell ref="L87:M87"/>
    <mergeCell ref="B76:N76"/>
    <mergeCell ref="C77:H77"/>
    <mergeCell ref="C78:H78"/>
    <mergeCell ref="C79:H79"/>
    <mergeCell ref="C80:H80"/>
    <mergeCell ref="C81:H81"/>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3:N103"/>
    <mergeCell ref="C94:H94"/>
    <mergeCell ref="L94:M94"/>
    <mergeCell ref="C95:H95"/>
    <mergeCell ref="L95:M95"/>
    <mergeCell ref="C96:H96"/>
    <mergeCell ref="L96:M96"/>
    <mergeCell ref="B108:M108"/>
    <mergeCell ref="B110:M110"/>
    <mergeCell ref="B126:N127"/>
    <mergeCell ref="B128:N129"/>
    <mergeCell ref="B139:N139"/>
    <mergeCell ref="B104:H104"/>
    <mergeCell ref="L104:N104"/>
    <mergeCell ref="B105:H105"/>
    <mergeCell ref="L105:N105"/>
    <mergeCell ref="L106:N106"/>
    <mergeCell ref="L107:N107"/>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292F5-6895-4CAC-82E1-EB295EB20C79}">
  <sheetPr>
    <tabColor theme="5" tint="-0.499984740745262"/>
    <pageSetUpPr fitToPage="1"/>
  </sheetPr>
  <dimension ref="A1:O140"/>
  <sheetViews>
    <sheetView topLeftCell="A79" workbookViewId="0">
      <selection activeCell="J27" sqref="J27"/>
    </sheetView>
  </sheetViews>
  <sheetFormatPr baseColWidth="10" defaultColWidth="0" defaultRowHeight="14.25"/>
  <cols>
    <col min="1" max="1" width="3" style="334" customWidth="1"/>
    <col min="2" max="2" width="14.28515625" style="334" customWidth="1"/>
    <col min="3" max="3" width="11.5703125" style="334" customWidth="1"/>
    <col min="4" max="4" width="17" style="334" customWidth="1"/>
    <col min="5" max="5" width="12.5703125" style="334" customWidth="1"/>
    <col min="6" max="6" width="8" style="334" customWidth="1"/>
    <col min="7" max="7" width="8.7109375" style="334" customWidth="1"/>
    <col min="8" max="8" width="10.5703125" style="334" customWidth="1"/>
    <col min="9" max="9" width="14.5703125" style="334" customWidth="1"/>
    <col min="10" max="10" width="23.42578125" style="334" customWidth="1"/>
    <col min="11" max="11" width="18" style="334" customWidth="1"/>
    <col min="12" max="12" width="11.42578125" style="334" customWidth="1"/>
    <col min="13" max="13" width="12.7109375" style="334" customWidth="1"/>
    <col min="14" max="14" width="21.5703125" style="334" customWidth="1"/>
    <col min="15" max="15" width="4.42578125" style="250" customWidth="1"/>
    <col min="16" max="16384" width="11.42578125" style="250" hidden="1"/>
  </cols>
  <sheetData>
    <row r="1" spans="1:14" ht="13.9" customHeight="1">
      <c r="A1" s="250"/>
      <c r="B1" s="688"/>
      <c r="C1" s="691"/>
      <c r="D1" s="691"/>
      <c r="E1" s="691"/>
      <c r="F1" s="691"/>
      <c r="G1" s="691"/>
      <c r="H1" s="691"/>
      <c r="I1" s="691"/>
      <c r="J1" s="692"/>
      <c r="K1" s="693" t="s">
        <v>40</v>
      </c>
      <c r="L1" s="695" t="s">
        <v>41</v>
      </c>
      <c r="M1" s="696"/>
      <c r="N1" s="699"/>
    </row>
    <row r="2" spans="1:14" ht="14.25" customHeight="1">
      <c r="A2" s="250"/>
      <c r="B2" s="689"/>
      <c r="C2" s="702" t="s">
        <v>42</v>
      </c>
      <c r="D2" s="702"/>
      <c r="E2" s="702"/>
      <c r="F2" s="702"/>
      <c r="G2" s="702"/>
      <c r="H2" s="702"/>
      <c r="I2" s="702"/>
      <c r="J2" s="703"/>
      <c r="K2" s="694"/>
      <c r="L2" s="697"/>
      <c r="M2" s="698"/>
      <c r="N2" s="700"/>
    </row>
    <row r="3" spans="1:14" ht="17.649999999999999" customHeight="1">
      <c r="A3" s="250"/>
      <c r="B3" s="689"/>
      <c r="C3" s="704" t="s">
        <v>43</v>
      </c>
      <c r="D3" s="704"/>
      <c r="E3" s="704"/>
      <c r="F3" s="704"/>
      <c r="G3" s="704"/>
      <c r="H3" s="704"/>
      <c r="I3" s="704"/>
      <c r="J3" s="705"/>
      <c r="K3" s="678" t="s">
        <v>44</v>
      </c>
      <c r="L3" s="707">
        <v>2021</v>
      </c>
      <c r="M3" s="708"/>
      <c r="N3" s="700"/>
    </row>
    <row r="4" spans="1:14" ht="2.25" customHeight="1">
      <c r="A4" s="250"/>
      <c r="B4" s="689"/>
      <c r="C4" s="704"/>
      <c r="D4" s="704"/>
      <c r="E4" s="704"/>
      <c r="F4" s="704"/>
      <c r="G4" s="704"/>
      <c r="H4" s="704"/>
      <c r="I4" s="704"/>
      <c r="J4" s="705"/>
      <c r="K4" s="706"/>
      <c r="L4" s="697"/>
      <c r="M4" s="698"/>
      <c r="N4" s="700"/>
    </row>
    <row r="5" spans="1:14" ht="14.25" customHeight="1">
      <c r="A5" s="250"/>
      <c r="B5" s="689"/>
      <c r="C5" s="704" t="s">
        <v>45</v>
      </c>
      <c r="D5" s="704"/>
      <c r="E5" s="704"/>
      <c r="F5" s="704"/>
      <c r="G5" s="704"/>
      <c r="H5" s="704"/>
      <c r="I5" s="704"/>
      <c r="J5" s="705"/>
      <c r="K5" s="678" t="s">
        <v>46</v>
      </c>
      <c r="L5" s="680"/>
      <c r="M5" s="680"/>
      <c r="N5" s="700"/>
    </row>
    <row r="6" spans="1:14" ht="3.75" customHeight="1" thickBot="1">
      <c r="A6" s="250"/>
      <c r="B6" s="690"/>
      <c r="C6" s="682"/>
      <c r="D6" s="682"/>
      <c r="E6" s="682"/>
      <c r="F6" s="682"/>
      <c r="G6" s="682"/>
      <c r="H6" s="682"/>
      <c r="I6" s="682"/>
      <c r="J6" s="683"/>
      <c r="K6" s="679"/>
      <c r="L6" s="681"/>
      <c r="M6" s="681"/>
      <c r="N6" s="701"/>
    </row>
    <row r="7" spans="1:14" ht="3.75" customHeight="1" thickBot="1">
      <c r="A7" s="250"/>
      <c r="B7" s="18"/>
      <c r="C7" s="19"/>
      <c r="D7" s="19"/>
      <c r="E7" s="19"/>
      <c r="F7" s="19"/>
      <c r="G7" s="19"/>
      <c r="H7" s="19"/>
      <c r="I7" s="19"/>
      <c r="J7" s="19"/>
      <c r="K7" s="19"/>
      <c r="L7" s="20"/>
      <c r="M7" s="20"/>
      <c r="N7" s="21"/>
    </row>
    <row r="8" spans="1:14" ht="14.25" customHeight="1">
      <c r="B8" s="22"/>
      <c r="C8" s="446"/>
      <c r="D8" s="446"/>
      <c r="E8" s="446"/>
      <c r="F8" s="684"/>
      <c r="G8" s="684"/>
      <c r="H8" s="684"/>
      <c r="I8" s="684"/>
      <c r="J8" s="446"/>
      <c r="K8" s="23" t="s">
        <v>47</v>
      </c>
      <c r="L8" s="24"/>
      <c r="M8" s="24"/>
      <c r="N8" s="25"/>
    </row>
    <row r="9" spans="1:14" ht="12" customHeight="1">
      <c r="B9" s="26"/>
      <c r="C9" s="447"/>
      <c r="D9" s="447"/>
      <c r="E9" s="447"/>
      <c r="F9" s="685"/>
      <c r="G9" s="685"/>
      <c r="H9" s="685"/>
      <c r="I9" s="685"/>
      <c r="J9" s="447"/>
      <c r="K9" s="27"/>
      <c r="L9" s="28" t="s">
        <v>48</v>
      </c>
      <c r="M9" s="28" t="s">
        <v>49</v>
      </c>
      <c r="N9" s="29" t="s">
        <v>50</v>
      </c>
    </row>
    <row r="10" spans="1:14" ht="21.75" customHeight="1">
      <c r="B10" s="672" t="s">
        <v>51</v>
      </c>
      <c r="C10" s="673"/>
      <c r="D10" s="673"/>
      <c r="E10" s="30" t="s">
        <v>52</v>
      </c>
      <c r="F10" s="686" t="s">
        <v>53</v>
      </c>
      <c r="G10" s="686"/>
      <c r="H10" s="687" t="str">
        <f>+'[75]710.2.3'!H10</f>
        <v>2023 - 2 D/EMBRE 2023</v>
      </c>
      <c r="I10" s="687"/>
      <c r="J10" s="447"/>
      <c r="K10" s="31"/>
      <c r="L10" s="28"/>
      <c r="M10" s="28"/>
      <c r="N10" s="29"/>
    </row>
    <row r="11" spans="1:14" ht="5.65" customHeight="1">
      <c r="B11" s="442"/>
      <c r="C11" s="443"/>
      <c r="D11" s="443"/>
      <c r="E11" s="32"/>
      <c r="F11" s="447"/>
      <c r="G11" s="447"/>
      <c r="H11" s="33"/>
      <c r="I11" s="447"/>
      <c r="J11" s="447"/>
      <c r="K11" s="31"/>
      <c r="L11" s="28"/>
      <c r="M11" s="28"/>
      <c r="N11" s="29"/>
    </row>
    <row r="12" spans="1:14" ht="19.149999999999999" customHeight="1">
      <c r="B12" s="670" t="s">
        <v>54</v>
      </c>
      <c r="C12" s="671"/>
      <c r="D12" s="671"/>
      <c r="E12" s="671"/>
      <c r="F12" s="447"/>
      <c r="G12" s="447"/>
      <c r="H12" s="447"/>
      <c r="I12" s="447"/>
      <c r="J12" s="447"/>
      <c r="K12" s="27"/>
      <c r="L12" s="28"/>
      <c r="M12" s="28"/>
      <c r="N12" s="29"/>
    </row>
    <row r="13" spans="1:14" ht="23.1" customHeight="1">
      <c r="B13" s="672" t="s">
        <v>55</v>
      </c>
      <c r="C13" s="673"/>
      <c r="D13" s="673"/>
      <c r="E13" s="34" t="s">
        <v>56</v>
      </c>
      <c r="F13" s="34"/>
      <c r="G13" s="447"/>
      <c r="H13" s="674" t="s">
        <v>57</v>
      </c>
      <c r="I13" s="674"/>
      <c r="J13" s="35" t="s">
        <v>56</v>
      </c>
      <c r="K13" s="674" t="s">
        <v>58</v>
      </c>
      <c r="L13" s="674"/>
      <c r="M13" s="35" t="s">
        <v>56</v>
      </c>
      <c r="N13" s="36"/>
    </row>
    <row r="14" spans="1:14" ht="18" customHeight="1">
      <c r="B14" s="37" t="s">
        <v>59</v>
      </c>
      <c r="C14" s="38"/>
      <c r="D14" s="675"/>
      <c r="E14" s="675"/>
      <c r="F14" s="444"/>
      <c r="G14" s="444"/>
      <c r="H14" s="38"/>
      <c r="I14" s="39"/>
      <c r="J14" s="40" t="s">
        <v>60</v>
      </c>
      <c r="K14" s="41"/>
      <c r="L14" s="444"/>
      <c r="M14" s="444"/>
      <c r="N14" s="42"/>
    </row>
    <row r="15" spans="1:14" ht="14.25" customHeight="1" thickBot="1">
      <c r="B15" s="43"/>
      <c r="C15" s="44"/>
      <c r="D15" s="445"/>
      <c r="E15" s="445"/>
      <c r="F15" s="445"/>
      <c r="G15" s="445"/>
      <c r="H15" s="44"/>
      <c r="I15" s="445"/>
      <c r="J15" s="44"/>
      <c r="K15" s="445"/>
      <c r="L15" s="676"/>
      <c r="M15" s="676"/>
      <c r="N15" s="677"/>
    </row>
    <row r="16" spans="1:14" ht="8.65" customHeight="1">
      <c r="B16" s="342"/>
      <c r="C16" s="343"/>
      <c r="D16" s="343"/>
      <c r="E16" s="343"/>
      <c r="F16" s="343"/>
      <c r="G16" s="343"/>
      <c r="H16" s="343"/>
      <c r="I16" s="343"/>
      <c r="J16" s="343"/>
      <c r="K16" s="343"/>
      <c r="L16" s="343"/>
      <c r="M16" s="343"/>
      <c r="N16" s="344"/>
    </row>
    <row r="17" spans="1:14" s="252" customFormat="1" ht="18" customHeight="1">
      <c r="A17" s="345"/>
      <c r="B17" s="346" t="s">
        <v>61</v>
      </c>
      <c r="C17" s="347"/>
      <c r="D17" s="348" t="s">
        <v>62</v>
      </c>
      <c r="E17" s="349"/>
      <c r="F17" s="350"/>
      <c r="G17" s="350"/>
      <c r="H17" s="350"/>
      <c r="I17" s="350"/>
      <c r="J17" s="350"/>
      <c r="K17" s="350"/>
      <c r="L17" s="350"/>
      <c r="M17" s="350"/>
      <c r="N17" s="351"/>
    </row>
    <row r="18" spans="1:14" s="252" customFormat="1" ht="24" customHeight="1">
      <c r="A18" s="345"/>
      <c r="B18" s="352" t="s">
        <v>63</v>
      </c>
      <c r="C18" s="353"/>
      <c r="D18" s="354"/>
      <c r="E18" s="354"/>
      <c r="F18" s="354"/>
      <c r="G18" s="354"/>
      <c r="H18" s="354"/>
      <c r="I18" s="354"/>
      <c r="J18" s="354"/>
      <c r="K18" s="354"/>
      <c r="L18" s="354"/>
      <c r="M18" s="354"/>
      <c r="N18" s="351"/>
    </row>
    <row r="19" spans="1:14" s="252" customFormat="1" ht="20.25" customHeight="1">
      <c r="A19" s="345"/>
      <c r="B19" s="355"/>
      <c r="C19" s="353"/>
      <c r="D19" s="356"/>
      <c r="E19" s="354"/>
      <c r="F19" s="354"/>
      <c r="G19" s="354"/>
      <c r="H19" s="354"/>
      <c r="I19" s="354"/>
      <c r="J19" s="354"/>
      <c r="K19" s="354"/>
      <c r="L19" s="354"/>
      <c r="M19" s="354"/>
      <c r="N19" s="351"/>
    </row>
    <row r="20" spans="1:14" s="252" customFormat="1" ht="11.25" customHeight="1">
      <c r="A20" s="345"/>
      <c r="B20" s="355"/>
      <c r="C20" s="353"/>
      <c r="D20" s="357"/>
      <c r="E20" s="357"/>
      <c r="F20" s="357"/>
      <c r="G20" s="357"/>
      <c r="H20" s="357"/>
      <c r="I20" s="357"/>
      <c r="J20" s="357"/>
      <c r="K20" s="357"/>
      <c r="L20" s="357"/>
      <c r="M20" s="357"/>
      <c r="N20" s="358"/>
    </row>
    <row r="21" spans="1:14" s="252" customFormat="1">
      <c r="A21" s="345"/>
      <c r="B21" s="355" t="s">
        <v>64</v>
      </c>
      <c r="C21" s="359"/>
      <c r="D21" s="354"/>
      <c r="E21" s="354"/>
      <c r="F21" s="354"/>
      <c r="G21" s="354"/>
      <c r="H21" s="354"/>
      <c r="I21" s="349"/>
      <c r="J21" s="360" t="s">
        <v>65</v>
      </c>
      <c r="K21" s="354"/>
      <c r="L21" s="354"/>
      <c r="M21" s="354"/>
      <c r="N21" s="358"/>
    </row>
    <row r="22" spans="1:14" s="252" customFormat="1">
      <c r="A22" s="345"/>
      <c r="B22" s="355"/>
      <c r="C22" s="353"/>
      <c r="D22" s="357"/>
      <c r="E22" s="357"/>
      <c r="F22" s="357"/>
      <c r="G22" s="357"/>
      <c r="H22" s="357"/>
      <c r="I22" s="357"/>
      <c r="J22" s="357"/>
      <c r="K22" s="357"/>
      <c r="L22" s="357"/>
      <c r="M22" s="357"/>
      <c r="N22" s="358"/>
    </row>
    <row r="23" spans="1:14" s="252" customFormat="1">
      <c r="A23" s="345"/>
      <c r="B23" s="355" t="s">
        <v>66</v>
      </c>
      <c r="C23" s="359"/>
      <c r="D23" s="354"/>
      <c r="E23" s="354"/>
      <c r="F23" s="354"/>
      <c r="G23" s="354"/>
      <c r="H23" s="354"/>
      <c r="I23" s="354"/>
      <c r="J23" s="354"/>
      <c r="K23" s="354"/>
      <c r="L23" s="354"/>
      <c r="M23" s="354"/>
      <c r="N23" s="361"/>
    </row>
    <row r="24" spans="1:14" s="252" customFormat="1">
      <c r="A24" s="345"/>
      <c r="B24" s="355"/>
      <c r="C24" s="353"/>
      <c r="D24" s="357"/>
      <c r="E24" s="357"/>
      <c r="F24" s="357"/>
      <c r="G24" s="357"/>
      <c r="H24" s="357"/>
      <c r="I24" s="357"/>
      <c r="J24" s="357"/>
      <c r="K24" s="357"/>
      <c r="L24" s="357"/>
      <c r="M24" s="357"/>
      <c r="N24" s="358"/>
    </row>
    <row r="25" spans="1:14" s="252" customFormat="1">
      <c r="A25" s="345"/>
      <c r="B25" s="355" t="s">
        <v>67</v>
      </c>
      <c r="C25" s="359"/>
      <c r="D25" s="354"/>
      <c r="E25" s="354"/>
      <c r="F25" s="354"/>
      <c r="G25" s="354"/>
      <c r="H25" s="354"/>
      <c r="I25" s="354"/>
      <c r="J25" s="354"/>
      <c r="K25" s="362" t="s">
        <v>61</v>
      </c>
      <c r="L25" s="363"/>
      <c r="M25" s="364" t="s">
        <v>62</v>
      </c>
      <c r="N25" s="365" t="s">
        <v>68</v>
      </c>
    </row>
    <row r="26" spans="1:14" s="252" customFormat="1" ht="12" customHeight="1">
      <c r="A26" s="345"/>
      <c r="B26" s="355"/>
      <c r="C26" s="353"/>
      <c r="D26" s="357"/>
      <c r="E26" s="357"/>
      <c r="F26" s="357"/>
      <c r="G26" s="357"/>
      <c r="H26" s="357"/>
      <c r="I26" s="357"/>
      <c r="J26" s="357"/>
      <c r="K26" s="357"/>
      <c r="L26" s="357"/>
      <c r="M26" s="357"/>
      <c r="N26" s="358"/>
    </row>
    <row r="27" spans="1:14" s="252" customFormat="1">
      <c r="A27" s="345"/>
      <c r="B27" s="355" t="s">
        <v>69</v>
      </c>
      <c r="C27" s="353"/>
      <c r="D27" s="357"/>
      <c r="E27" s="357"/>
      <c r="F27" s="357"/>
      <c r="G27" s="357"/>
      <c r="H27" s="349"/>
      <c r="I27" s="366" t="s">
        <v>70</v>
      </c>
      <c r="J27" s="366" t="s">
        <v>70</v>
      </c>
      <c r="K27" s="350"/>
      <c r="L27" s="357"/>
      <c r="M27" s="357"/>
      <c r="N27" s="358"/>
    </row>
    <row r="28" spans="1:14" s="252" customFormat="1">
      <c r="A28" s="345"/>
      <c r="B28" s="355"/>
      <c r="C28" s="353"/>
      <c r="D28" s="357"/>
      <c r="E28" s="357"/>
      <c r="F28" s="350" t="s">
        <v>71</v>
      </c>
      <c r="G28" s="367"/>
      <c r="H28" s="368" t="s">
        <v>48</v>
      </c>
      <c r="I28" s="368" t="s">
        <v>49</v>
      </c>
      <c r="J28" s="369" t="s">
        <v>50</v>
      </c>
      <c r="K28" s="350"/>
      <c r="L28" s="357"/>
      <c r="M28" s="357"/>
      <c r="N28" s="358"/>
    </row>
    <row r="29" spans="1:14" ht="4.5" customHeight="1" thickBot="1">
      <c r="B29" s="247"/>
      <c r="C29" s="248"/>
      <c r="D29" s="248"/>
      <c r="E29" s="248"/>
      <c r="F29" s="248"/>
      <c r="G29" s="248"/>
      <c r="H29" s="248"/>
      <c r="I29" s="248"/>
      <c r="J29" s="248"/>
      <c r="K29" s="248"/>
      <c r="L29" s="248"/>
      <c r="M29" s="248"/>
      <c r="N29" s="249"/>
    </row>
    <row r="30" spans="1:14" s="252" customFormat="1" ht="25.5" customHeight="1" thickBot="1">
      <c r="B30" s="664" t="s">
        <v>72</v>
      </c>
      <c r="C30" s="665"/>
      <c r="D30" s="665"/>
      <c r="E30" s="665"/>
      <c r="F30" s="665"/>
      <c r="G30" s="665"/>
      <c r="H30" s="665"/>
      <c r="I30" s="665"/>
      <c r="J30" s="665"/>
      <c r="K30" s="665"/>
      <c r="L30" s="665"/>
      <c r="M30" s="665"/>
      <c r="N30" s="666"/>
    </row>
    <row r="31" spans="1:14" ht="5.25" customHeight="1" thickBot="1">
      <c r="A31" s="250"/>
      <c r="B31" s="254"/>
      <c r="C31" s="255"/>
      <c r="D31" s="255"/>
      <c r="E31" s="255"/>
      <c r="F31" s="255"/>
      <c r="G31" s="255"/>
      <c r="H31" s="255"/>
      <c r="I31" s="255"/>
      <c r="J31" s="255"/>
      <c r="K31" s="255"/>
      <c r="L31" s="255"/>
      <c r="M31" s="255"/>
      <c r="N31" s="256"/>
    </row>
    <row r="32" spans="1:14" ht="25.5" customHeight="1">
      <c r="A32" s="250"/>
      <c r="B32" s="257" t="s">
        <v>73</v>
      </c>
      <c r="C32" s="625" t="s">
        <v>74</v>
      </c>
      <c r="D32" s="625"/>
      <c r="E32" s="625"/>
      <c r="F32" s="625"/>
      <c r="G32" s="625"/>
      <c r="H32" s="625"/>
      <c r="I32" s="625"/>
      <c r="J32" s="667" t="s">
        <v>75</v>
      </c>
      <c r="K32" s="667"/>
      <c r="L32" s="668" t="s">
        <v>76</v>
      </c>
      <c r="M32" s="668"/>
      <c r="N32" s="258" t="s">
        <v>5</v>
      </c>
    </row>
    <row r="33" spans="1:14" ht="33" customHeight="1" thickBot="1">
      <c r="B33" s="259" t="s">
        <v>161</v>
      </c>
      <c r="C33" s="896" t="s">
        <v>160</v>
      </c>
      <c r="D33" s="896"/>
      <c r="E33" s="896"/>
      <c r="F33" s="896"/>
      <c r="G33" s="896"/>
      <c r="H33" s="896"/>
      <c r="I33" s="896"/>
      <c r="J33" s="669"/>
      <c r="K33" s="669"/>
      <c r="L33" s="669" t="s">
        <v>77</v>
      </c>
      <c r="M33" s="669"/>
      <c r="N33" s="260"/>
    </row>
    <row r="34" spans="1:14" ht="4.5" customHeight="1">
      <c r="A34" s="250"/>
      <c r="B34" s="456"/>
      <c r="C34" s="262"/>
      <c r="D34" s="262"/>
      <c r="E34" s="262"/>
      <c r="F34" s="262"/>
      <c r="G34" s="262"/>
      <c r="H34" s="262"/>
      <c r="I34" s="262"/>
      <c r="J34" s="262"/>
      <c r="K34" s="262"/>
      <c r="L34" s="262"/>
      <c r="M34" s="262"/>
      <c r="N34" s="263"/>
    </row>
    <row r="35" spans="1:14" ht="19.899999999999999" customHeight="1">
      <c r="A35" s="250"/>
      <c r="B35" s="589" t="s">
        <v>78</v>
      </c>
      <c r="C35" s="590"/>
      <c r="D35" s="590"/>
      <c r="E35" s="590"/>
      <c r="F35" s="590"/>
      <c r="G35" s="590"/>
      <c r="H35" s="590"/>
      <c r="I35" s="590"/>
      <c r="J35" s="590"/>
      <c r="K35" s="590"/>
      <c r="L35" s="590"/>
      <c r="M35" s="590"/>
      <c r="N35" s="591"/>
    </row>
    <row r="36" spans="1:14" ht="5.25" customHeight="1" thickBot="1">
      <c r="A36" s="250"/>
      <c r="B36" s="370"/>
      <c r="C36" s="371"/>
      <c r="D36" s="371"/>
      <c r="E36" s="371"/>
      <c r="F36" s="371"/>
      <c r="G36" s="371"/>
      <c r="H36" s="371"/>
      <c r="I36" s="371"/>
      <c r="J36" s="371"/>
      <c r="K36" s="371"/>
      <c r="L36" s="371"/>
      <c r="M36" s="371"/>
      <c r="N36" s="372"/>
    </row>
    <row r="37" spans="1:14" ht="21" customHeight="1">
      <c r="A37" s="250"/>
      <c r="B37" s="267" t="s">
        <v>40</v>
      </c>
      <c r="C37" s="625" t="s">
        <v>74</v>
      </c>
      <c r="D37" s="625"/>
      <c r="E37" s="625"/>
      <c r="F37" s="625"/>
      <c r="G37" s="625"/>
      <c r="H37" s="625"/>
      <c r="I37" s="625"/>
      <c r="J37" s="440" t="s">
        <v>79</v>
      </c>
      <c r="K37" s="440" t="s">
        <v>80</v>
      </c>
      <c r="L37" s="625" t="s">
        <v>81</v>
      </c>
      <c r="M37" s="625"/>
      <c r="N37" s="268" t="s">
        <v>82</v>
      </c>
    </row>
    <row r="38" spans="1:14" ht="21" customHeight="1">
      <c r="B38" s="269" t="s">
        <v>162</v>
      </c>
      <c r="C38" s="653" t="s">
        <v>163</v>
      </c>
      <c r="D38" s="653"/>
      <c r="E38" s="653"/>
      <c r="F38" s="653"/>
      <c r="G38" s="653"/>
      <c r="H38" s="653"/>
      <c r="I38" s="653"/>
      <c r="J38" s="270"/>
      <c r="K38" s="373">
        <f>IFERROR(VLOOKUP(B38,[75]EQUIPOS!$C$6:$G$155,5,0),0)</f>
        <v>45917.310822038198</v>
      </c>
      <c r="L38" s="659">
        <f>1/6.25</f>
        <v>0.16</v>
      </c>
      <c r="M38" s="659"/>
      <c r="N38" s="272">
        <f>K38*L38</f>
        <v>7346.7697315261121</v>
      </c>
    </row>
    <row r="39" spans="1:14" ht="21" customHeight="1">
      <c r="B39" s="276"/>
      <c r="C39" s="650"/>
      <c r="D39" s="650"/>
      <c r="E39" s="650"/>
      <c r="F39" s="650"/>
      <c r="G39" s="650"/>
      <c r="H39" s="650"/>
      <c r="I39" s="650"/>
      <c r="J39" s="273"/>
      <c r="K39" s="277"/>
      <c r="L39" s="656"/>
      <c r="M39" s="656"/>
      <c r="N39" s="272">
        <f t="shared" ref="N39:N51" si="0">K39*L39</f>
        <v>0</v>
      </c>
    </row>
    <row r="40" spans="1:14" ht="21" customHeight="1">
      <c r="B40" s="276"/>
      <c r="C40" s="650"/>
      <c r="D40" s="650"/>
      <c r="E40" s="650"/>
      <c r="F40" s="650"/>
      <c r="G40" s="650"/>
      <c r="H40" s="650"/>
      <c r="I40" s="650"/>
      <c r="J40" s="273"/>
      <c r="K40" s="277"/>
      <c r="L40" s="656"/>
      <c r="M40" s="656"/>
      <c r="N40" s="272">
        <f t="shared" si="0"/>
        <v>0</v>
      </c>
    </row>
    <row r="41" spans="1:14" ht="21" customHeight="1">
      <c r="B41" s="276"/>
      <c r="C41" s="650"/>
      <c r="D41" s="650"/>
      <c r="E41" s="650"/>
      <c r="F41" s="650"/>
      <c r="G41" s="650"/>
      <c r="H41" s="650"/>
      <c r="I41" s="650"/>
      <c r="J41" s="273"/>
      <c r="K41" s="277"/>
      <c r="L41" s="656"/>
      <c r="M41" s="656"/>
      <c r="N41" s="272">
        <f t="shared" si="0"/>
        <v>0</v>
      </c>
    </row>
    <row r="42" spans="1:14" ht="21" customHeight="1">
      <c r="B42" s="276"/>
      <c r="C42" s="650"/>
      <c r="D42" s="650"/>
      <c r="E42" s="650"/>
      <c r="F42" s="650"/>
      <c r="G42" s="650"/>
      <c r="H42" s="650"/>
      <c r="I42" s="650"/>
      <c r="J42" s="273"/>
      <c r="K42" s="277"/>
      <c r="L42" s="656"/>
      <c r="M42" s="656"/>
      <c r="N42" s="272">
        <f t="shared" si="0"/>
        <v>0</v>
      </c>
    </row>
    <row r="43" spans="1:14" ht="21" customHeight="1">
      <c r="B43" s="276"/>
      <c r="C43" s="650"/>
      <c r="D43" s="650"/>
      <c r="E43" s="650"/>
      <c r="F43" s="650"/>
      <c r="G43" s="650"/>
      <c r="H43" s="650"/>
      <c r="I43" s="650"/>
      <c r="J43" s="273"/>
      <c r="K43" s="277"/>
      <c r="L43" s="656"/>
      <c r="M43" s="656"/>
      <c r="N43" s="272">
        <f t="shared" si="0"/>
        <v>0</v>
      </c>
    </row>
    <row r="44" spans="1:14" ht="21" customHeight="1">
      <c r="B44" s="276"/>
      <c r="C44" s="650"/>
      <c r="D44" s="650"/>
      <c r="E44" s="650"/>
      <c r="F44" s="650"/>
      <c r="G44" s="650"/>
      <c r="H44" s="650"/>
      <c r="I44" s="650"/>
      <c r="J44" s="273"/>
      <c r="K44" s="277"/>
      <c r="L44" s="656"/>
      <c r="M44" s="656"/>
      <c r="N44" s="272">
        <f t="shared" si="0"/>
        <v>0</v>
      </c>
    </row>
    <row r="45" spans="1:14" ht="21" customHeight="1">
      <c r="B45" s="276"/>
      <c r="C45" s="650"/>
      <c r="D45" s="650"/>
      <c r="E45" s="650"/>
      <c r="F45" s="650"/>
      <c r="G45" s="650"/>
      <c r="H45" s="650"/>
      <c r="I45" s="650"/>
      <c r="J45" s="273"/>
      <c r="K45" s="277"/>
      <c r="L45" s="656"/>
      <c r="M45" s="656"/>
      <c r="N45" s="272">
        <f t="shared" si="0"/>
        <v>0</v>
      </c>
    </row>
    <row r="46" spans="1:14" ht="21" customHeight="1">
      <c r="B46" s="276"/>
      <c r="C46" s="650"/>
      <c r="D46" s="650"/>
      <c r="E46" s="650"/>
      <c r="F46" s="650"/>
      <c r="G46" s="650"/>
      <c r="H46" s="650"/>
      <c r="I46" s="650"/>
      <c r="J46" s="273"/>
      <c r="K46" s="277"/>
      <c r="L46" s="656"/>
      <c r="M46" s="656"/>
      <c r="N46" s="272">
        <f t="shared" si="0"/>
        <v>0</v>
      </c>
    </row>
    <row r="47" spans="1:14" ht="21" customHeight="1">
      <c r="B47" s="276"/>
      <c r="C47" s="650"/>
      <c r="D47" s="650"/>
      <c r="E47" s="650"/>
      <c r="F47" s="650"/>
      <c r="G47" s="650"/>
      <c r="H47" s="650"/>
      <c r="I47" s="650"/>
      <c r="J47" s="273"/>
      <c r="K47" s="277"/>
      <c r="L47" s="656"/>
      <c r="M47" s="656"/>
      <c r="N47" s="272">
        <f t="shared" si="0"/>
        <v>0</v>
      </c>
    </row>
    <row r="48" spans="1:14" ht="21" customHeight="1">
      <c r="B48" s="276"/>
      <c r="C48" s="650"/>
      <c r="D48" s="650"/>
      <c r="E48" s="650"/>
      <c r="F48" s="650"/>
      <c r="G48" s="650"/>
      <c r="H48" s="650"/>
      <c r="I48" s="650"/>
      <c r="J48" s="273"/>
      <c r="K48" s="277"/>
      <c r="L48" s="656"/>
      <c r="M48" s="656"/>
      <c r="N48" s="272">
        <f t="shared" si="0"/>
        <v>0</v>
      </c>
    </row>
    <row r="49" spans="1:14" ht="21" customHeight="1">
      <c r="B49" s="276"/>
      <c r="C49" s="650"/>
      <c r="D49" s="650"/>
      <c r="E49" s="650"/>
      <c r="F49" s="650"/>
      <c r="G49" s="650"/>
      <c r="H49" s="650"/>
      <c r="I49" s="650"/>
      <c r="J49" s="273"/>
      <c r="K49" s="277"/>
      <c r="L49" s="656"/>
      <c r="M49" s="656"/>
      <c r="N49" s="272">
        <f t="shared" si="0"/>
        <v>0</v>
      </c>
    </row>
    <row r="50" spans="1:14" ht="21" customHeight="1">
      <c r="B50" s="276"/>
      <c r="C50" s="650"/>
      <c r="D50" s="650"/>
      <c r="E50" s="650"/>
      <c r="F50" s="650"/>
      <c r="G50" s="650"/>
      <c r="H50" s="650"/>
      <c r="I50" s="650"/>
      <c r="J50" s="273"/>
      <c r="K50" s="277"/>
      <c r="L50" s="656"/>
      <c r="M50" s="656"/>
      <c r="N50" s="272">
        <f t="shared" si="0"/>
        <v>0</v>
      </c>
    </row>
    <row r="51" spans="1:14" ht="21" customHeight="1">
      <c r="B51" s="92"/>
      <c r="C51" s="650"/>
      <c r="D51" s="650"/>
      <c r="E51" s="650"/>
      <c r="F51" s="650"/>
      <c r="G51" s="650"/>
      <c r="H51" s="650"/>
      <c r="I51" s="650"/>
      <c r="J51" s="273"/>
      <c r="K51" s="277"/>
      <c r="L51" s="656"/>
      <c r="M51" s="656"/>
      <c r="N51" s="272">
        <f t="shared" si="0"/>
        <v>0</v>
      </c>
    </row>
    <row r="52" spans="1:14" ht="21" customHeight="1" thickBot="1">
      <c r="B52" s="374"/>
      <c r="C52" s="657" t="s">
        <v>85</v>
      </c>
      <c r="D52" s="657"/>
      <c r="E52" s="657"/>
      <c r="F52" s="657"/>
      <c r="G52" s="657"/>
      <c r="H52" s="657"/>
      <c r="I52" s="657"/>
      <c r="J52" s="297"/>
      <c r="K52" s="375"/>
      <c r="L52" s="658">
        <v>0.05</v>
      </c>
      <c r="M52" s="658"/>
      <c r="N52" s="96">
        <f>L52*N98</f>
        <v>407.74</v>
      </c>
    </row>
    <row r="53" spans="1:14" ht="15" thickBot="1">
      <c r="A53" s="250"/>
      <c r="B53" s="638" t="s">
        <v>86</v>
      </c>
      <c r="C53" s="639"/>
      <c r="D53" s="639"/>
      <c r="E53" s="639"/>
      <c r="F53" s="639"/>
      <c r="G53" s="639"/>
      <c r="H53" s="639"/>
      <c r="I53" s="639"/>
      <c r="J53" s="639"/>
      <c r="K53" s="639"/>
      <c r="L53" s="639"/>
      <c r="M53" s="640"/>
      <c r="N53" s="376">
        <f>SUM(N38:N52)</f>
        <v>7754.5097315261119</v>
      </c>
    </row>
    <row r="54" spans="1:14" ht="3" customHeight="1">
      <c r="A54" s="250"/>
      <c r="B54" s="377"/>
      <c r="C54" s="255"/>
      <c r="D54" s="255"/>
      <c r="E54" s="255"/>
      <c r="F54" s="255"/>
      <c r="G54" s="255"/>
      <c r="H54" s="255"/>
      <c r="I54" s="255"/>
      <c r="J54" s="255"/>
      <c r="K54" s="255"/>
      <c r="L54" s="255"/>
      <c r="M54" s="255"/>
      <c r="N54" s="256"/>
    </row>
    <row r="55" spans="1:14" ht="19.899999999999999" customHeight="1">
      <c r="A55" s="250"/>
      <c r="B55" s="644" t="s">
        <v>87</v>
      </c>
      <c r="C55" s="645"/>
      <c r="D55" s="645"/>
      <c r="E55" s="645"/>
      <c r="F55" s="645"/>
      <c r="G55" s="645"/>
      <c r="H55" s="645"/>
      <c r="I55" s="645"/>
      <c r="J55" s="645"/>
      <c r="K55" s="645"/>
      <c r="L55" s="645"/>
      <c r="M55" s="645"/>
      <c r="N55" s="646"/>
    </row>
    <row r="56" spans="1:14" ht="6.75" customHeight="1" thickBot="1">
      <c r="A56" s="250"/>
      <c r="B56" s="378"/>
      <c r="C56" s="379"/>
      <c r="D56" s="379"/>
      <c r="E56" s="379"/>
      <c r="F56" s="379"/>
      <c r="G56" s="379"/>
      <c r="H56" s="379"/>
      <c r="I56" s="379"/>
      <c r="J56" s="379"/>
      <c r="K56" s="379"/>
      <c r="L56" s="379"/>
      <c r="M56" s="379"/>
      <c r="N56" s="380"/>
    </row>
    <row r="57" spans="1:14" ht="21" customHeight="1">
      <c r="A57" s="250"/>
      <c r="B57" s="267" t="s">
        <v>40</v>
      </c>
      <c r="C57" s="625" t="s">
        <v>74</v>
      </c>
      <c r="D57" s="625"/>
      <c r="E57" s="625"/>
      <c r="F57" s="625"/>
      <c r="G57" s="625"/>
      <c r="H57" s="625"/>
      <c r="I57" s="625"/>
      <c r="J57" s="440" t="s">
        <v>76</v>
      </c>
      <c r="K57" s="440" t="s">
        <v>5</v>
      </c>
      <c r="L57" s="625" t="s">
        <v>88</v>
      </c>
      <c r="M57" s="625"/>
      <c r="N57" s="268" t="s">
        <v>82</v>
      </c>
    </row>
    <row r="58" spans="1:14">
      <c r="B58" s="269" t="s">
        <v>164</v>
      </c>
      <c r="C58" s="653" t="s">
        <v>165</v>
      </c>
      <c r="D58" s="653"/>
      <c r="E58" s="653"/>
      <c r="F58" s="653"/>
      <c r="G58" s="653"/>
      <c r="H58" s="653"/>
      <c r="I58" s="653"/>
      <c r="J58" s="381" t="s">
        <v>136</v>
      </c>
      <c r="K58" s="382">
        <f>3/3.81</f>
        <v>0.78740157480314954</v>
      </c>
      <c r="L58" s="654">
        <f>VLOOKUP(B58,[75]MATERIALES!$C$6:$F$373,4,0)</f>
        <v>211199.18433388812</v>
      </c>
      <c r="M58" s="655"/>
      <c r="N58" s="295">
        <f>K58*L58</f>
        <v>166298.57034164417</v>
      </c>
    </row>
    <row r="59" spans="1:14">
      <c r="B59" s="276" t="s">
        <v>166</v>
      </c>
      <c r="C59" s="650" t="s">
        <v>167</v>
      </c>
      <c r="D59" s="650"/>
      <c r="E59" s="650"/>
      <c r="F59" s="650"/>
      <c r="G59" s="650"/>
      <c r="H59" s="650"/>
      <c r="I59" s="650"/>
      <c r="J59" s="283" t="s">
        <v>77</v>
      </c>
      <c r="K59" s="294">
        <v>1</v>
      </c>
      <c r="L59" s="651">
        <f>VLOOKUP(B59,[75]MATERIALES!$C$6:$F$373,4,0)</f>
        <v>164554.35286805048</v>
      </c>
      <c r="M59" s="652"/>
      <c r="N59" s="295">
        <f t="shared" ref="N59:N72" si="1">K59*L59</f>
        <v>164554.35286805048</v>
      </c>
    </row>
    <row r="60" spans="1:14" ht="16.5" customHeight="1">
      <c r="B60" s="276"/>
      <c r="C60" s="650"/>
      <c r="D60" s="650"/>
      <c r="E60" s="650"/>
      <c r="F60" s="650"/>
      <c r="G60" s="650"/>
      <c r="H60" s="650"/>
      <c r="I60" s="650"/>
      <c r="J60" s="283"/>
      <c r="K60" s="294"/>
      <c r="L60" s="651"/>
      <c r="M60" s="652"/>
      <c r="N60" s="295">
        <f t="shared" si="1"/>
        <v>0</v>
      </c>
    </row>
    <row r="61" spans="1:14" ht="16.5" customHeight="1">
      <c r="B61" s="276"/>
      <c r="C61" s="650"/>
      <c r="D61" s="650"/>
      <c r="E61" s="650"/>
      <c r="F61" s="650"/>
      <c r="G61" s="650"/>
      <c r="H61" s="650"/>
      <c r="I61" s="650"/>
      <c r="J61" s="283"/>
      <c r="K61" s="294"/>
      <c r="L61" s="651"/>
      <c r="M61" s="652"/>
      <c r="N61" s="295">
        <f t="shared" si="1"/>
        <v>0</v>
      </c>
    </row>
    <row r="62" spans="1:14" ht="16.5" customHeight="1">
      <c r="B62" s="276"/>
      <c r="C62" s="650"/>
      <c r="D62" s="650"/>
      <c r="E62" s="650"/>
      <c r="F62" s="650"/>
      <c r="G62" s="650"/>
      <c r="H62" s="650"/>
      <c r="I62" s="650"/>
      <c r="J62" s="283"/>
      <c r="K62" s="294"/>
      <c r="L62" s="651"/>
      <c r="M62" s="652"/>
      <c r="N62" s="295">
        <f t="shared" si="1"/>
        <v>0</v>
      </c>
    </row>
    <row r="63" spans="1:14" ht="16.5" customHeight="1">
      <c r="B63" s="276"/>
      <c r="C63" s="650"/>
      <c r="D63" s="650"/>
      <c r="E63" s="650"/>
      <c r="F63" s="650"/>
      <c r="G63" s="650"/>
      <c r="H63" s="650"/>
      <c r="I63" s="650"/>
      <c r="J63" s="283"/>
      <c r="K63" s="294"/>
      <c r="L63" s="651"/>
      <c r="M63" s="652"/>
      <c r="N63" s="295">
        <f t="shared" si="1"/>
        <v>0</v>
      </c>
    </row>
    <row r="64" spans="1:14" ht="16.5" customHeight="1">
      <c r="B64" s="276"/>
      <c r="C64" s="650"/>
      <c r="D64" s="650"/>
      <c r="E64" s="650"/>
      <c r="F64" s="650"/>
      <c r="G64" s="650"/>
      <c r="H64" s="650"/>
      <c r="I64" s="650"/>
      <c r="J64" s="283"/>
      <c r="K64" s="294"/>
      <c r="L64" s="651"/>
      <c r="M64" s="652"/>
      <c r="N64" s="295">
        <f t="shared" si="1"/>
        <v>0</v>
      </c>
    </row>
    <row r="65" spans="1:14" ht="16.5" customHeight="1">
      <c r="B65" s="276"/>
      <c r="C65" s="650"/>
      <c r="D65" s="650"/>
      <c r="E65" s="650"/>
      <c r="F65" s="650"/>
      <c r="G65" s="650"/>
      <c r="H65" s="650"/>
      <c r="I65" s="650"/>
      <c r="J65" s="283"/>
      <c r="K65" s="294"/>
      <c r="L65" s="651"/>
      <c r="M65" s="652"/>
      <c r="N65" s="295">
        <f t="shared" si="1"/>
        <v>0</v>
      </c>
    </row>
    <row r="66" spans="1:14" ht="16.5" customHeight="1">
      <c r="B66" s="276"/>
      <c r="C66" s="650"/>
      <c r="D66" s="650"/>
      <c r="E66" s="650"/>
      <c r="F66" s="650"/>
      <c r="G66" s="650"/>
      <c r="H66" s="650"/>
      <c r="I66" s="650"/>
      <c r="J66" s="283"/>
      <c r="K66" s="294"/>
      <c r="L66" s="651"/>
      <c r="M66" s="652"/>
      <c r="N66" s="295">
        <f t="shared" si="1"/>
        <v>0</v>
      </c>
    </row>
    <row r="67" spans="1:14" ht="16.5" customHeight="1">
      <c r="B67" s="276"/>
      <c r="C67" s="650"/>
      <c r="D67" s="650"/>
      <c r="E67" s="650"/>
      <c r="F67" s="650"/>
      <c r="G67" s="650"/>
      <c r="H67" s="650"/>
      <c r="I67" s="650"/>
      <c r="J67" s="283"/>
      <c r="K67" s="294"/>
      <c r="L67" s="651"/>
      <c r="M67" s="652"/>
      <c r="N67" s="295">
        <f t="shared" si="1"/>
        <v>0</v>
      </c>
    </row>
    <row r="68" spans="1:14" ht="16.5" customHeight="1">
      <c r="B68" s="276"/>
      <c r="C68" s="650"/>
      <c r="D68" s="650"/>
      <c r="E68" s="650"/>
      <c r="F68" s="650"/>
      <c r="G68" s="650"/>
      <c r="H68" s="650"/>
      <c r="I68" s="650"/>
      <c r="J68" s="283"/>
      <c r="K68" s="294"/>
      <c r="L68" s="651"/>
      <c r="M68" s="652"/>
      <c r="N68" s="295">
        <f t="shared" si="1"/>
        <v>0</v>
      </c>
    </row>
    <row r="69" spans="1:14">
      <c r="B69" s="276"/>
      <c r="C69" s="650"/>
      <c r="D69" s="650"/>
      <c r="E69" s="650"/>
      <c r="F69" s="650"/>
      <c r="G69" s="650"/>
      <c r="H69" s="650"/>
      <c r="I69" s="650"/>
      <c r="J69" s="283"/>
      <c r="K69" s="294"/>
      <c r="L69" s="651"/>
      <c r="M69" s="652"/>
      <c r="N69" s="295">
        <f t="shared" si="1"/>
        <v>0</v>
      </c>
    </row>
    <row r="70" spans="1:14">
      <c r="B70" s="276"/>
      <c r="C70" s="650"/>
      <c r="D70" s="650"/>
      <c r="E70" s="650"/>
      <c r="F70" s="650"/>
      <c r="G70" s="650"/>
      <c r="H70" s="650"/>
      <c r="I70" s="650"/>
      <c r="J70" s="283"/>
      <c r="K70" s="294"/>
      <c r="L70" s="651"/>
      <c r="M70" s="652"/>
      <c r="N70" s="295">
        <f t="shared" si="1"/>
        <v>0</v>
      </c>
    </row>
    <row r="71" spans="1:14">
      <c r="B71" s="276"/>
      <c r="C71" s="650"/>
      <c r="D71" s="650"/>
      <c r="E71" s="650"/>
      <c r="F71" s="650"/>
      <c r="G71" s="650"/>
      <c r="H71" s="650"/>
      <c r="I71" s="650"/>
      <c r="J71" s="283"/>
      <c r="K71" s="294"/>
      <c r="L71" s="651"/>
      <c r="M71" s="652"/>
      <c r="N71" s="295">
        <f t="shared" si="1"/>
        <v>0</v>
      </c>
    </row>
    <row r="72" spans="1:14" ht="15" thickBot="1">
      <c r="B72" s="296"/>
      <c r="C72" s="641"/>
      <c r="D72" s="641"/>
      <c r="E72" s="641"/>
      <c r="F72" s="641"/>
      <c r="G72" s="641"/>
      <c r="H72" s="641"/>
      <c r="I72" s="641"/>
      <c r="J72" s="297"/>
      <c r="K72" s="298"/>
      <c r="L72" s="642"/>
      <c r="M72" s="643"/>
      <c r="N72" s="299">
        <f t="shared" si="1"/>
        <v>0</v>
      </c>
    </row>
    <row r="73" spans="1:14" ht="15" thickBot="1">
      <c r="A73" s="250"/>
      <c r="B73" s="638" t="s">
        <v>86</v>
      </c>
      <c r="C73" s="639"/>
      <c r="D73" s="639"/>
      <c r="E73" s="639"/>
      <c r="F73" s="639"/>
      <c r="G73" s="639"/>
      <c r="H73" s="639"/>
      <c r="I73" s="639"/>
      <c r="J73" s="639"/>
      <c r="K73" s="639"/>
      <c r="L73" s="639"/>
      <c r="M73" s="640"/>
      <c r="N73" s="300">
        <f>SUM(N58:N72)</f>
        <v>330852.92320969468</v>
      </c>
    </row>
    <row r="74" spans="1:14" ht="4.5" customHeight="1">
      <c r="A74" s="250"/>
      <c r="B74" s="254"/>
      <c r="C74" s="255"/>
      <c r="D74" s="255"/>
      <c r="E74" s="255"/>
      <c r="F74" s="255"/>
      <c r="G74" s="255"/>
      <c r="H74" s="255"/>
      <c r="I74" s="255"/>
      <c r="J74" s="255"/>
      <c r="K74" s="255"/>
      <c r="L74" s="255"/>
      <c r="M74" s="255"/>
      <c r="N74" s="256"/>
    </row>
    <row r="75" spans="1:14" s="252" customFormat="1" ht="19.149999999999999" customHeight="1">
      <c r="B75" s="644" t="s">
        <v>97</v>
      </c>
      <c r="C75" s="645"/>
      <c r="D75" s="645"/>
      <c r="E75" s="645"/>
      <c r="F75" s="645"/>
      <c r="G75" s="645"/>
      <c r="H75" s="645"/>
      <c r="I75" s="645"/>
      <c r="J75" s="645"/>
      <c r="K75" s="645"/>
      <c r="L75" s="645"/>
      <c r="M75" s="645"/>
      <c r="N75" s="646"/>
    </row>
    <row r="76" spans="1:14" ht="6.75" customHeight="1" thickBot="1">
      <c r="A76" s="250"/>
      <c r="B76" s="383"/>
      <c r="C76" s="384"/>
      <c r="D76" s="384"/>
      <c r="E76" s="384"/>
      <c r="F76" s="384"/>
      <c r="G76" s="384"/>
      <c r="H76" s="384"/>
      <c r="I76" s="384"/>
      <c r="J76" s="384"/>
      <c r="K76" s="384"/>
      <c r="L76" s="384"/>
      <c r="M76" s="384"/>
      <c r="N76" s="385"/>
    </row>
    <row r="77" spans="1:14" ht="21" customHeight="1">
      <c r="A77" s="250"/>
      <c r="B77" s="267" t="s">
        <v>40</v>
      </c>
      <c r="C77" s="625" t="s">
        <v>74</v>
      </c>
      <c r="D77" s="625"/>
      <c r="E77" s="625"/>
      <c r="F77" s="625"/>
      <c r="G77" s="625"/>
      <c r="H77" s="625"/>
      <c r="I77" s="440" t="s">
        <v>76</v>
      </c>
      <c r="J77" s="440" t="s">
        <v>98</v>
      </c>
      <c r="K77" s="440" t="s">
        <v>99</v>
      </c>
      <c r="L77" s="440" t="s">
        <v>100</v>
      </c>
      <c r="M77" s="440" t="s">
        <v>101</v>
      </c>
      <c r="N77" s="268" t="s">
        <v>82</v>
      </c>
    </row>
    <row r="78" spans="1:14">
      <c r="B78" s="107"/>
      <c r="C78" s="647"/>
      <c r="D78" s="648"/>
      <c r="E78" s="648"/>
      <c r="F78" s="648"/>
      <c r="G78" s="648"/>
      <c r="H78" s="649"/>
      <c r="I78" s="386"/>
      <c r="J78" s="387"/>
      <c r="K78" s="387"/>
      <c r="L78" s="387"/>
      <c r="M78" s="318"/>
      <c r="N78" s="308">
        <f>L78*M78</f>
        <v>0</v>
      </c>
    </row>
    <row r="79" spans="1:14">
      <c r="B79" s="112"/>
      <c r="C79" s="632"/>
      <c r="D79" s="633"/>
      <c r="E79" s="633"/>
      <c r="F79" s="633"/>
      <c r="G79" s="633"/>
      <c r="H79" s="634"/>
      <c r="I79" s="305"/>
      <c r="J79" s="306"/>
      <c r="K79" s="306"/>
      <c r="L79" s="306"/>
      <c r="M79" s="307"/>
      <c r="N79" s="308">
        <f>L79*M79</f>
        <v>0</v>
      </c>
    </row>
    <row r="80" spans="1:14">
      <c r="B80" s="112"/>
      <c r="C80" s="632"/>
      <c r="D80" s="633"/>
      <c r="E80" s="633"/>
      <c r="F80" s="633"/>
      <c r="G80" s="633"/>
      <c r="H80" s="634"/>
      <c r="I80" s="305"/>
      <c r="J80" s="306"/>
      <c r="K80" s="306"/>
      <c r="L80" s="306"/>
      <c r="M80" s="307"/>
      <c r="N80" s="308">
        <f>L80*M80</f>
        <v>0</v>
      </c>
    </row>
    <row r="81" spans="1:14">
      <c r="B81" s="112"/>
      <c r="C81" s="632"/>
      <c r="D81" s="633"/>
      <c r="E81" s="633"/>
      <c r="F81" s="633"/>
      <c r="G81" s="633"/>
      <c r="H81" s="634"/>
      <c r="I81" s="305"/>
      <c r="J81" s="306"/>
      <c r="K81" s="306"/>
      <c r="L81" s="306"/>
      <c r="M81" s="307"/>
      <c r="N81" s="308">
        <f>L81*M81</f>
        <v>0</v>
      </c>
    </row>
    <row r="82" spans="1:14" ht="15.75" customHeight="1" thickBot="1">
      <c r="B82" s="374"/>
      <c r="C82" s="635"/>
      <c r="D82" s="636"/>
      <c r="E82" s="636"/>
      <c r="F82" s="636"/>
      <c r="G82" s="636"/>
      <c r="H82" s="637"/>
      <c r="I82" s="309"/>
      <c r="J82" s="310"/>
      <c r="K82" s="310"/>
      <c r="L82" s="310"/>
      <c r="M82" s="311"/>
      <c r="N82" s="312">
        <f>L82*M82</f>
        <v>0</v>
      </c>
    </row>
    <row r="83" spans="1:14" ht="15" thickBot="1">
      <c r="A83" s="250"/>
      <c r="B83" s="638" t="s">
        <v>86</v>
      </c>
      <c r="C83" s="639"/>
      <c r="D83" s="639"/>
      <c r="E83" s="639"/>
      <c r="F83" s="639"/>
      <c r="G83" s="639"/>
      <c r="H83" s="639"/>
      <c r="I83" s="639"/>
      <c r="J83" s="639"/>
      <c r="K83" s="639"/>
      <c r="L83" s="639"/>
      <c r="M83" s="640"/>
      <c r="N83" s="300">
        <f>SUM(N78:N82)</f>
        <v>0</v>
      </c>
    </row>
    <row r="84" spans="1:14" ht="3.75" customHeight="1">
      <c r="A84" s="250"/>
      <c r="B84" s="254"/>
      <c r="C84" s="255"/>
      <c r="D84" s="255"/>
      <c r="E84" s="255"/>
      <c r="F84" s="255"/>
      <c r="G84" s="255"/>
      <c r="H84" s="255"/>
      <c r="I84" s="255"/>
      <c r="J84" s="255"/>
      <c r="K84" s="255"/>
      <c r="L84" s="255"/>
      <c r="M84" s="255"/>
      <c r="N84" s="256"/>
    </row>
    <row r="85" spans="1:14" ht="19.899999999999999" customHeight="1">
      <c r="A85" s="250"/>
      <c r="B85" s="589" t="s">
        <v>102</v>
      </c>
      <c r="C85" s="590"/>
      <c r="D85" s="590"/>
      <c r="E85" s="590"/>
      <c r="F85" s="590"/>
      <c r="G85" s="590"/>
      <c r="H85" s="590"/>
      <c r="I85" s="590"/>
      <c r="J85" s="590"/>
      <c r="K85" s="590"/>
      <c r="L85" s="590"/>
      <c r="M85" s="590"/>
      <c r="N85" s="591"/>
    </row>
    <row r="86" spans="1:14" ht="5.25" customHeight="1" thickBot="1">
      <c r="A86" s="250"/>
      <c r="B86" s="314"/>
      <c r="C86" s="315"/>
      <c r="D86" s="315"/>
      <c r="E86" s="315"/>
      <c r="F86" s="315"/>
      <c r="G86" s="315"/>
      <c r="H86" s="315"/>
      <c r="I86" s="315"/>
      <c r="J86" s="315"/>
      <c r="K86" s="315"/>
      <c r="L86" s="315"/>
      <c r="M86" s="315"/>
      <c r="N86" s="316"/>
    </row>
    <row r="87" spans="1:14" ht="21" customHeight="1">
      <c r="A87" s="250"/>
      <c r="B87" s="267" t="s">
        <v>40</v>
      </c>
      <c r="C87" s="625" t="s">
        <v>74</v>
      </c>
      <c r="D87" s="625"/>
      <c r="E87" s="625"/>
      <c r="F87" s="625"/>
      <c r="G87" s="625"/>
      <c r="H87" s="625"/>
      <c r="I87" s="440" t="s">
        <v>103</v>
      </c>
      <c r="J87" s="440" t="s">
        <v>104</v>
      </c>
      <c r="K87" s="440" t="s">
        <v>105</v>
      </c>
      <c r="L87" s="625" t="s">
        <v>81</v>
      </c>
      <c r="M87" s="625"/>
      <c r="N87" s="268" t="s">
        <v>82</v>
      </c>
    </row>
    <row r="88" spans="1:14">
      <c r="B88" s="388" t="s">
        <v>168</v>
      </c>
      <c r="C88" s="626" t="s">
        <v>169</v>
      </c>
      <c r="D88" s="627"/>
      <c r="E88" s="627"/>
      <c r="F88" s="627"/>
      <c r="G88" s="627"/>
      <c r="H88" s="627"/>
      <c r="I88" s="318">
        <f>K88/J88*100</f>
        <v>154666.66666666666</v>
      </c>
      <c r="J88" s="121">
        <v>185</v>
      </c>
      <c r="K88" s="319">
        <f>VLOOKUP(B88,'[75]MANO DE OBRA'!$C$15:$F$79,4,0)</f>
        <v>286133.33333333331</v>
      </c>
      <c r="L88" s="894">
        <v>50</v>
      </c>
      <c r="M88" s="895"/>
      <c r="N88" s="123">
        <f>K88/L88</f>
        <v>5722.6666666666661</v>
      </c>
    </row>
    <row r="89" spans="1:14">
      <c r="B89" s="282" t="s">
        <v>108</v>
      </c>
      <c r="C89" s="604" t="s">
        <v>109</v>
      </c>
      <c r="D89" s="605"/>
      <c r="E89" s="605"/>
      <c r="F89" s="605"/>
      <c r="G89" s="605"/>
      <c r="H89" s="606"/>
      <c r="I89" s="307">
        <f>K89/J89*100</f>
        <v>65733.333333333328</v>
      </c>
      <c r="J89" s="125">
        <v>185</v>
      </c>
      <c r="K89" s="389">
        <f>VLOOKUP(B89,'[75]MANO DE OBRA'!$C$15:$F$79,4,0)</f>
        <v>121606.66666666666</v>
      </c>
      <c r="L89" s="607">
        <v>50</v>
      </c>
      <c r="M89" s="608"/>
      <c r="N89" s="123">
        <f>K89/L89</f>
        <v>2432.1333333333332</v>
      </c>
    </row>
    <row r="90" spans="1:14">
      <c r="B90" s="282"/>
      <c r="C90" s="604"/>
      <c r="D90" s="605"/>
      <c r="E90" s="605"/>
      <c r="F90" s="605"/>
      <c r="G90" s="605"/>
      <c r="H90" s="606"/>
      <c r="I90" s="307"/>
      <c r="J90" s="125"/>
      <c r="K90" s="389"/>
      <c r="L90" s="607"/>
      <c r="M90" s="608"/>
      <c r="N90" s="127"/>
    </row>
    <row r="91" spans="1:14">
      <c r="B91" s="282"/>
      <c r="C91" s="604"/>
      <c r="D91" s="605"/>
      <c r="E91" s="605"/>
      <c r="F91" s="605"/>
      <c r="G91" s="605"/>
      <c r="H91" s="606"/>
      <c r="I91" s="307"/>
      <c r="J91" s="125"/>
      <c r="K91" s="389"/>
      <c r="L91" s="607"/>
      <c r="M91" s="608"/>
      <c r="N91" s="127"/>
    </row>
    <row r="92" spans="1:14">
      <c r="B92" s="282"/>
      <c r="C92" s="604"/>
      <c r="D92" s="605"/>
      <c r="E92" s="605"/>
      <c r="F92" s="605"/>
      <c r="G92" s="605"/>
      <c r="H92" s="606"/>
      <c r="I92" s="307"/>
      <c r="J92" s="125"/>
      <c r="K92" s="389"/>
      <c r="L92" s="607"/>
      <c r="M92" s="608"/>
      <c r="N92" s="127"/>
    </row>
    <row r="93" spans="1:14">
      <c r="B93" s="282"/>
      <c r="C93" s="604"/>
      <c r="D93" s="605"/>
      <c r="E93" s="605"/>
      <c r="F93" s="605"/>
      <c r="G93" s="605"/>
      <c r="H93" s="606"/>
      <c r="I93" s="307"/>
      <c r="J93" s="125"/>
      <c r="K93" s="389"/>
      <c r="L93" s="607"/>
      <c r="M93" s="608"/>
      <c r="N93" s="127"/>
    </row>
    <row r="94" spans="1:14">
      <c r="B94" s="282"/>
      <c r="C94" s="604"/>
      <c r="D94" s="605"/>
      <c r="E94" s="605"/>
      <c r="F94" s="605"/>
      <c r="G94" s="605"/>
      <c r="H94" s="606"/>
      <c r="I94" s="307"/>
      <c r="J94" s="125"/>
      <c r="K94" s="389"/>
      <c r="L94" s="607"/>
      <c r="M94" s="608"/>
      <c r="N94" s="127"/>
    </row>
    <row r="95" spans="1:14">
      <c r="B95" s="282"/>
      <c r="C95" s="604"/>
      <c r="D95" s="605"/>
      <c r="E95" s="605"/>
      <c r="F95" s="605"/>
      <c r="G95" s="605"/>
      <c r="H95" s="606"/>
      <c r="I95" s="307"/>
      <c r="J95" s="125"/>
      <c r="K95" s="128"/>
      <c r="L95" s="607"/>
      <c r="M95" s="608"/>
      <c r="N95" s="127"/>
    </row>
    <row r="96" spans="1:14">
      <c r="B96" s="282"/>
      <c r="C96" s="604"/>
      <c r="D96" s="605"/>
      <c r="E96" s="605"/>
      <c r="F96" s="605"/>
      <c r="G96" s="605"/>
      <c r="H96" s="606"/>
      <c r="I96" s="307"/>
      <c r="J96" s="125"/>
      <c r="K96" s="128"/>
      <c r="L96" s="607"/>
      <c r="M96" s="608"/>
      <c r="N96" s="127"/>
    </row>
    <row r="97" spans="1:14" ht="15.75" customHeight="1" thickBot="1">
      <c r="B97" s="320"/>
      <c r="C97" s="609"/>
      <c r="D97" s="610"/>
      <c r="E97" s="610"/>
      <c r="F97" s="610"/>
      <c r="G97" s="610"/>
      <c r="H97" s="611"/>
      <c r="I97" s="321"/>
      <c r="J97" s="322"/>
      <c r="K97" s="321"/>
      <c r="L97" s="612"/>
      <c r="M97" s="613"/>
      <c r="N97" s="390"/>
    </row>
    <row r="98" spans="1:14" ht="15" thickBot="1">
      <c r="A98" s="250"/>
      <c r="B98" s="614" t="s">
        <v>86</v>
      </c>
      <c r="C98" s="615"/>
      <c r="D98" s="615"/>
      <c r="E98" s="615"/>
      <c r="F98" s="615"/>
      <c r="G98" s="615"/>
      <c r="H98" s="615"/>
      <c r="I98" s="615"/>
      <c r="J98" s="615"/>
      <c r="K98" s="615"/>
      <c r="L98" s="615"/>
      <c r="M98" s="616"/>
      <c r="N98" s="133">
        <f>SUM(N88:N97)</f>
        <v>8154.7999999999993</v>
      </c>
    </row>
    <row r="99" spans="1:14" ht="5.0999999999999996" customHeight="1" thickBot="1">
      <c r="A99" s="250"/>
      <c r="B99" s="254"/>
      <c r="C99" s="255"/>
      <c r="D99" s="255"/>
      <c r="E99" s="255"/>
      <c r="F99" s="255"/>
      <c r="G99" s="255"/>
      <c r="H99" s="255"/>
      <c r="I99" s="255"/>
      <c r="J99" s="255"/>
      <c r="K99" s="255"/>
      <c r="L99" s="255"/>
      <c r="M99" s="255"/>
      <c r="N99" s="256"/>
    </row>
    <row r="100" spans="1:14" ht="15" thickBot="1">
      <c r="A100" s="250"/>
      <c r="B100" s="617" t="s">
        <v>110</v>
      </c>
      <c r="C100" s="618"/>
      <c r="D100" s="618"/>
      <c r="E100" s="618"/>
      <c r="F100" s="618"/>
      <c r="G100" s="618"/>
      <c r="H100" s="618"/>
      <c r="I100" s="618"/>
      <c r="J100" s="618"/>
      <c r="K100" s="618"/>
      <c r="L100" s="618"/>
      <c r="M100" s="619"/>
      <c r="N100" s="133">
        <f>N53+N73+N83+N98</f>
        <v>346762.23294122081</v>
      </c>
    </row>
    <row r="101" spans="1:14" ht="5.0999999999999996" customHeight="1">
      <c r="A101" s="250"/>
      <c r="B101" s="254"/>
      <c r="C101" s="255"/>
      <c r="D101" s="255"/>
      <c r="E101" s="255"/>
      <c r="F101" s="255"/>
      <c r="G101" s="255"/>
      <c r="H101" s="255"/>
      <c r="I101" s="255"/>
      <c r="J101" s="255"/>
      <c r="K101" s="255"/>
      <c r="L101" s="255"/>
      <c r="M101" s="255"/>
      <c r="N101" s="256"/>
    </row>
    <row r="102" spans="1:14" ht="22.5" customHeight="1">
      <c r="A102" s="250"/>
      <c r="B102" s="589" t="s">
        <v>111</v>
      </c>
      <c r="C102" s="590"/>
      <c r="D102" s="590"/>
      <c r="E102" s="590"/>
      <c r="F102" s="590"/>
      <c r="G102" s="590"/>
      <c r="H102" s="590"/>
      <c r="I102" s="590"/>
      <c r="J102" s="590"/>
      <c r="K102" s="590"/>
      <c r="L102" s="590"/>
      <c r="M102" s="590"/>
      <c r="N102" s="591"/>
    </row>
    <row r="103" spans="1:14" ht="6.75" customHeight="1" thickBot="1">
      <c r="A103" s="250"/>
      <c r="B103" s="391"/>
      <c r="C103" s="313"/>
      <c r="D103" s="313"/>
      <c r="E103" s="313"/>
      <c r="F103" s="313"/>
      <c r="G103" s="313"/>
      <c r="H103" s="313"/>
      <c r="I103" s="313"/>
      <c r="J103" s="313"/>
      <c r="K103" s="313"/>
      <c r="L103" s="313"/>
      <c r="M103" s="313"/>
      <c r="N103" s="392"/>
    </row>
    <row r="104" spans="1:14" ht="17.25" customHeight="1">
      <c r="A104" s="250"/>
      <c r="B104" s="592" t="s">
        <v>74</v>
      </c>
      <c r="C104" s="593"/>
      <c r="D104" s="593"/>
      <c r="E104" s="593"/>
      <c r="F104" s="593"/>
      <c r="G104" s="593"/>
      <c r="H104" s="593"/>
      <c r="I104" s="448"/>
      <c r="J104" s="393"/>
      <c r="K104" s="440" t="s">
        <v>112</v>
      </c>
      <c r="L104" s="596" t="s">
        <v>113</v>
      </c>
      <c r="M104" s="597"/>
      <c r="N104" s="598"/>
    </row>
    <row r="105" spans="1:14" ht="15">
      <c r="B105" s="599" t="s">
        <v>29</v>
      </c>
      <c r="C105" s="600"/>
      <c r="D105" s="600"/>
      <c r="E105" s="600"/>
      <c r="F105" s="600"/>
      <c r="G105" s="600"/>
      <c r="H105" s="600"/>
      <c r="I105" s="134"/>
      <c r="J105" s="135"/>
      <c r="K105" s="136">
        <v>0.2</v>
      </c>
      <c r="L105" s="601">
        <f>K105*N100</f>
        <v>69352.446588244158</v>
      </c>
      <c r="M105" s="602"/>
      <c r="N105" s="603"/>
    </row>
    <row r="106" spans="1:14" ht="15">
      <c r="B106" s="328" t="s">
        <v>114</v>
      </c>
      <c r="C106" s="329"/>
      <c r="D106" s="329"/>
      <c r="E106" s="329"/>
      <c r="F106" s="329"/>
      <c r="G106" s="329"/>
      <c r="H106" s="329"/>
      <c r="I106" s="134"/>
      <c r="J106" s="135"/>
      <c r="K106" s="136">
        <v>0.05</v>
      </c>
      <c r="L106" s="601">
        <f>K106*N100</f>
        <v>17338.11164706104</v>
      </c>
      <c r="M106" s="602"/>
      <c r="N106" s="603"/>
    </row>
    <row r="107" spans="1:14" ht="15.75" thickBot="1">
      <c r="B107" s="330" t="s">
        <v>35</v>
      </c>
      <c r="C107" s="331"/>
      <c r="D107" s="331"/>
      <c r="E107" s="331"/>
      <c r="F107" s="331"/>
      <c r="G107" s="331"/>
      <c r="H107" s="331"/>
      <c r="I107" s="141"/>
      <c r="J107" s="142"/>
      <c r="K107" s="143">
        <v>0.05</v>
      </c>
      <c r="L107" s="574">
        <f>K107*N100</f>
        <v>17338.11164706104</v>
      </c>
      <c r="M107" s="575"/>
      <c r="N107" s="576"/>
    </row>
    <row r="108" spans="1:14" s="252" customFormat="1" ht="24.75" customHeight="1" thickBot="1">
      <c r="B108" s="577" t="s">
        <v>86</v>
      </c>
      <c r="C108" s="578"/>
      <c r="D108" s="578"/>
      <c r="E108" s="578"/>
      <c r="F108" s="578"/>
      <c r="G108" s="578"/>
      <c r="H108" s="578"/>
      <c r="I108" s="578"/>
      <c r="J108" s="578"/>
      <c r="K108" s="578"/>
      <c r="L108" s="578"/>
      <c r="M108" s="579"/>
      <c r="N108" s="300">
        <f>L105+L106+L107</f>
        <v>104028.66988236624</v>
      </c>
    </row>
    <row r="109" spans="1:14" ht="6.75" customHeight="1" thickBot="1">
      <c r="A109" s="250"/>
      <c r="B109" s="254"/>
      <c r="C109" s="255"/>
      <c r="D109" s="255"/>
      <c r="E109" s="255"/>
      <c r="F109" s="255"/>
      <c r="G109" s="255"/>
      <c r="H109" s="255"/>
      <c r="I109" s="255"/>
      <c r="J109" s="255"/>
      <c r="K109" s="255"/>
      <c r="L109" s="255"/>
      <c r="M109" s="255"/>
      <c r="N109" s="256"/>
    </row>
    <row r="110" spans="1:14" ht="22.5" customHeight="1" thickBot="1">
      <c r="A110" s="250"/>
      <c r="B110" s="580" t="s">
        <v>115</v>
      </c>
      <c r="C110" s="581"/>
      <c r="D110" s="581"/>
      <c r="E110" s="581"/>
      <c r="F110" s="581"/>
      <c r="G110" s="581"/>
      <c r="H110" s="581"/>
      <c r="I110" s="581"/>
      <c r="J110" s="581"/>
      <c r="K110" s="581"/>
      <c r="L110" s="581"/>
      <c r="M110" s="582"/>
      <c r="N110" s="333">
        <f>N100+N108</f>
        <v>450790.90282358706</v>
      </c>
    </row>
    <row r="111" spans="1:14" ht="7.5" customHeight="1">
      <c r="B111" s="342"/>
      <c r="C111" s="343"/>
      <c r="D111" s="343"/>
      <c r="E111" s="343"/>
      <c r="F111" s="343"/>
      <c r="G111" s="343"/>
      <c r="H111" s="343"/>
      <c r="I111" s="343"/>
      <c r="J111" s="343"/>
      <c r="K111" s="343"/>
      <c r="L111" s="343"/>
      <c r="M111" s="343"/>
      <c r="N111" s="344"/>
    </row>
    <row r="112" spans="1:14" ht="7.5" customHeight="1">
      <c r="B112" s="247"/>
      <c r="C112" s="248"/>
      <c r="D112" s="248"/>
      <c r="E112" s="248"/>
      <c r="F112" s="248"/>
      <c r="G112" s="248"/>
      <c r="H112" s="248"/>
      <c r="I112" s="248"/>
      <c r="J112" s="248"/>
      <c r="K112" s="248"/>
      <c r="L112" s="248"/>
      <c r="M112" s="248"/>
      <c r="N112" s="249"/>
    </row>
    <row r="113" spans="1:14" ht="10.5" customHeight="1">
      <c r="B113" s="247"/>
      <c r="C113" s="248"/>
      <c r="D113" s="248"/>
      <c r="E113" s="248"/>
      <c r="F113" s="248"/>
      <c r="G113" s="248"/>
      <c r="H113" s="248"/>
      <c r="I113" s="248"/>
      <c r="J113" s="248"/>
      <c r="K113" s="248"/>
      <c r="L113" s="248"/>
      <c r="M113" s="248"/>
      <c r="N113" s="249"/>
    </row>
    <row r="114" spans="1:14" ht="12" customHeight="1">
      <c r="B114" s="247"/>
      <c r="C114" s="248"/>
      <c r="D114" s="248"/>
      <c r="E114" s="248"/>
      <c r="F114" s="248"/>
      <c r="G114" s="248"/>
      <c r="H114" s="248"/>
      <c r="I114" s="248"/>
      <c r="J114" s="248"/>
      <c r="K114" s="248"/>
      <c r="L114" s="248"/>
      <c r="M114" s="248"/>
      <c r="N114" s="249"/>
    </row>
    <row r="115" spans="1:14">
      <c r="B115" s="247"/>
      <c r="C115" s="248"/>
      <c r="D115" s="248"/>
      <c r="E115" s="394" t="s">
        <v>116</v>
      </c>
      <c r="F115" s="394"/>
      <c r="G115" s="394"/>
      <c r="H115" s="394"/>
      <c r="I115" s="394"/>
      <c r="J115" s="394"/>
      <c r="K115" s="248"/>
      <c r="L115" s="248"/>
      <c r="M115" s="248"/>
      <c r="N115" s="249"/>
    </row>
    <row r="116" spans="1:14">
      <c r="B116" s="247"/>
      <c r="C116" s="248"/>
      <c r="D116" s="248"/>
      <c r="E116" s="248" t="s">
        <v>117</v>
      </c>
      <c r="F116" s="248"/>
      <c r="G116" s="248"/>
      <c r="H116" s="248"/>
      <c r="I116" s="248"/>
      <c r="J116" s="248"/>
      <c r="K116" s="248"/>
      <c r="L116" s="248"/>
      <c r="M116" s="248"/>
      <c r="N116" s="249"/>
    </row>
    <row r="117" spans="1:14">
      <c r="B117" s="247"/>
      <c r="C117" s="248"/>
      <c r="D117" s="248"/>
      <c r="E117" s="248" t="s">
        <v>118</v>
      </c>
      <c r="F117" s="248"/>
      <c r="G117" s="248"/>
      <c r="H117" s="248"/>
      <c r="I117" s="248"/>
      <c r="J117" s="248"/>
      <c r="K117" s="248"/>
      <c r="L117" s="248"/>
      <c r="M117" s="248"/>
      <c r="N117" s="249"/>
    </row>
    <row r="118" spans="1:14">
      <c r="B118" s="247"/>
      <c r="C118" s="248"/>
      <c r="D118" s="248"/>
      <c r="E118" s="248" t="s">
        <v>119</v>
      </c>
      <c r="F118" s="248"/>
      <c r="G118" s="248"/>
      <c r="H118" s="248"/>
      <c r="I118" s="248"/>
      <c r="J118" s="248"/>
      <c r="K118" s="248"/>
      <c r="L118" s="248"/>
      <c r="M118" s="248"/>
      <c r="N118" s="249"/>
    </row>
    <row r="119" spans="1:14" ht="10.5" customHeight="1" thickBot="1">
      <c r="B119" s="247"/>
      <c r="C119" s="248"/>
      <c r="D119" s="248"/>
      <c r="E119" s="248"/>
      <c r="F119" s="248" t="s">
        <v>120</v>
      </c>
      <c r="G119" s="248"/>
      <c r="H119" s="248"/>
      <c r="I119" s="248"/>
      <c r="J119" s="248"/>
      <c r="K119" s="248"/>
      <c r="L119" s="248"/>
      <c r="M119" s="248"/>
      <c r="N119" s="249"/>
    </row>
    <row r="120" spans="1:14">
      <c r="B120" s="395" t="s">
        <v>121</v>
      </c>
      <c r="C120" s="396"/>
      <c r="D120" s="396"/>
      <c r="E120" s="396"/>
      <c r="F120" s="396"/>
      <c r="G120" s="396"/>
      <c r="H120" s="396"/>
      <c r="I120" s="396"/>
      <c r="J120" s="396"/>
      <c r="K120" s="396"/>
      <c r="L120" s="396"/>
      <c r="M120" s="396"/>
      <c r="N120" s="397"/>
    </row>
    <row r="121" spans="1:14">
      <c r="B121" s="398"/>
      <c r="C121" s="399"/>
      <c r="D121" s="399"/>
      <c r="E121" s="399"/>
      <c r="F121" s="399"/>
      <c r="G121" s="399"/>
      <c r="H121" s="399"/>
      <c r="I121" s="399"/>
      <c r="J121" s="399"/>
      <c r="K121" s="399"/>
      <c r="L121" s="399"/>
      <c r="M121" s="399"/>
      <c r="N121" s="400"/>
    </row>
    <row r="122" spans="1:14">
      <c r="B122" s="398"/>
      <c r="C122" s="399"/>
      <c r="D122" s="399"/>
      <c r="E122" s="399"/>
      <c r="F122" s="399"/>
      <c r="G122" s="399"/>
      <c r="H122" s="399"/>
      <c r="I122" s="399"/>
      <c r="J122" s="399"/>
      <c r="K122" s="399"/>
      <c r="L122" s="399"/>
      <c r="M122" s="399"/>
      <c r="N122" s="400"/>
    </row>
    <row r="123" spans="1:14" ht="15" thickBot="1">
      <c r="B123" s="401"/>
      <c r="C123" s="402"/>
      <c r="D123" s="402"/>
      <c r="E123" s="402"/>
      <c r="F123" s="402"/>
      <c r="G123" s="402"/>
      <c r="H123" s="402"/>
      <c r="I123" s="402"/>
      <c r="J123" s="402"/>
      <c r="K123" s="402"/>
      <c r="L123" s="402"/>
      <c r="M123" s="402"/>
      <c r="N123" s="403"/>
    </row>
    <row r="124" spans="1:14" ht="7.5" customHeight="1">
      <c r="A124" s="250"/>
      <c r="B124" s="404"/>
      <c r="C124" s="405"/>
      <c r="D124" s="405"/>
      <c r="E124" s="405"/>
      <c r="F124" s="405"/>
      <c r="G124" s="405"/>
      <c r="H124" s="405"/>
      <c r="I124" s="405"/>
      <c r="J124" s="405"/>
      <c r="K124" s="405"/>
      <c r="L124" s="405"/>
      <c r="M124" s="405"/>
      <c r="N124" s="406"/>
    </row>
    <row r="125" spans="1:14" ht="18" customHeight="1">
      <c r="A125" s="250"/>
      <c r="B125" s="346" t="s">
        <v>122</v>
      </c>
      <c r="C125" s="407"/>
      <c r="D125" s="407"/>
      <c r="E125" s="407"/>
      <c r="F125" s="407"/>
      <c r="G125" s="407"/>
      <c r="H125" s="407"/>
      <c r="I125" s="407"/>
      <c r="J125" s="407"/>
      <c r="K125" s="407"/>
      <c r="L125" s="407"/>
      <c r="M125" s="407"/>
      <c r="N125" s="408"/>
    </row>
    <row r="126" spans="1:14">
      <c r="A126" s="250"/>
      <c r="B126" s="583" t="s">
        <v>123</v>
      </c>
      <c r="C126" s="584"/>
      <c r="D126" s="584"/>
      <c r="E126" s="584"/>
      <c r="F126" s="584"/>
      <c r="G126" s="584"/>
      <c r="H126" s="584"/>
      <c r="I126" s="584"/>
      <c r="J126" s="584"/>
      <c r="K126" s="584"/>
      <c r="L126" s="584"/>
      <c r="M126" s="584"/>
      <c r="N126" s="585"/>
    </row>
    <row r="127" spans="1:14">
      <c r="A127" s="250"/>
      <c r="B127" s="583"/>
      <c r="C127" s="584"/>
      <c r="D127" s="584"/>
      <c r="E127" s="584"/>
      <c r="F127" s="584"/>
      <c r="G127" s="584"/>
      <c r="H127" s="584"/>
      <c r="I127" s="584"/>
      <c r="J127" s="584"/>
      <c r="K127" s="584"/>
      <c r="L127" s="584"/>
      <c r="M127" s="584"/>
      <c r="N127" s="585"/>
    </row>
    <row r="128" spans="1:14" ht="21" customHeight="1">
      <c r="A128" s="250"/>
      <c r="B128" s="583" t="s">
        <v>124</v>
      </c>
      <c r="C128" s="584"/>
      <c r="D128" s="584"/>
      <c r="E128" s="584"/>
      <c r="F128" s="584"/>
      <c r="G128" s="584"/>
      <c r="H128" s="584"/>
      <c r="I128" s="584"/>
      <c r="J128" s="584"/>
      <c r="K128" s="584"/>
      <c r="L128" s="584"/>
      <c r="M128" s="584"/>
      <c r="N128" s="585"/>
    </row>
    <row r="129" spans="1:14" ht="9.75" customHeight="1">
      <c r="A129" s="250"/>
      <c r="B129" s="583"/>
      <c r="C129" s="584"/>
      <c r="D129" s="584"/>
      <c r="E129" s="584"/>
      <c r="F129" s="584"/>
      <c r="G129" s="584"/>
      <c r="H129" s="584"/>
      <c r="I129" s="584"/>
      <c r="J129" s="584"/>
      <c r="K129" s="584"/>
      <c r="L129" s="584"/>
      <c r="M129" s="584"/>
      <c r="N129" s="585"/>
    </row>
    <row r="130" spans="1:14" ht="5.25" customHeight="1">
      <c r="A130" s="250"/>
      <c r="B130" s="409"/>
      <c r="C130" s="410"/>
      <c r="D130" s="410"/>
      <c r="E130" s="410"/>
      <c r="F130" s="410"/>
      <c r="G130" s="410"/>
      <c r="H130" s="410"/>
      <c r="I130" s="410"/>
      <c r="J130" s="410"/>
      <c r="K130" s="410"/>
      <c r="L130" s="410"/>
      <c r="M130" s="410"/>
      <c r="N130" s="411"/>
    </row>
    <row r="131" spans="1:14" ht="5.25" customHeight="1">
      <c r="B131" s="412"/>
      <c r="C131" s="413"/>
      <c r="D131" s="413"/>
      <c r="E131" s="413"/>
      <c r="F131" s="413"/>
      <c r="G131" s="413"/>
      <c r="H131" s="413"/>
      <c r="I131" s="413"/>
      <c r="J131" s="413"/>
      <c r="K131" s="413"/>
      <c r="L131" s="413"/>
      <c r="M131" s="413"/>
      <c r="N131" s="414"/>
    </row>
    <row r="132" spans="1:14" ht="9.75" customHeight="1">
      <c r="B132" s="412"/>
      <c r="C132" s="413"/>
      <c r="D132" s="413"/>
      <c r="E132" s="413"/>
      <c r="F132" s="413"/>
      <c r="G132" s="413"/>
      <c r="H132" s="413"/>
      <c r="I132" s="413"/>
      <c r="J132" s="413"/>
      <c r="K132" s="413"/>
      <c r="L132" s="413"/>
      <c r="M132" s="413"/>
      <c r="N132" s="414"/>
    </row>
    <row r="133" spans="1:14">
      <c r="B133" s="415"/>
      <c r="C133" s="416"/>
      <c r="D133" s="416"/>
      <c r="E133" s="416"/>
      <c r="F133" s="416"/>
      <c r="G133" s="416"/>
      <c r="H133" s="416"/>
      <c r="I133" s="416"/>
      <c r="J133" s="416"/>
      <c r="K133" s="416"/>
      <c r="L133" s="416"/>
      <c r="M133" s="416"/>
      <c r="N133" s="417"/>
    </row>
    <row r="134" spans="1:14">
      <c r="B134" s="247"/>
      <c r="C134" s="248"/>
      <c r="D134" s="248"/>
      <c r="E134" s="248" t="s">
        <v>116</v>
      </c>
      <c r="F134" s="394"/>
      <c r="G134" s="394"/>
      <c r="H134" s="248"/>
      <c r="I134" s="248"/>
      <c r="J134" s="248"/>
      <c r="K134" s="248"/>
      <c r="L134" s="248"/>
      <c r="M134" s="248"/>
      <c r="N134" s="249"/>
    </row>
    <row r="135" spans="1:14">
      <c r="B135" s="247"/>
      <c r="C135" s="248"/>
      <c r="D135" s="248"/>
      <c r="E135" s="418" t="s">
        <v>117</v>
      </c>
      <c r="F135" s="248"/>
      <c r="G135" s="248"/>
      <c r="H135" s="418"/>
      <c r="I135" s="418"/>
      <c r="J135" s="418"/>
      <c r="K135" s="248"/>
      <c r="L135" s="248"/>
      <c r="M135" s="248"/>
      <c r="N135" s="249"/>
    </row>
    <row r="136" spans="1:14">
      <c r="B136" s="247"/>
      <c r="C136" s="248"/>
      <c r="D136" s="248"/>
      <c r="E136" s="419" t="s">
        <v>125</v>
      </c>
      <c r="F136" s="248"/>
      <c r="G136" s="248"/>
      <c r="H136" s="419"/>
      <c r="I136" s="419"/>
      <c r="J136" s="419"/>
      <c r="K136" s="248"/>
      <c r="L136" s="248"/>
      <c r="M136" s="248"/>
      <c r="N136" s="249"/>
    </row>
    <row r="137" spans="1:14">
      <c r="B137" s="420"/>
      <c r="C137" s="416"/>
      <c r="D137" s="416"/>
      <c r="E137" s="248" t="s">
        <v>119</v>
      </c>
      <c r="F137" s="248"/>
      <c r="G137" s="248"/>
      <c r="H137" s="248"/>
      <c r="I137" s="248"/>
      <c r="J137" s="248"/>
      <c r="K137" s="416"/>
      <c r="L137" s="416"/>
      <c r="M137" s="416"/>
      <c r="N137" s="417"/>
    </row>
    <row r="138" spans="1:14" ht="12.75" customHeight="1">
      <c r="B138" s="420"/>
      <c r="C138" s="416"/>
      <c r="D138" s="416"/>
      <c r="E138" s="416"/>
      <c r="F138" s="248"/>
      <c r="G138" s="248"/>
      <c r="H138" s="248"/>
      <c r="I138" s="248"/>
      <c r="J138" s="248"/>
      <c r="K138" s="416"/>
      <c r="L138" s="416"/>
      <c r="M138" s="416"/>
      <c r="N138" s="417"/>
    </row>
    <row r="139" spans="1:14" ht="24.75" customHeight="1">
      <c r="A139" s="250"/>
      <c r="B139" s="586" t="s">
        <v>126</v>
      </c>
      <c r="C139" s="587"/>
      <c r="D139" s="587"/>
      <c r="E139" s="587"/>
      <c r="F139" s="587"/>
      <c r="G139" s="587"/>
      <c r="H139" s="587"/>
      <c r="I139" s="587"/>
      <c r="J139" s="587"/>
      <c r="K139" s="587"/>
      <c r="L139" s="587"/>
      <c r="M139" s="587"/>
      <c r="N139" s="588"/>
    </row>
    <row r="140" spans="1:14" ht="7.5" customHeight="1" thickBot="1">
      <c r="B140" s="421"/>
      <c r="C140" s="422"/>
      <c r="D140" s="422"/>
      <c r="E140" s="423"/>
      <c r="F140" s="423"/>
      <c r="G140" s="423"/>
      <c r="H140" s="423"/>
      <c r="I140" s="423"/>
      <c r="J140" s="424"/>
      <c r="K140" s="424"/>
      <c r="L140" s="424"/>
      <c r="M140" s="424"/>
      <c r="N140" s="425"/>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53BC9-79B2-4C7F-936A-237F49BFECBE}">
  <sheetPr>
    <tabColor theme="5" tint="-0.499984740745262"/>
    <pageSetUpPr fitToPage="1"/>
  </sheetPr>
  <dimension ref="A1:O140"/>
  <sheetViews>
    <sheetView topLeftCell="A85" workbookViewId="0">
      <selection activeCell="J39" sqref="J39"/>
    </sheetView>
  </sheetViews>
  <sheetFormatPr baseColWidth="10" defaultColWidth="0" defaultRowHeight="14.25"/>
  <cols>
    <col min="1" max="1" width="3" style="334" customWidth="1"/>
    <col min="2" max="2" width="14.28515625" style="334" customWidth="1"/>
    <col min="3" max="3" width="11.5703125" style="334" customWidth="1"/>
    <col min="4" max="4" width="17" style="334" customWidth="1"/>
    <col min="5" max="5" width="12.5703125" style="334" customWidth="1"/>
    <col min="6" max="6" width="8" style="334" customWidth="1"/>
    <col min="7" max="7" width="8.7109375" style="334" customWidth="1"/>
    <col min="8" max="8" width="10.5703125" style="334" customWidth="1"/>
    <col min="9" max="9" width="14.5703125" style="334" customWidth="1"/>
    <col min="10" max="10" width="23.42578125" style="334" customWidth="1"/>
    <col min="11" max="11" width="18" style="334" customWidth="1"/>
    <col min="12" max="12" width="11.42578125" style="334" customWidth="1"/>
    <col min="13" max="13" width="12.7109375" style="334" customWidth="1"/>
    <col min="14" max="14" width="21.5703125" style="334" customWidth="1"/>
    <col min="15" max="15" width="4.42578125" style="250" customWidth="1"/>
    <col min="16" max="16384" width="11.42578125" style="250" hidden="1"/>
  </cols>
  <sheetData>
    <row r="1" spans="1:14" ht="13.9" customHeight="1">
      <c r="A1" s="250"/>
      <c r="B1" s="688"/>
      <c r="C1" s="691"/>
      <c r="D1" s="691"/>
      <c r="E1" s="691"/>
      <c r="F1" s="691"/>
      <c r="G1" s="691"/>
      <c r="H1" s="691"/>
      <c r="I1" s="691"/>
      <c r="J1" s="692"/>
      <c r="K1" s="693" t="s">
        <v>40</v>
      </c>
      <c r="L1" s="695" t="s">
        <v>41</v>
      </c>
      <c r="M1" s="696"/>
      <c r="N1" s="699"/>
    </row>
    <row r="2" spans="1:14" ht="14.25" customHeight="1">
      <c r="A2" s="250"/>
      <c r="B2" s="689"/>
      <c r="C2" s="702" t="s">
        <v>42</v>
      </c>
      <c r="D2" s="702"/>
      <c r="E2" s="702"/>
      <c r="F2" s="702"/>
      <c r="G2" s="702"/>
      <c r="H2" s="702"/>
      <c r="I2" s="702"/>
      <c r="J2" s="703"/>
      <c r="K2" s="694"/>
      <c r="L2" s="697"/>
      <c r="M2" s="698"/>
      <c r="N2" s="700"/>
    </row>
    <row r="3" spans="1:14" ht="17.649999999999999" customHeight="1">
      <c r="A3" s="250"/>
      <c r="B3" s="689"/>
      <c r="C3" s="704" t="s">
        <v>43</v>
      </c>
      <c r="D3" s="704"/>
      <c r="E3" s="704"/>
      <c r="F3" s="704"/>
      <c r="G3" s="704"/>
      <c r="H3" s="704"/>
      <c r="I3" s="704"/>
      <c r="J3" s="705"/>
      <c r="K3" s="678" t="s">
        <v>44</v>
      </c>
      <c r="L3" s="707">
        <v>2021</v>
      </c>
      <c r="M3" s="708"/>
      <c r="N3" s="700"/>
    </row>
    <row r="4" spans="1:14" ht="2.25" customHeight="1">
      <c r="A4" s="250"/>
      <c r="B4" s="689"/>
      <c r="C4" s="704"/>
      <c r="D4" s="704"/>
      <c r="E4" s="704"/>
      <c r="F4" s="704"/>
      <c r="G4" s="704"/>
      <c r="H4" s="704"/>
      <c r="I4" s="704"/>
      <c r="J4" s="705"/>
      <c r="K4" s="706"/>
      <c r="L4" s="697"/>
      <c r="M4" s="698"/>
      <c r="N4" s="700"/>
    </row>
    <row r="5" spans="1:14" ht="14.25" customHeight="1">
      <c r="A5" s="250"/>
      <c r="B5" s="689"/>
      <c r="C5" s="704" t="s">
        <v>45</v>
      </c>
      <c r="D5" s="704"/>
      <c r="E5" s="704"/>
      <c r="F5" s="704"/>
      <c r="G5" s="704"/>
      <c r="H5" s="704"/>
      <c r="I5" s="704"/>
      <c r="J5" s="705"/>
      <c r="K5" s="678" t="s">
        <v>46</v>
      </c>
      <c r="L5" s="680"/>
      <c r="M5" s="680"/>
      <c r="N5" s="700"/>
    </row>
    <row r="6" spans="1:14" ht="3.75" customHeight="1" thickBot="1">
      <c r="A6" s="250"/>
      <c r="B6" s="690"/>
      <c r="C6" s="682"/>
      <c r="D6" s="682"/>
      <c r="E6" s="682"/>
      <c r="F6" s="682"/>
      <c r="G6" s="682"/>
      <c r="H6" s="682"/>
      <c r="I6" s="682"/>
      <c r="J6" s="683"/>
      <c r="K6" s="679"/>
      <c r="L6" s="681"/>
      <c r="M6" s="681"/>
      <c r="N6" s="701"/>
    </row>
    <row r="7" spans="1:14" ht="3.75" customHeight="1" thickBot="1">
      <c r="A7" s="250"/>
      <c r="B7" s="18"/>
      <c r="C7" s="19"/>
      <c r="D7" s="19"/>
      <c r="E7" s="19"/>
      <c r="F7" s="19"/>
      <c r="G7" s="19"/>
      <c r="H7" s="19"/>
      <c r="I7" s="19"/>
      <c r="J7" s="19"/>
      <c r="K7" s="19"/>
      <c r="L7" s="20"/>
      <c r="M7" s="20"/>
      <c r="N7" s="21"/>
    </row>
    <row r="8" spans="1:14" ht="14.25" customHeight="1">
      <c r="B8" s="22"/>
      <c r="C8" s="446"/>
      <c r="D8" s="446"/>
      <c r="E8" s="446"/>
      <c r="F8" s="684"/>
      <c r="G8" s="684"/>
      <c r="H8" s="684"/>
      <c r="I8" s="684"/>
      <c r="J8" s="446"/>
      <c r="K8" s="23" t="s">
        <v>47</v>
      </c>
      <c r="L8" s="24"/>
      <c r="M8" s="24"/>
      <c r="N8" s="25"/>
    </row>
    <row r="9" spans="1:14" ht="12" customHeight="1">
      <c r="B9" s="26"/>
      <c r="C9" s="447"/>
      <c r="D9" s="447"/>
      <c r="E9" s="447"/>
      <c r="F9" s="685"/>
      <c r="G9" s="685"/>
      <c r="H9" s="685"/>
      <c r="I9" s="685"/>
      <c r="J9" s="447"/>
      <c r="K9" s="27"/>
      <c r="L9" s="28" t="s">
        <v>48</v>
      </c>
      <c r="M9" s="28" t="s">
        <v>49</v>
      </c>
      <c r="N9" s="29" t="s">
        <v>50</v>
      </c>
    </row>
    <row r="10" spans="1:14" ht="21.75" customHeight="1">
      <c r="B10" s="672" t="s">
        <v>51</v>
      </c>
      <c r="C10" s="673"/>
      <c r="D10" s="673"/>
      <c r="E10" s="30" t="s">
        <v>52</v>
      </c>
      <c r="F10" s="686" t="s">
        <v>53</v>
      </c>
      <c r="G10" s="686"/>
      <c r="H10" s="687" t="str">
        <f>+'[75]731.2'!H10</f>
        <v>2023 - 2 D/EMBRE 2023</v>
      </c>
      <c r="I10" s="687"/>
      <c r="J10" s="447"/>
      <c r="K10" s="31"/>
      <c r="L10" s="28"/>
      <c r="M10" s="28"/>
      <c r="N10" s="29"/>
    </row>
    <row r="11" spans="1:14" ht="5.65" customHeight="1">
      <c r="B11" s="442"/>
      <c r="C11" s="443"/>
      <c r="D11" s="443"/>
      <c r="E11" s="32"/>
      <c r="F11" s="447"/>
      <c r="G11" s="447"/>
      <c r="H11" s="33"/>
      <c r="I11" s="447"/>
      <c r="J11" s="447"/>
      <c r="K11" s="31"/>
      <c r="L11" s="28"/>
      <c r="M11" s="28"/>
      <c r="N11" s="29"/>
    </row>
    <row r="12" spans="1:14" ht="19.149999999999999" customHeight="1">
      <c r="B12" s="670" t="s">
        <v>54</v>
      </c>
      <c r="C12" s="671"/>
      <c r="D12" s="671"/>
      <c r="E12" s="671"/>
      <c r="F12" s="447"/>
      <c r="G12" s="447"/>
      <c r="H12" s="447"/>
      <c r="I12" s="447"/>
      <c r="J12" s="447"/>
      <c r="K12" s="27"/>
      <c r="L12" s="28"/>
      <c r="M12" s="28"/>
      <c r="N12" s="29"/>
    </row>
    <row r="13" spans="1:14" ht="23.1" customHeight="1">
      <c r="B13" s="672" t="s">
        <v>55</v>
      </c>
      <c r="C13" s="673"/>
      <c r="D13" s="673"/>
      <c r="E13" s="34" t="s">
        <v>56</v>
      </c>
      <c r="F13" s="34"/>
      <c r="G13" s="447"/>
      <c r="H13" s="674" t="s">
        <v>57</v>
      </c>
      <c r="I13" s="674"/>
      <c r="J13" s="35" t="s">
        <v>56</v>
      </c>
      <c r="K13" s="674" t="s">
        <v>58</v>
      </c>
      <c r="L13" s="674"/>
      <c r="M13" s="35" t="s">
        <v>56</v>
      </c>
      <c r="N13" s="36"/>
    </row>
    <row r="14" spans="1:14" ht="18" customHeight="1">
      <c r="B14" s="37" t="s">
        <v>59</v>
      </c>
      <c r="C14" s="38"/>
      <c r="D14" s="675"/>
      <c r="E14" s="675"/>
      <c r="F14" s="444"/>
      <c r="G14" s="444"/>
      <c r="H14" s="38"/>
      <c r="I14" s="39"/>
      <c r="J14" s="40" t="s">
        <v>60</v>
      </c>
      <c r="K14" s="41"/>
      <c r="L14" s="444"/>
      <c r="M14" s="444"/>
      <c r="N14" s="42"/>
    </row>
    <row r="15" spans="1:14" ht="14.25" customHeight="1" thickBot="1">
      <c r="B15" s="43"/>
      <c r="C15" s="44"/>
      <c r="D15" s="445"/>
      <c r="E15" s="445"/>
      <c r="F15" s="445"/>
      <c r="G15" s="445"/>
      <c r="H15" s="44"/>
      <c r="I15" s="445"/>
      <c r="J15" s="44"/>
      <c r="K15" s="445"/>
      <c r="L15" s="676"/>
      <c r="M15" s="676"/>
      <c r="N15" s="677"/>
    </row>
    <row r="16" spans="1:14" ht="8.65" customHeight="1">
      <c r="B16" s="342"/>
      <c r="C16" s="343"/>
      <c r="D16" s="343"/>
      <c r="E16" s="343"/>
      <c r="F16" s="343"/>
      <c r="G16" s="343"/>
      <c r="H16" s="343"/>
      <c r="I16" s="343"/>
      <c r="J16" s="343"/>
      <c r="K16" s="343"/>
      <c r="L16" s="343"/>
      <c r="M16" s="343"/>
      <c r="N16" s="344"/>
    </row>
    <row r="17" spans="1:14" s="252" customFormat="1" ht="18" customHeight="1">
      <c r="A17" s="345"/>
      <c r="B17" s="346" t="s">
        <v>61</v>
      </c>
      <c r="C17" s="347"/>
      <c r="D17" s="348" t="s">
        <v>62</v>
      </c>
      <c r="E17" s="349"/>
      <c r="F17" s="350"/>
      <c r="G17" s="350"/>
      <c r="H17" s="350"/>
      <c r="I17" s="350"/>
      <c r="J17" s="350"/>
      <c r="K17" s="350"/>
      <c r="L17" s="350"/>
      <c r="M17" s="350"/>
      <c r="N17" s="351"/>
    </row>
    <row r="18" spans="1:14" s="252" customFormat="1" ht="24" customHeight="1">
      <c r="A18" s="345"/>
      <c r="B18" s="352" t="s">
        <v>63</v>
      </c>
      <c r="C18" s="353"/>
      <c r="D18" s="354"/>
      <c r="E18" s="354"/>
      <c r="F18" s="354"/>
      <c r="G18" s="354"/>
      <c r="H18" s="354"/>
      <c r="I18" s="354"/>
      <c r="J18" s="354"/>
      <c r="K18" s="354"/>
      <c r="L18" s="354"/>
      <c r="M18" s="354"/>
      <c r="N18" s="351"/>
    </row>
    <row r="19" spans="1:14" s="252" customFormat="1" ht="20.25" customHeight="1">
      <c r="A19" s="345"/>
      <c r="B19" s="355"/>
      <c r="C19" s="353"/>
      <c r="D19" s="356"/>
      <c r="E19" s="354"/>
      <c r="F19" s="354"/>
      <c r="G19" s="354"/>
      <c r="H19" s="354"/>
      <c r="I19" s="354"/>
      <c r="J19" s="354"/>
      <c r="K19" s="354"/>
      <c r="L19" s="354"/>
      <c r="M19" s="354"/>
      <c r="N19" s="351"/>
    </row>
    <row r="20" spans="1:14" s="252" customFormat="1" ht="11.25" customHeight="1">
      <c r="A20" s="345"/>
      <c r="B20" s="355"/>
      <c r="C20" s="353"/>
      <c r="D20" s="357"/>
      <c r="E20" s="357"/>
      <c r="F20" s="357"/>
      <c r="G20" s="357"/>
      <c r="H20" s="357"/>
      <c r="I20" s="357"/>
      <c r="J20" s="357"/>
      <c r="K20" s="357"/>
      <c r="L20" s="357"/>
      <c r="M20" s="357"/>
      <c r="N20" s="358"/>
    </row>
    <row r="21" spans="1:14" s="252" customFormat="1">
      <c r="A21" s="345"/>
      <c r="B21" s="355" t="s">
        <v>64</v>
      </c>
      <c r="C21" s="359"/>
      <c r="D21" s="354"/>
      <c r="E21" s="354"/>
      <c r="F21" s="354"/>
      <c r="G21" s="354"/>
      <c r="H21" s="354"/>
      <c r="I21" s="349"/>
      <c r="J21" s="360" t="s">
        <v>65</v>
      </c>
      <c r="K21" s="354"/>
      <c r="L21" s="354"/>
      <c r="M21" s="354"/>
      <c r="N21" s="358"/>
    </row>
    <row r="22" spans="1:14" s="252" customFormat="1">
      <c r="A22" s="345"/>
      <c r="B22" s="355"/>
      <c r="C22" s="353"/>
      <c r="D22" s="357"/>
      <c r="E22" s="357"/>
      <c r="F22" s="357"/>
      <c r="G22" s="357"/>
      <c r="H22" s="357"/>
      <c r="I22" s="357"/>
      <c r="J22" s="357"/>
      <c r="K22" s="357"/>
      <c r="L22" s="357"/>
      <c r="M22" s="357"/>
      <c r="N22" s="358"/>
    </row>
    <row r="23" spans="1:14" s="252" customFormat="1">
      <c r="A23" s="345"/>
      <c r="B23" s="355" t="s">
        <v>66</v>
      </c>
      <c r="C23" s="359"/>
      <c r="D23" s="354"/>
      <c r="E23" s="354"/>
      <c r="F23" s="354"/>
      <c r="G23" s="354"/>
      <c r="H23" s="354"/>
      <c r="I23" s="354"/>
      <c r="J23" s="354"/>
      <c r="K23" s="354"/>
      <c r="L23" s="354"/>
      <c r="M23" s="354"/>
      <c r="N23" s="361"/>
    </row>
    <row r="24" spans="1:14" s="252" customFormat="1">
      <c r="A24" s="345"/>
      <c r="B24" s="355"/>
      <c r="C24" s="353"/>
      <c r="D24" s="357"/>
      <c r="E24" s="357"/>
      <c r="F24" s="357"/>
      <c r="G24" s="357"/>
      <c r="H24" s="357"/>
      <c r="I24" s="357"/>
      <c r="J24" s="357"/>
      <c r="K24" s="357"/>
      <c r="L24" s="357"/>
      <c r="M24" s="357"/>
      <c r="N24" s="358"/>
    </row>
    <row r="25" spans="1:14" s="252" customFormat="1">
      <c r="A25" s="345"/>
      <c r="B25" s="355" t="s">
        <v>67</v>
      </c>
      <c r="C25" s="359"/>
      <c r="D25" s="354"/>
      <c r="E25" s="354"/>
      <c r="F25" s="354"/>
      <c r="G25" s="354"/>
      <c r="H25" s="354"/>
      <c r="I25" s="354"/>
      <c r="J25" s="354"/>
      <c r="K25" s="362" t="s">
        <v>61</v>
      </c>
      <c r="L25" s="363"/>
      <c r="M25" s="364" t="s">
        <v>62</v>
      </c>
      <c r="N25" s="365" t="s">
        <v>68</v>
      </c>
    </row>
    <row r="26" spans="1:14" s="252" customFormat="1" ht="12" customHeight="1">
      <c r="A26" s="345"/>
      <c r="B26" s="355"/>
      <c r="C26" s="353"/>
      <c r="D26" s="357"/>
      <c r="E26" s="357"/>
      <c r="F26" s="357"/>
      <c r="G26" s="357"/>
      <c r="H26" s="357"/>
      <c r="I26" s="357"/>
      <c r="J26" s="357"/>
      <c r="K26" s="357"/>
      <c r="L26" s="357"/>
      <c r="M26" s="357"/>
      <c r="N26" s="358"/>
    </row>
    <row r="27" spans="1:14" s="252" customFormat="1">
      <c r="A27" s="345"/>
      <c r="B27" s="355" t="s">
        <v>69</v>
      </c>
      <c r="C27" s="353"/>
      <c r="D27" s="357"/>
      <c r="E27" s="357"/>
      <c r="F27" s="357"/>
      <c r="G27" s="357"/>
      <c r="H27" s="349"/>
      <c r="I27" s="366" t="s">
        <v>70</v>
      </c>
      <c r="J27" s="366" t="s">
        <v>70</v>
      </c>
      <c r="K27" s="350"/>
      <c r="L27" s="357"/>
      <c r="M27" s="357"/>
      <c r="N27" s="358"/>
    </row>
    <row r="28" spans="1:14" s="252" customFormat="1">
      <c r="A28" s="345"/>
      <c r="B28" s="355"/>
      <c r="C28" s="353"/>
      <c r="D28" s="357"/>
      <c r="E28" s="357"/>
      <c r="F28" s="350" t="s">
        <v>71</v>
      </c>
      <c r="G28" s="367"/>
      <c r="H28" s="368" t="s">
        <v>48</v>
      </c>
      <c r="I28" s="368" t="s">
        <v>49</v>
      </c>
      <c r="J28" s="369" t="s">
        <v>50</v>
      </c>
      <c r="K28" s="350"/>
      <c r="L28" s="357"/>
      <c r="M28" s="357"/>
      <c r="N28" s="358"/>
    </row>
    <row r="29" spans="1:14" ht="4.5" customHeight="1" thickBot="1">
      <c r="B29" s="247"/>
      <c r="C29" s="248"/>
      <c r="D29" s="248"/>
      <c r="E29" s="248"/>
      <c r="F29" s="248"/>
      <c r="G29" s="248"/>
      <c r="H29" s="248"/>
      <c r="I29" s="248"/>
      <c r="J29" s="248"/>
      <c r="K29" s="248"/>
      <c r="L29" s="248"/>
      <c r="M29" s="248"/>
      <c r="N29" s="249"/>
    </row>
    <row r="30" spans="1:14" s="252" customFormat="1" ht="25.5" customHeight="1" thickBot="1">
      <c r="B30" s="664" t="s">
        <v>72</v>
      </c>
      <c r="C30" s="665"/>
      <c r="D30" s="665"/>
      <c r="E30" s="665"/>
      <c r="F30" s="665"/>
      <c r="G30" s="665"/>
      <c r="H30" s="665"/>
      <c r="I30" s="665"/>
      <c r="J30" s="665"/>
      <c r="K30" s="665"/>
      <c r="L30" s="665"/>
      <c r="M30" s="665"/>
      <c r="N30" s="666"/>
    </row>
    <row r="31" spans="1:14" ht="5.25" customHeight="1" thickBot="1">
      <c r="A31" s="250"/>
      <c r="B31" s="254"/>
      <c r="C31" s="255"/>
      <c r="D31" s="255"/>
      <c r="E31" s="255"/>
      <c r="F31" s="255"/>
      <c r="G31" s="255"/>
      <c r="H31" s="255"/>
      <c r="I31" s="255"/>
      <c r="J31" s="255"/>
      <c r="K31" s="255"/>
      <c r="L31" s="255"/>
      <c r="M31" s="255"/>
      <c r="N31" s="256"/>
    </row>
    <row r="32" spans="1:14" ht="25.5" customHeight="1">
      <c r="A32" s="250"/>
      <c r="B32" s="257" t="s">
        <v>73</v>
      </c>
      <c r="C32" s="625" t="s">
        <v>74</v>
      </c>
      <c r="D32" s="625"/>
      <c r="E32" s="625"/>
      <c r="F32" s="625"/>
      <c r="G32" s="625"/>
      <c r="H32" s="625"/>
      <c r="I32" s="625"/>
      <c r="J32" s="667" t="s">
        <v>75</v>
      </c>
      <c r="K32" s="667"/>
      <c r="L32" s="668" t="s">
        <v>76</v>
      </c>
      <c r="M32" s="668"/>
      <c r="N32" s="258" t="s">
        <v>5</v>
      </c>
    </row>
    <row r="33" spans="1:14" ht="47.25" customHeight="1" thickBot="1">
      <c r="B33" s="259" t="s">
        <v>190</v>
      </c>
      <c r="C33" s="897" t="s">
        <v>191</v>
      </c>
      <c r="D33" s="669"/>
      <c r="E33" s="669"/>
      <c r="F33" s="669"/>
      <c r="G33" s="669"/>
      <c r="H33" s="669"/>
      <c r="I33" s="669"/>
      <c r="J33" s="669"/>
      <c r="K33" s="669"/>
      <c r="L33" s="669" t="s">
        <v>136</v>
      </c>
      <c r="M33" s="669"/>
      <c r="N33" s="260"/>
    </row>
    <row r="34" spans="1:14" ht="4.5" customHeight="1">
      <c r="A34" s="250"/>
      <c r="B34" s="426"/>
      <c r="C34" s="427"/>
      <c r="D34" s="427"/>
      <c r="E34" s="427"/>
      <c r="F34" s="427"/>
      <c r="G34" s="427"/>
      <c r="H34" s="427"/>
      <c r="I34" s="427"/>
      <c r="J34" s="427"/>
      <c r="K34" s="427"/>
      <c r="L34" s="427"/>
      <c r="M34" s="427"/>
      <c r="N34" s="428"/>
    </row>
    <row r="35" spans="1:14" ht="19.899999999999999" customHeight="1">
      <c r="A35" s="250"/>
      <c r="B35" s="589" t="s">
        <v>78</v>
      </c>
      <c r="C35" s="590"/>
      <c r="D35" s="590"/>
      <c r="E35" s="590"/>
      <c r="F35" s="590"/>
      <c r="G35" s="590"/>
      <c r="H35" s="590"/>
      <c r="I35" s="590"/>
      <c r="J35" s="590"/>
      <c r="K35" s="590"/>
      <c r="L35" s="590"/>
      <c r="M35" s="590"/>
      <c r="N35" s="591"/>
    </row>
    <row r="36" spans="1:14" ht="5.25" customHeight="1" thickBot="1">
      <c r="A36" s="250"/>
      <c r="B36" s="370"/>
      <c r="C36" s="371"/>
      <c r="D36" s="371"/>
      <c r="E36" s="371"/>
      <c r="F36" s="371"/>
      <c r="G36" s="371"/>
      <c r="H36" s="371"/>
      <c r="I36" s="371"/>
      <c r="J36" s="371"/>
      <c r="K36" s="371"/>
      <c r="L36" s="371"/>
      <c r="M36" s="371"/>
      <c r="N36" s="372"/>
    </row>
    <row r="37" spans="1:14" ht="21" customHeight="1">
      <c r="A37" s="250"/>
      <c r="B37" s="267" t="s">
        <v>40</v>
      </c>
      <c r="C37" s="625" t="s">
        <v>74</v>
      </c>
      <c r="D37" s="625"/>
      <c r="E37" s="625"/>
      <c r="F37" s="625"/>
      <c r="G37" s="625"/>
      <c r="H37" s="625"/>
      <c r="I37" s="625"/>
      <c r="J37" s="440" t="s">
        <v>79</v>
      </c>
      <c r="K37" s="440" t="s">
        <v>80</v>
      </c>
      <c r="L37" s="625" t="s">
        <v>81</v>
      </c>
      <c r="M37" s="625"/>
      <c r="N37" s="268" t="s">
        <v>82</v>
      </c>
    </row>
    <row r="38" spans="1:14" ht="21" customHeight="1">
      <c r="B38" s="85" t="s">
        <v>83</v>
      </c>
      <c r="C38" s="663" t="s">
        <v>84</v>
      </c>
      <c r="D38" s="663"/>
      <c r="E38" s="663"/>
      <c r="F38" s="663"/>
      <c r="G38" s="663"/>
      <c r="H38" s="663"/>
      <c r="I38" s="663"/>
      <c r="J38" s="270"/>
      <c r="K38" s="373">
        <f>IFERROR(VLOOKUP(B38,[75]EQUIPOS!$C$6:$G$155,5,0),0)</f>
        <v>41650.298565703008</v>
      </c>
      <c r="L38" s="659">
        <v>4.0000000000000001E-3</v>
      </c>
      <c r="M38" s="659"/>
      <c r="N38" s="272">
        <f>K38*L38</f>
        <v>166.60119426281204</v>
      </c>
    </row>
    <row r="39" spans="1:14" ht="21" customHeight="1">
      <c r="B39" s="276"/>
      <c r="C39" s="650"/>
      <c r="D39" s="650"/>
      <c r="E39" s="650"/>
      <c r="F39" s="650"/>
      <c r="G39" s="650"/>
      <c r="H39" s="650"/>
      <c r="I39" s="650"/>
      <c r="J39" s="273"/>
      <c r="K39" s="277"/>
      <c r="L39" s="656"/>
      <c r="M39" s="656"/>
      <c r="N39" s="272">
        <f t="shared" ref="N39:N51" si="0">K39*L39</f>
        <v>0</v>
      </c>
    </row>
    <row r="40" spans="1:14" ht="21" customHeight="1">
      <c r="B40" s="276"/>
      <c r="C40" s="650"/>
      <c r="D40" s="650"/>
      <c r="E40" s="650"/>
      <c r="F40" s="650"/>
      <c r="G40" s="650"/>
      <c r="H40" s="650"/>
      <c r="I40" s="650"/>
      <c r="J40" s="273"/>
      <c r="K40" s="277"/>
      <c r="L40" s="656"/>
      <c r="M40" s="656"/>
      <c r="N40" s="272">
        <f t="shared" si="0"/>
        <v>0</v>
      </c>
    </row>
    <row r="41" spans="1:14" ht="21" customHeight="1">
      <c r="B41" s="276"/>
      <c r="C41" s="650"/>
      <c r="D41" s="650"/>
      <c r="E41" s="650"/>
      <c r="F41" s="650"/>
      <c r="G41" s="650"/>
      <c r="H41" s="650"/>
      <c r="I41" s="650"/>
      <c r="J41" s="273"/>
      <c r="K41" s="277"/>
      <c r="L41" s="656"/>
      <c r="M41" s="656"/>
      <c r="N41" s="272">
        <f t="shared" si="0"/>
        <v>0</v>
      </c>
    </row>
    <row r="42" spans="1:14" ht="21" customHeight="1">
      <c r="B42" s="276"/>
      <c r="C42" s="650"/>
      <c r="D42" s="650"/>
      <c r="E42" s="650"/>
      <c r="F42" s="650"/>
      <c r="G42" s="650"/>
      <c r="H42" s="650"/>
      <c r="I42" s="650"/>
      <c r="J42" s="273"/>
      <c r="K42" s="277"/>
      <c r="L42" s="656"/>
      <c r="M42" s="656"/>
      <c r="N42" s="272">
        <f t="shared" si="0"/>
        <v>0</v>
      </c>
    </row>
    <row r="43" spans="1:14" ht="21" customHeight="1">
      <c r="B43" s="276"/>
      <c r="C43" s="650"/>
      <c r="D43" s="650"/>
      <c r="E43" s="650"/>
      <c r="F43" s="650"/>
      <c r="G43" s="650"/>
      <c r="H43" s="650"/>
      <c r="I43" s="650"/>
      <c r="J43" s="273"/>
      <c r="K43" s="277"/>
      <c r="L43" s="656"/>
      <c r="M43" s="656"/>
      <c r="N43" s="272">
        <f t="shared" si="0"/>
        <v>0</v>
      </c>
    </row>
    <row r="44" spans="1:14" ht="21" customHeight="1">
      <c r="B44" s="276"/>
      <c r="C44" s="650"/>
      <c r="D44" s="650"/>
      <c r="E44" s="650"/>
      <c r="F44" s="650"/>
      <c r="G44" s="650"/>
      <c r="H44" s="650"/>
      <c r="I44" s="650"/>
      <c r="J44" s="273"/>
      <c r="K44" s="277"/>
      <c r="L44" s="656"/>
      <c r="M44" s="656"/>
      <c r="N44" s="272">
        <f t="shared" si="0"/>
        <v>0</v>
      </c>
    </row>
    <row r="45" spans="1:14" ht="21" customHeight="1">
      <c r="B45" s="276"/>
      <c r="C45" s="650"/>
      <c r="D45" s="650"/>
      <c r="E45" s="650"/>
      <c r="F45" s="650"/>
      <c r="G45" s="650"/>
      <c r="H45" s="650"/>
      <c r="I45" s="650"/>
      <c r="J45" s="273"/>
      <c r="K45" s="277"/>
      <c r="L45" s="656"/>
      <c r="M45" s="656"/>
      <c r="N45" s="272">
        <f t="shared" si="0"/>
        <v>0</v>
      </c>
    </row>
    <row r="46" spans="1:14" ht="21" customHeight="1">
      <c r="B46" s="276"/>
      <c r="C46" s="650"/>
      <c r="D46" s="650"/>
      <c r="E46" s="650"/>
      <c r="F46" s="650"/>
      <c r="G46" s="650"/>
      <c r="H46" s="650"/>
      <c r="I46" s="650"/>
      <c r="J46" s="273"/>
      <c r="K46" s="277"/>
      <c r="L46" s="656"/>
      <c r="M46" s="656"/>
      <c r="N46" s="272">
        <f t="shared" si="0"/>
        <v>0</v>
      </c>
    </row>
    <row r="47" spans="1:14" ht="21" customHeight="1">
      <c r="B47" s="276"/>
      <c r="C47" s="650"/>
      <c r="D47" s="650"/>
      <c r="E47" s="650"/>
      <c r="F47" s="650"/>
      <c r="G47" s="650"/>
      <c r="H47" s="650"/>
      <c r="I47" s="650"/>
      <c r="J47" s="273"/>
      <c r="K47" s="277"/>
      <c r="L47" s="656"/>
      <c r="M47" s="656"/>
      <c r="N47" s="272">
        <f t="shared" si="0"/>
        <v>0</v>
      </c>
    </row>
    <row r="48" spans="1:14" ht="21" customHeight="1">
      <c r="B48" s="276"/>
      <c r="C48" s="650"/>
      <c r="D48" s="650"/>
      <c r="E48" s="650"/>
      <c r="F48" s="650"/>
      <c r="G48" s="650"/>
      <c r="H48" s="650"/>
      <c r="I48" s="650"/>
      <c r="J48" s="273"/>
      <c r="K48" s="277"/>
      <c r="L48" s="656"/>
      <c r="M48" s="656"/>
      <c r="N48" s="272">
        <f t="shared" si="0"/>
        <v>0</v>
      </c>
    </row>
    <row r="49" spans="1:14" ht="21" customHeight="1">
      <c r="B49" s="276"/>
      <c r="C49" s="650"/>
      <c r="D49" s="650"/>
      <c r="E49" s="650"/>
      <c r="F49" s="650"/>
      <c r="G49" s="650"/>
      <c r="H49" s="650"/>
      <c r="I49" s="650"/>
      <c r="J49" s="273"/>
      <c r="K49" s="277"/>
      <c r="L49" s="656"/>
      <c r="M49" s="656"/>
      <c r="N49" s="272">
        <f t="shared" si="0"/>
        <v>0</v>
      </c>
    </row>
    <row r="50" spans="1:14" ht="21" customHeight="1">
      <c r="B50" s="276"/>
      <c r="C50" s="650"/>
      <c r="D50" s="650"/>
      <c r="E50" s="650"/>
      <c r="F50" s="650"/>
      <c r="G50" s="650"/>
      <c r="H50" s="650"/>
      <c r="I50" s="650"/>
      <c r="J50" s="273"/>
      <c r="K50" s="277"/>
      <c r="L50" s="656"/>
      <c r="M50" s="656"/>
      <c r="N50" s="272">
        <f t="shared" si="0"/>
        <v>0</v>
      </c>
    </row>
    <row r="51" spans="1:14" ht="21" customHeight="1">
      <c r="B51" s="92"/>
      <c r="C51" s="650"/>
      <c r="D51" s="650"/>
      <c r="E51" s="650"/>
      <c r="F51" s="650"/>
      <c r="G51" s="650"/>
      <c r="H51" s="650"/>
      <c r="I51" s="650"/>
      <c r="J51" s="273"/>
      <c r="K51" s="277"/>
      <c r="L51" s="656"/>
      <c r="M51" s="656"/>
      <c r="N51" s="272">
        <f t="shared" si="0"/>
        <v>0</v>
      </c>
    </row>
    <row r="52" spans="1:14" ht="21" customHeight="1" thickBot="1">
      <c r="B52" s="374"/>
      <c r="C52" s="657" t="s">
        <v>85</v>
      </c>
      <c r="D52" s="657"/>
      <c r="E52" s="657"/>
      <c r="F52" s="657"/>
      <c r="G52" s="657"/>
      <c r="H52" s="657"/>
      <c r="I52" s="657"/>
      <c r="J52" s="297"/>
      <c r="K52" s="375"/>
      <c r="L52" s="658">
        <v>0.01</v>
      </c>
      <c r="M52" s="658"/>
      <c r="N52" s="96">
        <f>L52*N98</f>
        <v>10.219047619047618</v>
      </c>
    </row>
    <row r="53" spans="1:14" ht="15" thickBot="1">
      <c r="A53" s="250"/>
      <c r="B53" s="638" t="s">
        <v>86</v>
      </c>
      <c r="C53" s="639"/>
      <c r="D53" s="639"/>
      <c r="E53" s="639"/>
      <c r="F53" s="639"/>
      <c r="G53" s="639"/>
      <c r="H53" s="639"/>
      <c r="I53" s="639"/>
      <c r="J53" s="639"/>
      <c r="K53" s="639"/>
      <c r="L53" s="639"/>
      <c r="M53" s="640"/>
      <c r="N53" s="376">
        <f>SUM(N38:N52)</f>
        <v>176.82024188185966</v>
      </c>
    </row>
    <row r="54" spans="1:14" ht="3" customHeight="1">
      <c r="A54" s="250"/>
      <c r="B54" s="377"/>
      <c r="C54" s="255"/>
      <c r="D54" s="255"/>
      <c r="E54" s="255"/>
      <c r="F54" s="255"/>
      <c r="G54" s="255"/>
      <c r="H54" s="255"/>
      <c r="I54" s="255"/>
      <c r="J54" s="255"/>
      <c r="K54" s="255"/>
      <c r="L54" s="255"/>
      <c r="M54" s="255"/>
      <c r="N54" s="256"/>
    </row>
    <row r="55" spans="1:14" ht="19.899999999999999" customHeight="1">
      <c r="A55" s="250"/>
      <c r="B55" s="644" t="s">
        <v>87</v>
      </c>
      <c r="C55" s="645"/>
      <c r="D55" s="645"/>
      <c r="E55" s="645"/>
      <c r="F55" s="645"/>
      <c r="G55" s="645"/>
      <c r="H55" s="645"/>
      <c r="I55" s="645"/>
      <c r="J55" s="645"/>
      <c r="K55" s="645"/>
      <c r="L55" s="645"/>
      <c r="M55" s="645"/>
      <c r="N55" s="646"/>
    </row>
    <row r="56" spans="1:14" ht="6.75" customHeight="1" thickBot="1">
      <c r="A56" s="250"/>
      <c r="B56" s="378"/>
      <c r="C56" s="379"/>
      <c r="D56" s="379"/>
      <c r="E56" s="379"/>
      <c r="F56" s="379"/>
      <c r="G56" s="379"/>
      <c r="H56" s="379"/>
      <c r="I56" s="379"/>
      <c r="J56" s="379"/>
      <c r="K56" s="379"/>
      <c r="L56" s="379"/>
      <c r="M56" s="379"/>
      <c r="N56" s="380"/>
    </row>
    <row r="57" spans="1:14" ht="21" customHeight="1">
      <c r="A57" s="250"/>
      <c r="B57" s="267" t="s">
        <v>40</v>
      </c>
      <c r="C57" s="625" t="s">
        <v>74</v>
      </c>
      <c r="D57" s="625"/>
      <c r="E57" s="625"/>
      <c r="F57" s="625"/>
      <c r="G57" s="625"/>
      <c r="H57" s="625"/>
      <c r="I57" s="625"/>
      <c r="J57" s="440" t="s">
        <v>76</v>
      </c>
      <c r="K57" s="440" t="s">
        <v>5</v>
      </c>
      <c r="L57" s="625" t="s">
        <v>88</v>
      </c>
      <c r="M57" s="625"/>
      <c r="N57" s="268" t="s">
        <v>82</v>
      </c>
    </row>
    <row r="58" spans="1:14" ht="26.25" customHeight="1">
      <c r="B58" s="269" t="s">
        <v>192</v>
      </c>
      <c r="C58" s="653" t="s">
        <v>193</v>
      </c>
      <c r="D58" s="653"/>
      <c r="E58" s="653"/>
      <c r="F58" s="653"/>
      <c r="G58" s="653"/>
      <c r="H58" s="653"/>
      <c r="I58" s="653"/>
      <c r="J58" s="381" t="s">
        <v>136</v>
      </c>
      <c r="K58" s="382">
        <v>1</v>
      </c>
      <c r="L58" s="654">
        <f>VLOOKUP(B58,[75]MATERIALES!$C$6:$F$373,4,0)</f>
        <v>7080.5</v>
      </c>
      <c r="M58" s="655"/>
      <c r="N58" s="295">
        <f>K58*L58</f>
        <v>7080.5</v>
      </c>
    </row>
    <row r="59" spans="1:14">
      <c r="B59" s="276"/>
      <c r="C59" s="650"/>
      <c r="D59" s="650"/>
      <c r="E59" s="650"/>
      <c r="F59" s="650"/>
      <c r="G59" s="650"/>
      <c r="H59" s="650"/>
      <c r="I59" s="650"/>
      <c r="J59" s="283"/>
      <c r="K59" s="294"/>
      <c r="L59" s="651"/>
      <c r="M59" s="652"/>
      <c r="N59" s="295">
        <f t="shared" ref="N59:N72" si="1">K59*L59</f>
        <v>0</v>
      </c>
    </row>
    <row r="60" spans="1:14">
      <c r="B60" s="276"/>
      <c r="C60" s="650"/>
      <c r="D60" s="650"/>
      <c r="E60" s="650"/>
      <c r="F60" s="650"/>
      <c r="G60" s="650"/>
      <c r="H60" s="650"/>
      <c r="I60" s="650"/>
      <c r="J60" s="283"/>
      <c r="K60" s="294"/>
      <c r="L60" s="651"/>
      <c r="M60" s="652"/>
      <c r="N60" s="295">
        <f t="shared" si="1"/>
        <v>0</v>
      </c>
    </row>
    <row r="61" spans="1:14">
      <c r="B61" s="276"/>
      <c r="C61" s="650"/>
      <c r="D61" s="650"/>
      <c r="E61" s="650"/>
      <c r="F61" s="650"/>
      <c r="G61" s="650"/>
      <c r="H61" s="650"/>
      <c r="I61" s="650"/>
      <c r="J61" s="283"/>
      <c r="K61" s="294"/>
      <c r="L61" s="651"/>
      <c r="M61" s="652"/>
      <c r="N61" s="295">
        <f t="shared" si="1"/>
        <v>0</v>
      </c>
    </row>
    <row r="62" spans="1:14">
      <c r="B62" s="276"/>
      <c r="C62" s="650"/>
      <c r="D62" s="650"/>
      <c r="E62" s="650"/>
      <c r="F62" s="650"/>
      <c r="G62" s="650"/>
      <c r="H62" s="650"/>
      <c r="I62" s="650"/>
      <c r="J62" s="283"/>
      <c r="K62" s="294"/>
      <c r="L62" s="651"/>
      <c r="M62" s="652"/>
      <c r="N62" s="295">
        <f t="shared" si="1"/>
        <v>0</v>
      </c>
    </row>
    <row r="63" spans="1:14">
      <c r="B63" s="276"/>
      <c r="C63" s="650"/>
      <c r="D63" s="650"/>
      <c r="E63" s="650"/>
      <c r="F63" s="650"/>
      <c r="G63" s="650"/>
      <c r="H63" s="650"/>
      <c r="I63" s="650"/>
      <c r="J63" s="283"/>
      <c r="K63" s="294"/>
      <c r="L63" s="651"/>
      <c r="M63" s="652"/>
      <c r="N63" s="295">
        <f t="shared" si="1"/>
        <v>0</v>
      </c>
    </row>
    <row r="64" spans="1:14">
      <c r="B64" s="276"/>
      <c r="C64" s="650"/>
      <c r="D64" s="650"/>
      <c r="E64" s="650"/>
      <c r="F64" s="650"/>
      <c r="G64" s="650"/>
      <c r="H64" s="650"/>
      <c r="I64" s="650"/>
      <c r="J64" s="283"/>
      <c r="K64" s="294"/>
      <c r="L64" s="651"/>
      <c r="M64" s="652"/>
      <c r="N64" s="295">
        <f t="shared" si="1"/>
        <v>0</v>
      </c>
    </row>
    <row r="65" spans="1:14">
      <c r="B65" s="276"/>
      <c r="C65" s="650"/>
      <c r="D65" s="650"/>
      <c r="E65" s="650"/>
      <c r="F65" s="650"/>
      <c r="G65" s="650"/>
      <c r="H65" s="650"/>
      <c r="I65" s="650"/>
      <c r="J65" s="283"/>
      <c r="K65" s="294"/>
      <c r="L65" s="651"/>
      <c r="M65" s="652"/>
      <c r="N65" s="295">
        <f t="shared" si="1"/>
        <v>0</v>
      </c>
    </row>
    <row r="66" spans="1:14">
      <c r="B66" s="276"/>
      <c r="C66" s="650"/>
      <c r="D66" s="650"/>
      <c r="E66" s="650"/>
      <c r="F66" s="650"/>
      <c r="G66" s="650"/>
      <c r="H66" s="650"/>
      <c r="I66" s="650"/>
      <c r="J66" s="283"/>
      <c r="K66" s="294"/>
      <c r="L66" s="651"/>
      <c r="M66" s="652"/>
      <c r="N66" s="295">
        <f t="shared" si="1"/>
        <v>0</v>
      </c>
    </row>
    <row r="67" spans="1:14">
      <c r="B67" s="276"/>
      <c r="C67" s="650"/>
      <c r="D67" s="650"/>
      <c r="E67" s="650"/>
      <c r="F67" s="650"/>
      <c r="G67" s="650"/>
      <c r="H67" s="650"/>
      <c r="I67" s="650"/>
      <c r="J67" s="283"/>
      <c r="K67" s="294"/>
      <c r="L67" s="651"/>
      <c r="M67" s="652"/>
      <c r="N67" s="295">
        <f t="shared" si="1"/>
        <v>0</v>
      </c>
    </row>
    <row r="68" spans="1:14">
      <c r="B68" s="276"/>
      <c r="C68" s="650"/>
      <c r="D68" s="650"/>
      <c r="E68" s="650"/>
      <c r="F68" s="650"/>
      <c r="G68" s="650"/>
      <c r="H68" s="650"/>
      <c r="I68" s="650"/>
      <c r="J68" s="283"/>
      <c r="K68" s="294"/>
      <c r="L68" s="651"/>
      <c r="M68" s="652"/>
      <c r="N68" s="295">
        <f t="shared" si="1"/>
        <v>0</v>
      </c>
    </row>
    <row r="69" spans="1:14">
      <c r="B69" s="276"/>
      <c r="C69" s="650"/>
      <c r="D69" s="650"/>
      <c r="E69" s="650"/>
      <c r="F69" s="650"/>
      <c r="G69" s="650"/>
      <c r="H69" s="650"/>
      <c r="I69" s="650"/>
      <c r="J69" s="283"/>
      <c r="K69" s="294"/>
      <c r="L69" s="651"/>
      <c r="M69" s="652"/>
      <c r="N69" s="295">
        <f t="shared" si="1"/>
        <v>0</v>
      </c>
    </row>
    <row r="70" spans="1:14">
      <c r="B70" s="276"/>
      <c r="C70" s="650"/>
      <c r="D70" s="650"/>
      <c r="E70" s="650"/>
      <c r="F70" s="650"/>
      <c r="G70" s="650"/>
      <c r="H70" s="650"/>
      <c r="I70" s="650"/>
      <c r="J70" s="283"/>
      <c r="K70" s="294"/>
      <c r="L70" s="651"/>
      <c r="M70" s="652"/>
      <c r="N70" s="295">
        <f t="shared" si="1"/>
        <v>0</v>
      </c>
    </row>
    <row r="71" spans="1:14">
      <c r="B71" s="276"/>
      <c r="C71" s="650"/>
      <c r="D71" s="650"/>
      <c r="E71" s="650"/>
      <c r="F71" s="650"/>
      <c r="G71" s="650"/>
      <c r="H71" s="650"/>
      <c r="I71" s="650"/>
      <c r="J71" s="283"/>
      <c r="K71" s="294"/>
      <c r="L71" s="651"/>
      <c r="M71" s="652"/>
      <c r="N71" s="295">
        <f t="shared" si="1"/>
        <v>0</v>
      </c>
    </row>
    <row r="72" spans="1:14" ht="15" thickBot="1">
      <c r="B72" s="296"/>
      <c r="C72" s="641"/>
      <c r="D72" s="641"/>
      <c r="E72" s="641"/>
      <c r="F72" s="641"/>
      <c r="G72" s="641"/>
      <c r="H72" s="641"/>
      <c r="I72" s="641"/>
      <c r="J72" s="297"/>
      <c r="K72" s="298"/>
      <c r="L72" s="642"/>
      <c r="M72" s="643"/>
      <c r="N72" s="299">
        <f t="shared" si="1"/>
        <v>0</v>
      </c>
    </row>
    <row r="73" spans="1:14" ht="15" thickBot="1">
      <c r="A73" s="250"/>
      <c r="B73" s="638" t="s">
        <v>86</v>
      </c>
      <c r="C73" s="639"/>
      <c r="D73" s="639"/>
      <c r="E73" s="639"/>
      <c r="F73" s="639"/>
      <c r="G73" s="639"/>
      <c r="H73" s="639"/>
      <c r="I73" s="639"/>
      <c r="J73" s="639"/>
      <c r="K73" s="639"/>
      <c r="L73" s="639"/>
      <c r="M73" s="640"/>
      <c r="N73" s="300">
        <f>SUM(N58:N72)</f>
        <v>7080.5</v>
      </c>
    </row>
    <row r="74" spans="1:14" ht="4.5" customHeight="1">
      <c r="A74" s="250"/>
      <c r="B74" s="254"/>
      <c r="C74" s="255"/>
      <c r="D74" s="255"/>
      <c r="E74" s="255"/>
      <c r="F74" s="255"/>
      <c r="G74" s="255"/>
      <c r="H74" s="255"/>
      <c r="I74" s="255"/>
      <c r="J74" s="255"/>
      <c r="K74" s="255"/>
      <c r="L74" s="255"/>
      <c r="M74" s="255"/>
      <c r="N74" s="256"/>
    </row>
    <row r="75" spans="1:14" s="252" customFormat="1" ht="19.149999999999999" customHeight="1">
      <c r="B75" s="644" t="s">
        <v>97</v>
      </c>
      <c r="C75" s="645"/>
      <c r="D75" s="645"/>
      <c r="E75" s="645"/>
      <c r="F75" s="645"/>
      <c r="G75" s="645"/>
      <c r="H75" s="645"/>
      <c r="I75" s="645"/>
      <c r="J75" s="645"/>
      <c r="K75" s="645"/>
      <c r="L75" s="645"/>
      <c r="M75" s="645"/>
      <c r="N75" s="646"/>
    </row>
    <row r="76" spans="1:14" ht="6.75" customHeight="1" thickBot="1">
      <c r="A76" s="250"/>
      <c r="B76" s="383"/>
      <c r="C76" s="384"/>
      <c r="D76" s="384"/>
      <c r="E76" s="384"/>
      <c r="F76" s="384"/>
      <c r="G76" s="384"/>
      <c r="H76" s="384"/>
      <c r="I76" s="384"/>
      <c r="J76" s="384"/>
      <c r="K76" s="384"/>
      <c r="L76" s="384"/>
      <c r="M76" s="384"/>
      <c r="N76" s="385"/>
    </row>
    <row r="77" spans="1:14" ht="21" customHeight="1">
      <c r="A77" s="250"/>
      <c r="B77" s="267" t="s">
        <v>40</v>
      </c>
      <c r="C77" s="625" t="s">
        <v>74</v>
      </c>
      <c r="D77" s="625"/>
      <c r="E77" s="625"/>
      <c r="F77" s="625"/>
      <c r="G77" s="625"/>
      <c r="H77" s="625"/>
      <c r="I77" s="440" t="s">
        <v>76</v>
      </c>
      <c r="J77" s="440" t="s">
        <v>98</v>
      </c>
      <c r="K77" s="440" t="s">
        <v>99</v>
      </c>
      <c r="L77" s="440" t="s">
        <v>100</v>
      </c>
      <c r="M77" s="440" t="s">
        <v>101</v>
      </c>
      <c r="N77" s="268" t="s">
        <v>82</v>
      </c>
    </row>
    <row r="78" spans="1:14">
      <c r="B78" s="107"/>
      <c r="C78" s="647"/>
      <c r="D78" s="648"/>
      <c r="E78" s="648"/>
      <c r="F78" s="648"/>
      <c r="G78" s="648"/>
      <c r="H78" s="649"/>
      <c r="I78" s="386"/>
      <c r="J78" s="387"/>
      <c r="K78" s="387"/>
      <c r="L78" s="387"/>
      <c r="M78" s="318"/>
      <c r="N78" s="308">
        <f>L78*M78</f>
        <v>0</v>
      </c>
    </row>
    <row r="79" spans="1:14">
      <c r="B79" s="112"/>
      <c r="C79" s="632"/>
      <c r="D79" s="633"/>
      <c r="E79" s="633"/>
      <c r="F79" s="633"/>
      <c r="G79" s="633"/>
      <c r="H79" s="634"/>
      <c r="I79" s="305"/>
      <c r="J79" s="306"/>
      <c r="K79" s="306"/>
      <c r="L79" s="306"/>
      <c r="M79" s="307"/>
      <c r="N79" s="308">
        <f>L79*M79</f>
        <v>0</v>
      </c>
    </row>
    <row r="80" spans="1:14">
      <c r="B80" s="112"/>
      <c r="C80" s="632"/>
      <c r="D80" s="633"/>
      <c r="E80" s="633"/>
      <c r="F80" s="633"/>
      <c r="G80" s="633"/>
      <c r="H80" s="634"/>
      <c r="I80" s="305"/>
      <c r="J80" s="306"/>
      <c r="K80" s="306"/>
      <c r="L80" s="306"/>
      <c r="M80" s="307"/>
      <c r="N80" s="308">
        <f>L80*M80</f>
        <v>0</v>
      </c>
    </row>
    <row r="81" spans="1:14">
      <c r="B81" s="112"/>
      <c r="C81" s="632"/>
      <c r="D81" s="633"/>
      <c r="E81" s="633"/>
      <c r="F81" s="633"/>
      <c r="G81" s="633"/>
      <c r="H81" s="634"/>
      <c r="I81" s="305"/>
      <c r="J81" s="306"/>
      <c r="K81" s="306"/>
      <c r="L81" s="306"/>
      <c r="M81" s="307"/>
      <c r="N81" s="308">
        <f>L81*M81</f>
        <v>0</v>
      </c>
    </row>
    <row r="82" spans="1:14" ht="15.75" customHeight="1" thickBot="1">
      <c r="B82" s="374"/>
      <c r="C82" s="635"/>
      <c r="D82" s="636"/>
      <c r="E82" s="636"/>
      <c r="F82" s="636"/>
      <c r="G82" s="636"/>
      <c r="H82" s="637"/>
      <c r="I82" s="309"/>
      <c r="J82" s="310"/>
      <c r="K82" s="310"/>
      <c r="L82" s="310"/>
      <c r="M82" s="311"/>
      <c r="N82" s="312">
        <f>L82*M82</f>
        <v>0</v>
      </c>
    </row>
    <row r="83" spans="1:14" ht="15" thickBot="1">
      <c r="A83" s="250"/>
      <c r="B83" s="638" t="s">
        <v>86</v>
      </c>
      <c r="C83" s="639"/>
      <c r="D83" s="639"/>
      <c r="E83" s="639"/>
      <c r="F83" s="639"/>
      <c r="G83" s="639"/>
      <c r="H83" s="639"/>
      <c r="I83" s="639"/>
      <c r="J83" s="639"/>
      <c r="K83" s="639"/>
      <c r="L83" s="639"/>
      <c r="M83" s="640"/>
      <c r="N83" s="300">
        <f>SUM(N78:N82)</f>
        <v>0</v>
      </c>
    </row>
    <row r="84" spans="1:14" ht="3.75" customHeight="1">
      <c r="A84" s="250"/>
      <c r="B84" s="254"/>
      <c r="C84" s="255"/>
      <c r="D84" s="255"/>
      <c r="E84" s="255"/>
      <c r="F84" s="255"/>
      <c r="G84" s="255"/>
      <c r="H84" s="255"/>
      <c r="I84" s="255"/>
      <c r="J84" s="255"/>
      <c r="K84" s="255"/>
      <c r="L84" s="255"/>
      <c r="M84" s="255"/>
      <c r="N84" s="256"/>
    </row>
    <row r="85" spans="1:14" ht="19.899999999999999" customHeight="1">
      <c r="A85" s="250"/>
      <c r="B85" s="589" t="s">
        <v>102</v>
      </c>
      <c r="C85" s="590"/>
      <c r="D85" s="590"/>
      <c r="E85" s="590"/>
      <c r="F85" s="590"/>
      <c r="G85" s="590"/>
      <c r="H85" s="590"/>
      <c r="I85" s="590"/>
      <c r="J85" s="590"/>
      <c r="K85" s="590"/>
      <c r="L85" s="590"/>
      <c r="M85" s="590"/>
      <c r="N85" s="591"/>
    </row>
    <row r="86" spans="1:14" ht="5.25" customHeight="1" thickBot="1">
      <c r="A86" s="250"/>
      <c r="B86" s="314"/>
      <c r="C86" s="315"/>
      <c r="D86" s="315"/>
      <c r="E86" s="315"/>
      <c r="F86" s="315"/>
      <c r="G86" s="315"/>
      <c r="H86" s="315"/>
      <c r="I86" s="315"/>
      <c r="J86" s="315"/>
      <c r="K86" s="315"/>
      <c r="L86" s="315"/>
      <c r="M86" s="315"/>
      <c r="N86" s="316"/>
    </row>
    <row r="87" spans="1:14" ht="21" customHeight="1">
      <c r="A87" s="250"/>
      <c r="B87" s="267" t="s">
        <v>40</v>
      </c>
      <c r="C87" s="625" t="s">
        <v>74</v>
      </c>
      <c r="D87" s="625"/>
      <c r="E87" s="625"/>
      <c r="F87" s="625"/>
      <c r="G87" s="625"/>
      <c r="H87" s="625"/>
      <c r="I87" s="440" t="s">
        <v>103</v>
      </c>
      <c r="J87" s="440" t="s">
        <v>104</v>
      </c>
      <c r="K87" s="440" t="s">
        <v>105</v>
      </c>
      <c r="L87" s="625" t="s">
        <v>81</v>
      </c>
      <c r="M87" s="625"/>
      <c r="N87" s="268" t="s">
        <v>82</v>
      </c>
    </row>
    <row r="88" spans="1:14">
      <c r="B88" s="388" t="s">
        <v>194</v>
      </c>
      <c r="C88" s="626" t="s">
        <v>195</v>
      </c>
      <c r="D88" s="627"/>
      <c r="E88" s="627"/>
      <c r="F88" s="627"/>
      <c r="G88" s="627"/>
      <c r="H88" s="627"/>
      <c r="I88" s="318">
        <f>K88/J88*100</f>
        <v>38666.666666666664</v>
      </c>
      <c r="J88" s="121">
        <v>185</v>
      </c>
      <c r="K88" s="319">
        <f>VLOOKUP(B88,'[75]MANO DE OBRA'!$C$15:$F$79,4,0)</f>
        <v>71533.333333333328</v>
      </c>
      <c r="L88" s="894">
        <v>70</v>
      </c>
      <c r="M88" s="895"/>
      <c r="N88" s="123">
        <f>K88/L88</f>
        <v>1021.9047619047618</v>
      </c>
    </row>
    <row r="89" spans="1:14">
      <c r="B89" s="282"/>
      <c r="C89" s="604"/>
      <c r="D89" s="605"/>
      <c r="E89" s="605"/>
      <c r="F89" s="605"/>
      <c r="G89" s="605"/>
      <c r="H89" s="606"/>
      <c r="I89" s="307"/>
      <c r="J89" s="125"/>
      <c r="K89" s="389"/>
      <c r="L89" s="607"/>
      <c r="M89" s="608"/>
      <c r="N89" s="123"/>
    </row>
    <row r="90" spans="1:14">
      <c r="B90" s="282"/>
      <c r="C90" s="604"/>
      <c r="D90" s="605"/>
      <c r="E90" s="605"/>
      <c r="F90" s="605"/>
      <c r="G90" s="605"/>
      <c r="H90" s="606"/>
      <c r="I90" s="307"/>
      <c r="J90" s="125"/>
      <c r="K90" s="389"/>
      <c r="L90" s="607"/>
      <c r="M90" s="608"/>
      <c r="N90" s="127"/>
    </row>
    <row r="91" spans="1:14">
      <c r="B91" s="282"/>
      <c r="C91" s="604"/>
      <c r="D91" s="605"/>
      <c r="E91" s="605"/>
      <c r="F91" s="605"/>
      <c r="G91" s="605"/>
      <c r="H91" s="606"/>
      <c r="I91" s="307"/>
      <c r="J91" s="125"/>
      <c r="K91" s="389"/>
      <c r="L91" s="607"/>
      <c r="M91" s="608"/>
      <c r="N91" s="127"/>
    </row>
    <row r="92" spans="1:14">
      <c r="B92" s="282"/>
      <c r="C92" s="604"/>
      <c r="D92" s="605"/>
      <c r="E92" s="605"/>
      <c r="F92" s="605"/>
      <c r="G92" s="605"/>
      <c r="H92" s="606"/>
      <c r="I92" s="307"/>
      <c r="J92" s="125"/>
      <c r="K92" s="389"/>
      <c r="L92" s="607"/>
      <c r="M92" s="608"/>
      <c r="N92" s="127"/>
    </row>
    <row r="93" spans="1:14">
      <c r="B93" s="282"/>
      <c r="C93" s="604"/>
      <c r="D93" s="605"/>
      <c r="E93" s="605"/>
      <c r="F93" s="605"/>
      <c r="G93" s="605"/>
      <c r="H93" s="606"/>
      <c r="I93" s="307"/>
      <c r="J93" s="125"/>
      <c r="K93" s="389"/>
      <c r="L93" s="607"/>
      <c r="M93" s="608"/>
      <c r="N93" s="127"/>
    </row>
    <row r="94" spans="1:14">
      <c r="B94" s="282"/>
      <c r="C94" s="604"/>
      <c r="D94" s="605"/>
      <c r="E94" s="605"/>
      <c r="F94" s="605"/>
      <c r="G94" s="605"/>
      <c r="H94" s="606"/>
      <c r="I94" s="307"/>
      <c r="J94" s="125"/>
      <c r="K94" s="389"/>
      <c r="L94" s="607"/>
      <c r="M94" s="608"/>
      <c r="N94" s="127"/>
    </row>
    <row r="95" spans="1:14">
      <c r="B95" s="282"/>
      <c r="C95" s="604"/>
      <c r="D95" s="605"/>
      <c r="E95" s="605"/>
      <c r="F95" s="605"/>
      <c r="G95" s="605"/>
      <c r="H95" s="606"/>
      <c r="I95" s="307"/>
      <c r="J95" s="125"/>
      <c r="K95" s="128"/>
      <c r="L95" s="607"/>
      <c r="M95" s="608"/>
      <c r="N95" s="127"/>
    </row>
    <row r="96" spans="1:14">
      <c r="B96" s="282"/>
      <c r="C96" s="604"/>
      <c r="D96" s="605"/>
      <c r="E96" s="605"/>
      <c r="F96" s="605"/>
      <c r="G96" s="605"/>
      <c r="H96" s="606"/>
      <c r="I96" s="307"/>
      <c r="J96" s="125"/>
      <c r="K96" s="128"/>
      <c r="L96" s="607"/>
      <c r="M96" s="608"/>
      <c r="N96" s="127"/>
    </row>
    <row r="97" spans="1:14" ht="15.75" customHeight="1" thickBot="1">
      <c r="B97" s="320"/>
      <c r="C97" s="609"/>
      <c r="D97" s="610"/>
      <c r="E97" s="610"/>
      <c r="F97" s="610"/>
      <c r="G97" s="610"/>
      <c r="H97" s="611"/>
      <c r="I97" s="321"/>
      <c r="J97" s="322"/>
      <c r="K97" s="321"/>
      <c r="L97" s="612"/>
      <c r="M97" s="613"/>
      <c r="N97" s="390"/>
    </row>
    <row r="98" spans="1:14" ht="15" thickBot="1">
      <c r="A98" s="250"/>
      <c r="B98" s="614" t="s">
        <v>86</v>
      </c>
      <c r="C98" s="615"/>
      <c r="D98" s="615"/>
      <c r="E98" s="615"/>
      <c r="F98" s="615"/>
      <c r="G98" s="615"/>
      <c r="H98" s="615"/>
      <c r="I98" s="615"/>
      <c r="J98" s="615"/>
      <c r="K98" s="615"/>
      <c r="L98" s="615"/>
      <c r="M98" s="616"/>
      <c r="N98" s="133">
        <f>SUM(N88:N97)</f>
        <v>1021.9047619047618</v>
      </c>
    </row>
    <row r="99" spans="1:14" ht="5.0999999999999996" customHeight="1" thickBot="1">
      <c r="A99" s="250"/>
      <c r="B99" s="254"/>
      <c r="C99" s="255"/>
      <c r="D99" s="255"/>
      <c r="E99" s="255"/>
      <c r="F99" s="255"/>
      <c r="G99" s="255"/>
      <c r="H99" s="255"/>
      <c r="I99" s="255"/>
      <c r="J99" s="255"/>
      <c r="K99" s="255"/>
      <c r="L99" s="255"/>
      <c r="M99" s="255"/>
      <c r="N99" s="256"/>
    </row>
    <row r="100" spans="1:14" ht="15" thickBot="1">
      <c r="A100" s="250"/>
      <c r="B100" s="617" t="s">
        <v>110</v>
      </c>
      <c r="C100" s="618"/>
      <c r="D100" s="618"/>
      <c r="E100" s="618"/>
      <c r="F100" s="618"/>
      <c r="G100" s="618"/>
      <c r="H100" s="618"/>
      <c r="I100" s="618"/>
      <c r="J100" s="618"/>
      <c r="K100" s="618"/>
      <c r="L100" s="618"/>
      <c r="M100" s="619"/>
      <c r="N100" s="133">
        <f>N53+N73+N83+N98</f>
        <v>8279.2250037866215</v>
      </c>
    </row>
    <row r="101" spans="1:14" ht="5.0999999999999996" customHeight="1">
      <c r="A101" s="250"/>
      <c r="B101" s="254"/>
      <c r="C101" s="255"/>
      <c r="D101" s="255"/>
      <c r="E101" s="255"/>
      <c r="F101" s="255"/>
      <c r="G101" s="255"/>
      <c r="H101" s="255"/>
      <c r="I101" s="255"/>
      <c r="J101" s="255"/>
      <c r="K101" s="255"/>
      <c r="L101" s="255"/>
      <c r="M101" s="255"/>
      <c r="N101" s="256"/>
    </row>
    <row r="102" spans="1:14" ht="22.5" customHeight="1">
      <c r="A102" s="250"/>
      <c r="B102" s="589" t="s">
        <v>111</v>
      </c>
      <c r="C102" s="590"/>
      <c r="D102" s="590"/>
      <c r="E102" s="590"/>
      <c r="F102" s="590"/>
      <c r="G102" s="590"/>
      <c r="H102" s="590"/>
      <c r="I102" s="590"/>
      <c r="J102" s="590"/>
      <c r="K102" s="590"/>
      <c r="L102" s="590"/>
      <c r="M102" s="590"/>
      <c r="N102" s="591"/>
    </row>
    <row r="103" spans="1:14" ht="6.75" customHeight="1" thickBot="1">
      <c r="A103" s="250"/>
      <c r="B103" s="391"/>
      <c r="C103" s="313"/>
      <c r="D103" s="313"/>
      <c r="E103" s="313"/>
      <c r="F103" s="313"/>
      <c r="G103" s="313"/>
      <c r="H103" s="313"/>
      <c r="I103" s="313"/>
      <c r="J103" s="313"/>
      <c r="K103" s="313"/>
      <c r="L103" s="313"/>
      <c r="M103" s="313"/>
      <c r="N103" s="392"/>
    </row>
    <row r="104" spans="1:14" ht="17.25" customHeight="1">
      <c r="A104" s="250"/>
      <c r="B104" s="592" t="s">
        <v>74</v>
      </c>
      <c r="C104" s="593"/>
      <c r="D104" s="593"/>
      <c r="E104" s="593"/>
      <c r="F104" s="593"/>
      <c r="G104" s="593"/>
      <c r="H104" s="593"/>
      <c r="I104" s="448"/>
      <c r="J104" s="393"/>
      <c r="K104" s="440" t="s">
        <v>112</v>
      </c>
      <c r="L104" s="596" t="s">
        <v>113</v>
      </c>
      <c r="M104" s="597"/>
      <c r="N104" s="598"/>
    </row>
    <row r="105" spans="1:14" ht="15">
      <c r="B105" s="599" t="s">
        <v>29</v>
      </c>
      <c r="C105" s="600"/>
      <c r="D105" s="600"/>
      <c r="E105" s="600"/>
      <c r="F105" s="600"/>
      <c r="G105" s="600"/>
      <c r="H105" s="600"/>
      <c r="I105" s="134"/>
      <c r="J105" s="135"/>
      <c r="K105" s="136">
        <v>0.2</v>
      </c>
      <c r="L105" s="601">
        <f>K105*N100</f>
        <v>1655.8450007573244</v>
      </c>
      <c r="M105" s="602"/>
      <c r="N105" s="603"/>
    </row>
    <row r="106" spans="1:14" ht="15">
      <c r="B106" s="328" t="s">
        <v>114</v>
      </c>
      <c r="C106" s="329"/>
      <c r="D106" s="329"/>
      <c r="E106" s="329"/>
      <c r="F106" s="329"/>
      <c r="G106" s="329"/>
      <c r="H106" s="329"/>
      <c r="I106" s="134"/>
      <c r="J106" s="135"/>
      <c r="K106" s="136">
        <v>0.05</v>
      </c>
      <c r="L106" s="601">
        <f>K106*N100</f>
        <v>413.96125018933111</v>
      </c>
      <c r="M106" s="602"/>
      <c r="N106" s="603"/>
    </row>
    <row r="107" spans="1:14" ht="15.75" thickBot="1">
      <c r="B107" s="330" t="s">
        <v>35</v>
      </c>
      <c r="C107" s="331"/>
      <c r="D107" s="331"/>
      <c r="E107" s="331"/>
      <c r="F107" s="331"/>
      <c r="G107" s="331"/>
      <c r="H107" s="331"/>
      <c r="I107" s="141"/>
      <c r="J107" s="142"/>
      <c r="K107" s="143">
        <v>0.05</v>
      </c>
      <c r="L107" s="574">
        <f>K107*N100</f>
        <v>413.96125018933111</v>
      </c>
      <c r="M107" s="575"/>
      <c r="N107" s="576"/>
    </row>
    <row r="108" spans="1:14" s="252" customFormat="1" ht="24.75" customHeight="1" thickBot="1">
      <c r="B108" s="577" t="s">
        <v>86</v>
      </c>
      <c r="C108" s="578"/>
      <c r="D108" s="578"/>
      <c r="E108" s="578"/>
      <c r="F108" s="578"/>
      <c r="G108" s="578"/>
      <c r="H108" s="578"/>
      <c r="I108" s="578"/>
      <c r="J108" s="578"/>
      <c r="K108" s="578"/>
      <c r="L108" s="578"/>
      <c r="M108" s="579"/>
      <c r="N108" s="300">
        <f>L105+L106+L107</f>
        <v>2483.7675011359865</v>
      </c>
    </row>
    <row r="109" spans="1:14" ht="6.75" customHeight="1" thickBot="1">
      <c r="A109" s="250"/>
      <c r="B109" s="254"/>
      <c r="C109" s="255"/>
      <c r="D109" s="255"/>
      <c r="E109" s="255"/>
      <c r="F109" s="255"/>
      <c r="G109" s="255"/>
      <c r="H109" s="255"/>
      <c r="I109" s="255"/>
      <c r="J109" s="255"/>
      <c r="K109" s="255"/>
      <c r="L109" s="255"/>
      <c r="M109" s="255"/>
      <c r="N109" s="256"/>
    </row>
    <row r="110" spans="1:14" ht="22.5" customHeight="1" thickBot="1">
      <c r="A110" s="250"/>
      <c r="B110" s="580" t="s">
        <v>115</v>
      </c>
      <c r="C110" s="581"/>
      <c r="D110" s="581"/>
      <c r="E110" s="581"/>
      <c r="F110" s="581"/>
      <c r="G110" s="581"/>
      <c r="H110" s="581"/>
      <c r="I110" s="581"/>
      <c r="J110" s="581"/>
      <c r="K110" s="581"/>
      <c r="L110" s="581"/>
      <c r="M110" s="582"/>
      <c r="N110" s="333">
        <f>N100+N108</f>
        <v>10762.992504922608</v>
      </c>
    </row>
    <row r="111" spans="1:14" ht="7.5" customHeight="1">
      <c r="B111" s="342"/>
      <c r="C111" s="343"/>
      <c r="D111" s="343"/>
      <c r="E111" s="343"/>
      <c r="F111" s="343"/>
      <c r="G111" s="343"/>
      <c r="H111" s="343"/>
      <c r="I111" s="343"/>
      <c r="J111" s="343"/>
      <c r="K111" s="343"/>
      <c r="L111" s="343"/>
      <c r="M111" s="343"/>
      <c r="N111" s="344"/>
    </row>
    <row r="112" spans="1:14" ht="7.5" customHeight="1">
      <c r="B112" s="247"/>
      <c r="C112" s="248"/>
      <c r="D112" s="248"/>
      <c r="E112" s="248"/>
      <c r="F112" s="248"/>
      <c r="G112" s="248"/>
      <c r="H112" s="248"/>
      <c r="I112" s="248"/>
      <c r="J112" s="248"/>
      <c r="K112" s="248"/>
      <c r="L112" s="248"/>
      <c r="M112" s="248"/>
      <c r="N112" s="249"/>
    </row>
    <row r="113" spans="1:14" ht="10.5" customHeight="1">
      <c r="B113" s="247"/>
      <c r="C113" s="248"/>
      <c r="D113" s="248"/>
      <c r="E113" s="248"/>
      <c r="F113" s="248"/>
      <c r="G113" s="248"/>
      <c r="H113" s="248"/>
      <c r="I113" s="248"/>
      <c r="J113" s="248"/>
      <c r="K113" s="248"/>
      <c r="L113" s="248"/>
      <c r="M113" s="248"/>
      <c r="N113" s="249"/>
    </row>
    <row r="114" spans="1:14" ht="12" customHeight="1">
      <c r="B114" s="247"/>
      <c r="C114" s="248"/>
      <c r="D114" s="248"/>
      <c r="E114" s="248"/>
      <c r="F114" s="248"/>
      <c r="G114" s="248"/>
      <c r="H114" s="248"/>
      <c r="I114" s="248"/>
      <c r="J114" s="248"/>
      <c r="K114" s="248"/>
      <c r="L114" s="248"/>
      <c r="M114" s="248"/>
      <c r="N114" s="249"/>
    </row>
    <row r="115" spans="1:14">
      <c r="B115" s="247"/>
      <c r="C115" s="248"/>
      <c r="D115" s="248"/>
      <c r="E115" s="394" t="s">
        <v>116</v>
      </c>
      <c r="F115" s="394"/>
      <c r="G115" s="394"/>
      <c r="H115" s="394"/>
      <c r="I115" s="394"/>
      <c r="J115" s="394"/>
      <c r="K115" s="248"/>
      <c r="L115" s="248"/>
      <c r="M115" s="248"/>
      <c r="N115" s="249"/>
    </row>
    <row r="116" spans="1:14">
      <c r="B116" s="247"/>
      <c r="C116" s="248"/>
      <c r="D116" s="248"/>
      <c r="E116" s="248" t="s">
        <v>117</v>
      </c>
      <c r="F116" s="248"/>
      <c r="G116" s="248"/>
      <c r="H116" s="248"/>
      <c r="I116" s="248"/>
      <c r="J116" s="248"/>
      <c r="K116" s="248"/>
      <c r="L116" s="248"/>
      <c r="M116" s="248"/>
      <c r="N116" s="249"/>
    </row>
    <row r="117" spans="1:14">
      <c r="B117" s="247"/>
      <c r="C117" s="248"/>
      <c r="D117" s="248"/>
      <c r="E117" s="248" t="s">
        <v>118</v>
      </c>
      <c r="F117" s="248"/>
      <c r="G117" s="248"/>
      <c r="H117" s="248"/>
      <c r="I117" s="248"/>
      <c r="J117" s="248"/>
      <c r="K117" s="248"/>
      <c r="L117" s="248"/>
      <c r="M117" s="248"/>
      <c r="N117" s="249"/>
    </row>
    <row r="118" spans="1:14">
      <c r="B118" s="247"/>
      <c r="C118" s="248"/>
      <c r="D118" s="248"/>
      <c r="E118" s="248" t="s">
        <v>119</v>
      </c>
      <c r="F118" s="248"/>
      <c r="G118" s="248"/>
      <c r="H118" s="248"/>
      <c r="I118" s="248"/>
      <c r="J118" s="248"/>
      <c r="K118" s="248"/>
      <c r="L118" s="248"/>
      <c r="M118" s="248"/>
      <c r="N118" s="249"/>
    </row>
    <row r="119" spans="1:14" ht="10.5" customHeight="1" thickBot="1">
      <c r="B119" s="247"/>
      <c r="C119" s="248"/>
      <c r="D119" s="248"/>
      <c r="E119" s="248"/>
      <c r="F119" s="248" t="s">
        <v>120</v>
      </c>
      <c r="G119" s="248"/>
      <c r="H119" s="248"/>
      <c r="I119" s="248"/>
      <c r="J119" s="248"/>
      <c r="K119" s="248"/>
      <c r="L119" s="248"/>
      <c r="M119" s="248"/>
      <c r="N119" s="249"/>
    </row>
    <row r="120" spans="1:14">
      <c r="B120" s="395" t="s">
        <v>121</v>
      </c>
      <c r="C120" s="396"/>
      <c r="D120" s="396"/>
      <c r="E120" s="396"/>
      <c r="F120" s="396"/>
      <c r="G120" s="396"/>
      <c r="H120" s="396"/>
      <c r="I120" s="396"/>
      <c r="J120" s="396"/>
      <c r="K120" s="396"/>
      <c r="L120" s="396"/>
      <c r="M120" s="396"/>
      <c r="N120" s="397"/>
    </row>
    <row r="121" spans="1:14">
      <c r="B121" s="398"/>
      <c r="C121" s="399"/>
      <c r="D121" s="399"/>
      <c r="E121" s="399"/>
      <c r="F121" s="399"/>
      <c r="G121" s="399"/>
      <c r="H121" s="399"/>
      <c r="I121" s="399"/>
      <c r="J121" s="399"/>
      <c r="K121" s="399"/>
      <c r="L121" s="399"/>
      <c r="M121" s="399"/>
      <c r="N121" s="400"/>
    </row>
    <row r="122" spans="1:14">
      <c r="B122" s="398"/>
      <c r="C122" s="399"/>
      <c r="D122" s="399"/>
      <c r="E122" s="399"/>
      <c r="F122" s="399"/>
      <c r="G122" s="399"/>
      <c r="H122" s="399"/>
      <c r="I122" s="399"/>
      <c r="J122" s="399"/>
      <c r="K122" s="399"/>
      <c r="L122" s="399"/>
      <c r="M122" s="399"/>
      <c r="N122" s="400"/>
    </row>
    <row r="123" spans="1:14" ht="15" thickBot="1">
      <c r="B123" s="401"/>
      <c r="C123" s="402"/>
      <c r="D123" s="402"/>
      <c r="E123" s="402"/>
      <c r="F123" s="402"/>
      <c r="G123" s="402"/>
      <c r="H123" s="402"/>
      <c r="I123" s="402"/>
      <c r="J123" s="402"/>
      <c r="K123" s="402"/>
      <c r="L123" s="402"/>
      <c r="M123" s="402"/>
      <c r="N123" s="403"/>
    </row>
    <row r="124" spans="1:14" ht="7.5" customHeight="1">
      <c r="A124" s="250"/>
      <c r="B124" s="404"/>
      <c r="C124" s="405"/>
      <c r="D124" s="405"/>
      <c r="E124" s="405"/>
      <c r="F124" s="405"/>
      <c r="G124" s="405"/>
      <c r="H124" s="405"/>
      <c r="I124" s="405"/>
      <c r="J124" s="405"/>
      <c r="K124" s="405"/>
      <c r="L124" s="405"/>
      <c r="M124" s="405"/>
      <c r="N124" s="406"/>
    </row>
    <row r="125" spans="1:14" ht="18" customHeight="1">
      <c r="A125" s="250"/>
      <c r="B125" s="346" t="s">
        <v>122</v>
      </c>
      <c r="C125" s="407"/>
      <c r="D125" s="407"/>
      <c r="E125" s="407"/>
      <c r="F125" s="407"/>
      <c r="G125" s="407"/>
      <c r="H125" s="407"/>
      <c r="I125" s="407"/>
      <c r="J125" s="407"/>
      <c r="K125" s="407"/>
      <c r="L125" s="407"/>
      <c r="M125" s="407"/>
      <c r="N125" s="408"/>
    </row>
    <row r="126" spans="1:14">
      <c r="A126" s="250"/>
      <c r="B126" s="583" t="s">
        <v>123</v>
      </c>
      <c r="C126" s="584"/>
      <c r="D126" s="584"/>
      <c r="E126" s="584"/>
      <c r="F126" s="584"/>
      <c r="G126" s="584"/>
      <c r="H126" s="584"/>
      <c r="I126" s="584"/>
      <c r="J126" s="584"/>
      <c r="K126" s="584"/>
      <c r="L126" s="584"/>
      <c r="M126" s="584"/>
      <c r="N126" s="585"/>
    </row>
    <row r="127" spans="1:14">
      <c r="A127" s="250"/>
      <c r="B127" s="583"/>
      <c r="C127" s="584"/>
      <c r="D127" s="584"/>
      <c r="E127" s="584"/>
      <c r="F127" s="584"/>
      <c r="G127" s="584"/>
      <c r="H127" s="584"/>
      <c r="I127" s="584"/>
      <c r="J127" s="584"/>
      <c r="K127" s="584"/>
      <c r="L127" s="584"/>
      <c r="M127" s="584"/>
      <c r="N127" s="585"/>
    </row>
    <row r="128" spans="1:14" ht="21" customHeight="1">
      <c r="A128" s="250"/>
      <c r="B128" s="583" t="s">
        <v>124</v>
      </c>
      <c r="C128" s="584"/>
      <c r="D128" s="584"/>
      <c r="E128" s="584"/>
      <c r="F128" s="584"/>
      <c r="G128" s="584"/>
      <c r="H128" s="584"/>
      <c r="I128" s="584"/>
      <c r="J128" s="584"/>
      <c r="K128" s="584"/>
      <c r="L128" s="584"/>
      <c r="M128" s="584"/>
      <c r="N128" s="585"/>
    </row>
    <row r="129" spans="1:14" ht="9.75" customHeight="1">
      <c r="A129" s="250"/>
      <c r="B129" s="583"/>
      <c r="C129" s="584"/>
      <c r="D129" s="584"/>
      <c r="E129" s="584"/>
      <c r="F129" s="584"/>
      <c r="G129" s="584"/>
      <c r="H129" s="584"/>
      <c r="I129" s="584"/>
      <c r="J129" s="584"/>
      <c r="K129" s="584"/>
      <c r="L129" s="584"/>
      <c r="M129" s="584"/>
      <c r="N129" s="585"/>
    </row>
    <row r="130" spans="1:14" ht="5.25" customHeight="1">
      <c r="A130" s="250"/>
      <c r="B130" s="409"/>
      <c r="C130" s="410"/>
      <c r="D130" s="410"/>
      <c r="E130" s="410"/>
      <c r="F130" s="410"/>
      <c r="G130" s="410"/>
      <c r="H130" s="410"/>
      <c r="I130" s="410"/>
      <c r="J130" s="410"/>
      <c r="K130" s="410"/>
      <c r="L130" s="410"/>
      <c r="M130" s="410"/>
      <c r="N130" s="411"/>
    </row>
    <row r="131" spans="1:14" ht="5.25" customHeight="1">
      <c r="B131" s="412"/>
      <c r="C131" s="413"/>
      <c r="D131" s="413"/>
      <c r="E131" s="413"/>
      <c r="F131" s="413"/>
      <c r="G131" s="413"/>
      <c r="H131" s="413"/>
      <c r="I131" s="413"/>
      <c r="J131" s="413"/>
      <c r="K131" s="413"/>
      <c r="L131" s="413"/>
      <c r="M131" s="413"/>
      <c r="N131" s="414"/>
    </row>
    <row r="132" spans="1:14" ht="9.75" customHeight="1">
      <c r="B132" s="412"/>
      <c r="C132" s="413"/>
      <c r="D132" s="413"/>
      <c r="E132" s="413"/>
      <c r="F132" s="413"/>
      <c r="G132" s="413"/>
      <c r="H132" s="413"/>
      <c r="I132" s="413"/>
      <c r="J132" s="413"/>
      <c r="K132" s="413"/>
      <c r="L132" s="413"/>
      <c r="M132" s="413"/>
      <c r="N132" s="414"/>
    </row>
    <row r="133" spans="1:14">
      <c r="B133" s="415"/>
      <c r="C133" s="416"/>
      <c r="D133" s="416"/>
      <c r="E133" s="416"/>
      <c r="F133" s="416"/>
      <c r="G133" s="416"/>
      <c r="H133" s="416"/>
      <c r="I133" s="416"/>
      <c r="J133" s="416"/>
      <c r="K133" s="416"/>
      <c r="L133" s="416"/>
      <c r="M133" s="416"/>
      <c r="N133" s="417"/>
    </row>
    <row r="134" spans="1:14">
      <c r="B134" s="247"/>
      <c r="C134" s="248"/>
      <c r="D134" s="248"/>
      <c r="E134" s="248" t="s">
        <v>116</v>
      </c>
      <c r="F134" s="394"/>
      <c r="G134" s="394"/>
      <c r="H134" s="248"/>
      <c r="I134" s="248"/>
      <c r="J134" s="248"/>
      <c r="K134" s="248"/>
      <c r="L134" s="248"/>
      <c r="M134" s="248"/>
      <c r="N134" s="249"/>
    </row>
    <row r="135" spans="1:14">
      <c r="B135" s="247"/>
      <c r="C135" s="248"/>
      <c r="D135" s="248"/>
      <c r="E135" s="418" t="s">
        <v>117</v>
      </c>
      <c r="F135" s="248"/>
      <c r="G135" s="248"/>
      <c r="H135" s="418"/>
      <c r="I135" s="418"/>
      <c r="J135" s="418"/>
      <c r="K135" s="248"/>
      <c r="L135" s="248"/>
      <c r="M135" s="248"/>
      <c r="N135" s="249"/>
    </row>
    <row r="136" spans="1:14">
      <c r="B136" s="247"/>
      <c r="C136" s="248"/>
      <c r="D136" s="248"/>
      <c r="E136" s="419" t="s">
        <v>125</v>
      </c>
      <c r="F136" s="248"/>
      <c r="G136" s="248"/>
      <c r="H136" s="419"/>
      <c r="I136" s="419"/>
      <c r="J136" s="419"/>
      <c r="K136" s="248"/>
      <c r="L136" s="248"/>
      <c r="M136" s="248"/>
      <c r="N136" s="249"/>
    </row>
    <row r="137" spans="1:14">
      <c r="B137" s="420"/>
      <c r="C137" s="416"/>
      <c r="D137" s="416"/>
      <c r="E137" s="248" t="s">
        <v>119</v>
      </c>
      <c r="F137" s="248"/>
      <c r="G137" s="248"/>
      <c r="H137" s="248"/>
      <c r="I137" s="248"/>
      <c r="J137" s="248"/>
      <c r="K137" s="416"/>
      <c r="L137" s="416"/>
      <c r="M137" s="416"/>
      <c r="N137" s="417"/>
    </row>
    <row r="138" spans="1:14" ht="12.75" customHeight="1">
      <c r="B138" s="420"/>
      <c r="C138" s="416"/>
      <c r="D138" s="416"/>
      <c r="E138" s="416"/>
      <c r="F138" s="248"/>
      <c r="G138" s="248"/>
      <c r="H138" s="248"/>
      <c r="I138" s="248"/>
      <c r="J138" s="248"/>
      <c r="K138" s="416"/>
      <c r="L138" s="416"/>
      <c r="M138" s="416"/>
      <c r="N138" s="417"/>
    </row>
    <row r="139" spans="1:14" ht="24.75" customHeight="1">
      <c r="A139" s="250"/>
      <c r="B139" s="586" t="s">
        <v>126</v>
      </c>
      <c r="C139" s="587"/>
      <c r="D139" s="587"/>
      <c r="E139" s="587"/>
      <c r="F139" s="587"/>
      <c r="G139" s="587"/>
      <c r="H139" s="587"/>
      <c r="I139" s="587"/>
      <c r="J139" s="587"/>
      <c r="K139" s="587"/>
      <c r="L139" s="587"/>
      <c r="M139" s="587"/>
      <c r="N139" s="588"/>
    </row>
    <row r="140" spans="1:14" ht="7.5" customHeight="1" thickBot="1">
      <c r="B140" s="421"/>
      <c r="C140" s="422"/>
      <c r="D140" s="422"/>
      <c r="E140" s="423"/>
      <c r="F140" s="423"/>
      <c r="G140" s="423"/>
      <c r="H140" s="423"/>
      <c r="I140" s="423"/>
      <c r="J140" s="424"/>
      <c r="K140" s="424"/>
      <c r="L140" s="424"/>
      <c r="M140" s="424"/>
      <c r="N140" s="425"/>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PRESPUESTO</vt:lpstr>
      <vt:lpstr>CANT</vt:lpstr>
      <vt:lpstr>700.1</vt:lpstr>
      <vt:lpstr>700.3</vt:lpstr>
      <vt:lpstr>702.1.1</vt:lpstr>
      <vt:lpstr>700.2.1P.</vt:lpstr>
      <vt:lpstr>710.1.1</vt:lpstr>
      <vt:lpstr>730.1</vt:lpstr>
      <vt:lpstr>740.1</vt:lpstr>
      <vt:lpstr>PRESPUESTO!Área_de_impresión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Z40-70</dc:creator>
  <cp:lastModifiedBy>Usuario</cp:lastModifiedBy>
  <dcterms:created xsi:type="dcterms:W3CDTF">2024-01-16T20:51:02Z</dcterms:created>
  <dcterms:modified xsi:type="dcterms:W3CDTF">2024-06-12T21:42:56Z</dcterms:modified>
</cp:coreProperties>
</file>