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https://d.docs.live.net/354abecf3e8335be/1. Documentos/2. PERSONAL/CONTRATOS VAG/LICITACIONES/ICBF TOLIMA/"/>
    </mc:Choice>
  </mc:AlternateContent>
  <xr:revisionPtr revIDLastSave="2" documentId="8_{02A89143-0001-4A3C-A644-FC7FD226C145}" xr6:coauthVersionLast="47" xr6:coauthVersionMax="47" xr10:uidLastSave="{8A789D59-4A60-4F09-A772-5901F980E2C9}"/>
  <bookViews>
    <workbookView xWindow="-108" yWindow="-108" windowWidth="23256" windowHeight="12456" xr2:uid="{00000000-000D-0000-FFFF-FFFF00000000}"/>
  </bookViews>
  <sheets>
    <sheet name="Propuesta Economica " sheetId="1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__INDEX_SHEET___ASAP_Utilities">'[1]Hoja índice'!#REF!</definedName>
    <definedName name="_1__123Graph_Aｸﾞﾗﾌ_7" hidden="1">#REF!</definedName>
    <definedName name="_112233" hidden="1">#REF!</definedName>
    <definedName name="_112277" hidden="1">#REF!</definedName>
    <definedName name="_12__123Graph_BCHART_5" hidden="1">[2]MEX95IB!#REF!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hidden="1">{0,#N/A,FALSE,0;0,#N/A,FALSE,0;0,#N/A,FALSE,0;0,#N/A,FALSE,0;0,#N/A,FALSE,0;0,#N/A,FALSE,0}</definedName>
    <definedName name="_Fill" hidden="1">#REF!</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p" hidden="1">#REF!</definedName>
    <definedName name="¿Quiénes_están_inscritos_dentro_del_sistema__incluye_desinscr___">#REF!</definedName>
    <definedName name="a1_Y1">[3]CONFIGURACIÓN!$D$17</definedName>
    <definedName name="a1_Y2">[3]CONFIGURACIÓN!$E$17</definedName>
    <definedName name="a10_Y10">[3]CONFIGURACIÓN!$M$26</definedName>
    <definedName name="a10_Y11">[3]CONFIGURACIÓN!$N$26</definedName>
    <definedName name="a2_Y2">[3]CONFIGURACIÓN!$E$18</definedName>
    <definedName name="a2_Y3">[3]CONFIGURACIÓN!$F$18</definedName>
    <definedName name="a3_Y3">[3]CONFIGURACIÓN!$F$19</definedName>
    <definedName name="a3_Y4">[3]CONFIGURACIÓN!$G$19</definedName>
    <definedName name="a4_Y4">[3]CONFIGURACIÓN!$G$20</definedName>
    <definedName name="a4_Y5">[3]CONFIGURACIÓN!$H$20</definedName>
    <definedName name="a5_Y5">[3]CONFIGURACIÓN!$H$21</definedName>
    <definedName name="a5_Y6">[3]CONFIGURACIÓN!$I$21</definedName>
    <definedName name="a6_Y6">[3]CONFIGURACIÓN!$I$22</definedName>
    <definedName name="a6_Y7">[3]CONFIGURACIÓN!$J$22</definedName>
    <definedName name="a7_Y7">[3]CONFIGURACIÓN!$J$23</definedName>
    <definedName name="a7_Y8">[3]CONFIGURACIÓN!$K$23</definedName>
    <definedName name="a8_Y8">[3]CONFIGURACIÓN!$K$24</definedName>
    <definedName name="a8_Y9">[3]CONFIGURACIÓN!$L$24</definedName>
    <definedName name="a9_Y10">[3]CONFIGURACIÓN!$M$25</definedName>
    <definedName name="a9_Y9">[3]CONFIGURACIÓN!$L$25</definedName>
    <definedName name="aaaa" hidden="1">#REF!</definedName>
    <definedName name="ABF" hidden="1">#REF!</definedName>
    <definedName name="AccessDatabase" hidden="1">"C:\My Documents\New MMR\INPUT.mdb"</definedName>
    <definedName name="ACCV" hidden="1">#REF!</definedName>
    <definedName name="ActividadRE">#REF!</definedName>
    <definedName name="ADSF" hidden="1">#REF!</definedName>
    <definedName name="afdgbva" hidden="1">{#N/A,#N/A,TRUE,"Report"}</definedName>
    <definedName name="aga" hidden="1">{#N/A,#N/A,TRUE,"Report"}</definedName>
    <definedName name="AGHFD" hidden="1">#REF!</definedName>
    <definedName name="alejo" hidden="1">#REF!</definedName>
    <definedName name="ALMUERZO">'[4]Resumen Preparaciones'!$C$52:$C$113</definedName>
    <definedName name="almuerzocena">'[4]Resumen Preparaciones'!$C$52:$C$141</definedName>
    <definedName name="AMAZONAS">#REF!</definedName>
    <definedName name="ANTIOQUIA">#REF!</definedName>
    <definedName name="año1">[3]CONFIGURACIÓN!$F$9</definedName>
    <definedName name="ARAUCA">#REF!</definedName>
    <definedName name="_xlnm.Print_Area" localSheetId="0">'Propuesta Economica '!$A$1:$M$43</definedName>
    <definedName name="ass2wq2" hidden="1">#REF!</definedName>
    <definedName name="ATGHH" hidden="1">#REF!</definedName>
    <definedName name="ATLANTICO">#REF!</definedName>
    <definedName name="AVBC" hidden="1">#REF!</definedName>
    <definedName name="AXCC" hidden="1">#REF!</definedName>
    <definedName name="AXX"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[5]lista!$A$11:$A$13</definedName>
    <definedName name="bn" hidden="1">{"'内訳表'!$B$2:$N$64"}</definedName>
    <definedName name="BOLIVAR">#REF!</definedName>
    <definedName name="Ｂグラフ" hidden="1">#REF!</definedName>
    <definedName name="CALDAS">#REF!</definedName>
    <definedName name="CALENDARIO">[3]CALENDARIO!$B$6:$H$161</definedName>
    <definedName name="Calidad">[6]PERSONAL!$P$58</definedName>
    <definedName name="Calidad_1">"['file://172.16.9.31/ArchivosICBF/DIRECCION%20TECNICA%20ICBF/Archivos%20FONADE/COSTEO%20DIAGNOSTICOS.xlsm'#$PERSONAL.$P$58]"</definedName>
    <definedName name="Campamento">[6]PERSONAL!$P$122</definedName>
    <definedName name="Campamento_1">"['file://172.16.9.31/ArchivosICBF/DIRECCION%20TECNICA%20ICBF/Archivos%20FONADE/COSTEO%20DIAGNOSTICOS.xlsm'#$PERSONAL.$P$122]"</definedName>
    <definedName name="CAQUETÁ">#REF!</definedName>
    <definedName name="CASANARE">#REF!</definedName>
    <definedName name="CAUCA">#REF!</definedName>
    <definedName name="CESAR">#REF!</definedName>
    <definedName name="CHOCO">#REF!</definedName>
    <definedName name="CÓRDOBA">#REF!</definedName>
    <definedName name="CostoDirectoObra">#REF!</definedName>
    <definedName name="CuantostieneEdSuperior">#REF!</definedName>
    <definedName name="Ｃグラフ" hidden="1">#REF!</definedName>
    <definedName name="dasd" hidden="1">#REF!</definedName>
    <definedName name="Decision">[7]lista!$A$6:$A$7</definedName>
    <definedName name="Dedicacion">'[8]Tal Humano'!#REF!</definedName>
    <definedName name="DEPARTAMENTOS">#REF!</definedName>
    <definedName name="dependencia">'[9]Datos Inciales'!$B$5:$B$30</definedName>
    <definedName name="desayuno">'[4]Resumen Preparaciones'!$C$5:$C$50</definedName>
    <definedName name="DESAYUNOS">'[4]Resumen Preparaciones'!$C$5:$C$33</definedName>
    <definedName name="DeseanCapacitacionEn">#REF!</definedName>
    <definedName name="DESINSCRITOS">#REF!</definedName>
    <definedName name="DFG" hidden="1">#REF!</definedName>
    <definedName name="dfgd56" hidden="1">{0,#N/A,FALSE,0;0,#N/A,FALSE,0;0,#N/A,FALSE,0;0,#N/A,FALSE,0;0,#N/A,FALSE,0;0,#N/A,FALSE,0}</definedName>
    <definedName name="DFGH" hidden="1">#REF!</definedName>
    <definedName name="dfhdf" hidden="1">#REF!</definedName>
    <definedName name="DFSG" hidden="1">#REF!</definedName>
    <definedName name="dgb" hidden="1">{"'内訳表'!$B$2:$N$64"}</definedName>
    <definedName name="dhb" hidden="1">{"'内訳表'!$B$2:$N$64"}</definedName>
    <definedName name="DISTRIBUCIONPORTIPOCONTRATO">#REF!</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hidden="1">{"'内訳表'!$B$2:$N$64"}</definedName>
    <definedName name="eargbwrg" hidden="1">{"'内訳表'!$B$2:$N$64"}</definedName>
    <definedName name="Ed_cons_empr_CodEntidad">#REF!</definedName>
    <definedName name="Ed_emp_codemp">#REF!</definedName>
    <definedName name="EdSuperior2">#REF!</definedName>
    <definedName name="EdSuperior3">#REF!</definedName>
    <definedName name="EE" hidden="1">{"MG-2002-F1",#N/A,FALSE,"PPU-Telemig";"MG-2002-F2",#N/A,FALSE,"PPU-Telemig";"MG-2002-F3",#N/A,FALSE,"PPU-Telemig";"MG-2002-F4",#N/A,FALSE,"PPU-Telemig";"MG-2003-F1",#N/A,FALSE,"PPU-Telemig";"MG-2004-F1",#N/A,FALSE,"PPU-Telemig"}</definedName>
    <definedName name="Empresa">#REF!</definedName>
    <definedName name="Ensayos">[6]PERSONAL!$P$100</definedName>
    <definedName name="Ensayos_1">"['file://172.16.9.31/ArchivosICBF/DIRECCION%20TECNICA%20ICBF/Archivos%20FONADE/COSTEO%20DIAGNOSTICOS.xlsm'#$PERSONAL.$P$100]"</definedName>
    <definedName name="EstadoMadCabFamilia">#REF!</definedName>
    <definedName name="Estrategia">[10]Tablas!$F$2:$F$34</definedName>
    <definedName name="ET" hidden="1">{"MG-2002-F1",#N/A,FALSE,"PPU-Telemig";"MG-2002-F2",#N/A,FALSE,"PPU-Telemig";"MG-2002-F3",#N/A,FALSE,"PPU-Telemig";"MG-2002-F4",#N/A,FALSE,"PPU-Telemig";"MG-2003-F1",#N/A,FALSE,"PPU-Telemig";"MG-2004-F1",#N/A,FALSE,"PPU-Telemig"}</definedName>
    <definedName name="EUR">'[3]DATOS ENTRADA'!$E$2</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[3]CONFIGURACIÓN!$C$10</definedName>
    <definedName name="fecha_inicio_servicio">[3]CONFIGURACIÓN!$C$9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[10]Tablas!$D$2:$D$10</definedName>
    <definedName name="FUENTES">'[9]Datos Inciales'!$B$40:$B$49</definedName>
    <definedName name="Funcionario">[11]frmFuncionario!#REF!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fhh">'[12]SALARIOS DE REFERENCIA'!$B$7:$B$121</definedName>
    <definedName name="GruporUPS">#REF!</definedName>
    <definedName name="GUAINÍA">#REF!</definedName>
    <definedName name="GUAVIARE">#REF!</definedName>
    <definedName name="HFGHGFH3">[13]Planta_Super!#REF!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'[14]Tal Humano'!#REF!</definedName>
    <definedName name="horas_jornada">[3]CONFIGURACIÓN!$C$12</definedName>
    <definedName name="horas_ubicacion1">[3]CONFIGURACIÓN!$C$47</definedName>
    <definedName name="horas_ubicacion2">[3]CONFIGURACIÓN!$C$48</definedName>
    <definedName name="horas_ubicacion3">[3]CONFIGURACIÓN!$C$49</definedName>
    <definedName name="horas_ubicacion4">[3]CONFIGURACIÓN!$C$50</definedName>
    <definedName name="horas_ubicacion5">[3]CONFIGURACIÓN!$C$51</definedName>
    <definedName name="horas_ubicacion6">[3]CONFIGURACIÓN!$C$52</definedName>
    <definedName name="horas_ubicacion7">[3]CONFIGURACIÓN!$C$53</definedName>
    <definedName name="hrgc">#REF!</definedName>
    <definedName name="hsf" hidden="1">{"'内訳表'!$B$2:$N$64"}</definedName>
    <definedName name="HTML_CodePage" hidden="1">1252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HUILA">#REF!</definedName>
    <definedName name="ii" hidden="1">{"'内訳表'!$B$2:$N$64"}</definedName>
    <definedName name="Incre">#REF!</definedName>
    <definedName name="INCREMENTO">#REF!</definedName>
    <definedName name="INCREMENTOS">#REF!</definedName>
    <definedName name="Indemnizacion">#REF!</definedName>
    <definedName name="InfLaboral">#REF!</definedName>
    <definedName name="InfLabrl">#REF!</definedName>
    <definedName name="Info_Prazo_do_contrato">[15]Seletor!$C$13</definedName>
    <definedName name="Ins">#REF!</definedName>
    <definedName name="InsEnt">#REF!</definedName>
    <definedName name="InsFisMag">#REF!</definedName>
    <definedName name="INTERNACIONAL">#REF!</definedName>
    <definedName name="IVASobreUtilidad">[6]IMPUESTOS!$E$16</definedName>
    <definedName name="IVASobreUtilidad_1">"['file://172.16.9.31/ArchivosICBF/DIRECCION%20TECNICA%20ICBF/Archivos%20FONADE/COSTEO%20DIAGNOSTICOS.xlsm'#$IMPUESTOS.$E$16]"</definedName>
    <definedName name="j" hidden="1">#REF!</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A_GUAJIRA">#REF!</definedName>
    <definedName name="LimitacionAuditiva">#REF!</definedName>
    <definedName name="LimitacionFisicaOMental">#REF!</definedName>
    <definedName name="LimitacionVisual">#REF!</definedName>
    <definedName name="LISTA_1">#REF!</definedName>
    <definedName name="LISTA_2">#REF!</definedName>
    <definedName name="lista_hnp">'[3]COSTES NO SSPP'!$B$24:$B$33</definedName>
    <definedName name="lista_lineas_reparto">'[3]HW&amp;SW'!$C$314:$C$324</definedName>
    <definedName name="lista_localizaciones">[3]CONFIGURACIÓN!$B$47:$B$53</definedName>
    <definedName name="lista_paises">'[3]DATOS MAESTROS'!$B$13:$B$39</definedName>
    <definedName name="lista_perfiles_esp">[3]TASAS!$D$7:$D$198</definedName>
    <definedName name="lista_perfiles_resto">[3]TASAS!$B$330:$B$450</definedName>
    <definedName name="LISTA_PROM">#REF!</definedName>
    <definedName name="LISTA_TASAS">[16]RESUMEN!$B$22:$B$25</definedName>
    <definedName name="macro" hidden="1">#REF!</definedName>
    <definedName name="MadreCabezaFamilia">#REF!</definedName>
    <definedName name="MAGDALENA">#REF!</definedName>
    <definedName name="margen">'[3]Cash Flow (COP)'!$O$68</definedName>
    <definedName name="markup_infra">[3]DASHBOARD!$D$20</definedName>
    <definedName name="Mas_Bajo_Adminstración">'[17]Costo Total'!#REF!</definedName>
    <definedName name="Mas_Bajo_Imprevistos">'[17]Costo Total'!#REF!</definedName>
    <definedName name="mdgh" hidden="1">{"'内訳表'!$B$2:$N$64"}</definedName>
    <definedName name="mes_inicio_servicio">MONTH([3]CONFIGURACIÓN!$C$9)</definedName>
    <definedName name="meses_a1">[3]CONFIGURACIÓN!$D$29</definedName>
    <definedName name="meses_a10">[3]CONFIGURACIÓN!$M$29</definedName>
    <definedName name="meses_a11">[3]CONFIGURACIÓN!$N$29</definedName>
    <definedName name="meses_a2">[3]CONFIGURACIÓN!$E$29</definedName>
    <definedName name="meses_a3">[3]CONFIGURACIÓN!$F$29</definedName>
    <definedName name="meses_a4">[3]CONFIGURACIÓN!$G$29</definedName>
    <definedName name="meses_a5">[3]CONFIGURACIÓN!$H$29</definedName>
    <definedName name="meses_a6">[3]CONFIGURACIÓN!$I$29</definedName>
    <definedName name="meses_a7">[3]CONFIGURACIÓN!$J$29</definedName>
    <definedName name="meses_a8">[3]CONFIGURACIÓN!$K$29</definedName>
    <definedName name="meses_a9">[3]CONFIGURACIÓN!$L$29</definedName>
    <definedName name="meses_servicio">[3]CONFIGURACIÓN!$C$8</definedName>
    <definedName name="META">#REF!</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BASE DE [18]DATOS!$B$2:$B$2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'[19]Cons Cotizac - Examenes médicos'!$M$12:$R$12</definedName>
    <definedName name="NARIÑO">#REF!</definedName>
    <definedName name="ndc" hidden="1">{"'内訳表'!$B$2:$N$64"}</definedName>
    <definedName name="NivelEducacionBasica">#REF!</definedName>
    <definedName name="NIVELEDUCACIONSUP">#REF!</definedName>
    <definedName name="NivelEducacionSuperior">#REF!</definedName>
    <definedName name="NoFacturable">[6]PERSONAL!$P$46</definedName>
    <definedName name="NoFacturable_1">"['file://172.16.9.31/ArchivosICBF/DIRECCION%20TECNICA%20ICBF/Archivos%20FONADE/COSTEO%20DIAGNOSTICOS.xlsm'#$PERSONAL.$P$46]"</definedName>
    <definedName name="NoNOInscritos">#REF!</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SANTANDER">#REF!</definedName>
    <definedName name="nueva">[5]lista!$A$2:$A$3</definedName>
    <definedName name="NUMERO">[13]Planta_Super!#REF!</definedName>
    <definedName name="Objetivos">[10]Tablas!$E$2:$E$17</definedName>
    <definedName name="Oficina">[6]PERSONAL!$P$69</definedName>
    <definedName name="Oficina_1">"['file://172.16.9.31/ArchivosICBF/DIRECCION%20TECNICA%20ICBF/Archivos%20FONADE/COSTEO%20DIAGNOSTICOS.xlsm'#$PERSONAL.$P$69]"</definedName>
    <definedName name="oo" hidden="1">{"'内訳表'!$B$2:$N$64"}</definedName>
    <definedName name="PagoRE">#REF!</definedName>
    <definedName name="PARTICIPACION">[7]lista!$A$15:$A$17</definedName>
    <definedName name="pejis" hidden="1">#REF!</definedName>
    <definedName name="penal_1">[3]PARÁMETROS!$C$70</definedName>
    <definedName name="penal_10">[3]PARÁMETROS!$C$79</definedName>
    <definedName name="penal_2">[3]PARÁMETROS!$C$71</definedName>
    <definedName name="penal_3">[3]PARÁMETROS!$C$72</definedName>
    <definedName name="penal_4">[3]PARÁMETROS!$C$73</definedName>
    <definedName name="penal_5">[3]PARÁMETROS!$C$74</definedName>
    <definedName name="penal_6">[3]PARÁMETROS!$C$75</definedName>
    <definedName name="penal_7">[3]PARÁMETROS!$C$76</definedName>
    <definedName name="penal_8">[3]PARÁMETROS!$C$77</definedName>
    <definedName name="penal_9">[3]PARÁMETROS!$C$78</definedName>
    <definedName name="penal_global">[3]PARÁMETROS!$D$80</definedName>
    <definedName name="perfil">'[20]SALARIO DE REFERENCIA'!$B$7:$B$121</definedName>
    <definedName name="perfiles">'[21]SALARIO DE REFERENCIA'!$B$7:$B$121</definedName>
    <definedName name="pilares">[10]Tablas!$G$2:$G$6</definedName>
    <definedName name="PMCL">#REF!</definedName>
    <definedName name="Procedencia">[7]lista!$A$2:$A$3</definedName>
    <definedName name="Producto">#REF!</definedName>
    <definedName name="PRODUCTOS">[22]PRODUCTOS!$A$3:$A$16</definedName>
    <definedName name="productosdef">'[4]Precios Alimentos'!$A$5031:$A$5730</definedName>
    <definedName name="Profesional">[6]PERSONAL!$P$12</definedName>
    <definedName name="Profesional_1">"['file://172.16.9.31/ArchivosICBF/DIRECCION%20TECNICA%20ICBF/Archivos%20FONADE/COSTEO%20DIAGNOSTICOS.xlsm'#$PERSONAL.$P$12]"</definedName>
    <definedName name="Promd_Administración">'[17]Costo Total'!#REF!</definedName>
    <definedName name="Promd_Adnimistración">'[17]Costo Total'!#REF!</definedName>
    <definedName name="Promd_Imprevistos">'[17]Costo Total'!#REF!</definedName>
    <definedName name="Promd_Utilidad">'[17]Costo Total'!#REF!</definedName>
    <definedName name="promedios">'[23]Proyección valor Lacteo MADR'!#REF!</definedName>
    <definedName name="Proporcionalidad">'[8]Tal Humano'!#REF!</definedName>
    <definedName name="ProximoPension">#REF!</definedName>
    <definedName name="PUTUMAYO">#REF!</definedName>
    <definedName name="QUINDÍO">#REF!</definedName>
    <definedName name="reahgbaerg" hidden="1">{"'内訳表'!$B$2:$N$64"}</definedName>
    <definedName name="RECapacitacion">#REF!</definedName>
    <definedName name="REContPrivada">#REF!</definedName>
    <definedName name="REEXPEDIDO">[24]LISTA!$A$1:$A$2</definedName>
    <definedName name="res" hidden="1">{"MG-2002-F1",#N/A,FALSE,"PPU-Telemig";"MG-2002-F2",#N/A,FALSE,"PPU-Telemig";"MG-2002-F3",#N/A,FALSE,"PPU-Telemig";"MG-2002-F4",#N/A,FALSE,"PPU-Telemig";"MG-2003-F1",#N/A,FALSE,"PPU-Telemig";"MG-2004-F1",#N/A,FALSE,"PPU-Telemig"}</definedName>
    <definedName name="RESPUESTAS">#REF!</definedName>
    <definedName name="rggvs" hidden="1">{"'内訳表'!$B$2:$N$64"}</definedName>
    <definedName name="RISARALDA">#REF!</definedName>
    <definedName name="rnrsy" hidden="1">{#N/A,#N/A,TRUE,"Report"}</definedName>
    <definedName name="rrr" hidden="1">{"MG-2002-F1",#N/A,FALSE,"PPU-Telemig";"MG-2002-F2",#N/A,FALSE,"PPU-Telemig";"MG-2002-F3",#N/A,FALSE,"PPU-Telemig";"MG-2002-F4",#N/A,FALSE,"PPU-Telemig";"MG-2003-F1",#N/A,FALSE,"PPU-Telemig";"MG-2004-F1",#N/A,FALSE,"PPU-Telemig"}</definedName>
    <definedName name="RUTAS">#REF!</definedName>
    <definedName name="RY" hidden="1">{"MG-2002-F1",#N/A,FALSE,"PPU-Telemig";"MG-2002-F2",#N/A,FALSE,"PPU-Telemig";"MG-2002-F3",#N/A,FALSE,"PPU-Telemig";"MG-2002-F4",#N/A,FALSE,"PPU-Telemig";"MG-2003-F1",#N/A,FALSE,"PPU-Telemig";"MG-2004-F1",#N/A,FALSE,"PPU-Telemig"}</definedName>
    <definedName name="salariosref">'[17]Salarios de Referencia'!$B$7:$B$120</definedName>
    <definedName name="SalarioSuperora3SMLVMyProfesionalidad">#REF!</definedName>
    <definedName name="SANANDRÉS">#REF!</definedName>
    <definedName name="SANTANDER">#REF!</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[2]MEX95IB!#REF!</definedName>
    <definedName name="Seguimiento">#REF!</definedName>
    <definedName name="sencount" hidden="1">2</definedName>
    <definedName name="Sexo">#REF!</definedName>
    <definedName name="sfgm" hidden="1">{#N/A,#N/A,TRUE,"Report"}</definedName>
    <definedName name="su" hidden="1">{"MG-2002-F1",#N/A,FALSE,"PPU-Telemig";"MG-2002-F2",#N/A,FALSE,"PPU-Telemig";"MG-2002-F3",#N/A,FALSE,"PPU-Telemig";"MG-2002-F4",#N/A,FALSE,"PPU-Telemig";"MG-2003-F1",#N/A,FALSE,"PPU-Telemig";"MG-2004-F1",#N/A,FALSE,"PPU-Telemig"}</definedName>
    <definedName name="SUCRE">#REF!</definedName>
    <definedName name="Sueldos">#REF!</definedName>
    <definedName name="sugiura" hidden="1">{"'内訳表'!$B$2:$N$64"}</definedName>
    <definedName name="Tecnico">[6]PERSONAL!$P$34</definedName>
    <definedName name="Tecnico_1">"['file://172.16.9.31/ArchivosICBF/DIRECCION%20TECNICA%20ICBF/Archivos%20FONADE/COSTEO%20DIAGNOSTICOS.xlsm'#$PERSONAL.$P$34]"</definedName>
    <definedName name="Telefono">#REF!</definedName>
    <definedName name="tipo">[7]lista!$A$11:$A$13</definedName>
    <definedName name="TIPOCONT">#REF!</definedName>
    <definedName name="tipodeanalisis">'[4]Analisis microbiologico'!$A$110:$A$182</definedName>
    <definedName name="TipoEmpresa">#REF!</definedName>
    <definedName name="TotalContratoSinIVA">#REF!</definedName>
    <definedName name="TotalImpuestosObra">[6]IMPUESTOS!$F$10</definedName>
    <definedName name="TotalImpuestosObra_1">"['file://172.16.9.31/ArchivosICBF/DIRECCION%20TECNICA%20ICBF/Archivos%20FONADE/COSTEO%20DIAGNOSTICOS.xlsm'#$IMPUESTOS.$F$10]"</definedName>
    <definedName name="Tramite">[6]PERSONAL!$P$88</definedName>
    <definedName name="Tramite_1">"['file://172.16.9.31/ArchivosICBF/DIRECCION%20TECNICA%20ICBF/Archivos%20FONADE/COSTEO%20DIAGNOSTICOS.xlsm'#$PERSONAL.$P$88]"</definedName>
    <definedName name="tta" hidden="1">{"MG-2002-F1",#N/A,FALSE,"PPU-Telemig";"MG-2002-F2",#N/A,FALSE,"PPU-Telemig";"MG-2002-F3",#N/A,FALSE,"PPU-Telemig";"MG-2002-F4",#N/A,FALSE,"PPU-Telemig";"MG-2003-F1",#N/A,FALSE,"PPU-Telemig";"MG-2004-F1",#N/A,FALSE,"PPU-Telemig"}</definedName>
    <definedName name="USD">'[3]DATOS ENTRADA'!$E$1</definedName>
    <definedName name="v" hidden="1">#REF!</definedName>
    <definedName name="VALLEDELCAUCA">#REF!</definedName>
    <definedName name="VAUPÉS">#REF!</definedName>
    <definedName name="venc">'[3]Cash Flow (COP)'!$D$10</definedName>
    <definedName name="Viajes">[6]PERSONAL!$P$93</definedName>
    <definedName name="Viajes_1">"['file://172.16.9.31/ArchivosICBF/DIRECCION%20TECNICA%20ICBF/Archivos%20FONADE/COSTEO%20DIAGNOSTICOS.xlsm'#$PERSONAL.$P$93]"</definedName>
    <definedName name="VICHADA">#REF!</definedName>
    <definedName name="VV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[25]lista!$A$11:$A$13</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[26]Listas!$B$2:$B$34</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2" l="1"/>
  <c r="Q38" i="12" l="1"/>
  <c r="Q40" i="12" s="1"/>
  <c r="K34" i="12"/>
  <c r="I19" i="12"/>
  <c r="I20" i="12"/>
  <c r="I21" i="12"/>
  <c r="I22" i="12"/>
  <c r="I23" i="12"/>
  <c r="I24" i="12"/>
  <c r="I25" i="12"/>
  <c r="L25" i="12" l="1"/>
  <c r="L24" i="12"/>
  <c r="G26" i="12" l="1"/>
  <c r="J26" i="12"/>
  <c r="L19" i="12"/>
  <c r="L20" i="12"/>
  <c r="L21" i="12"/>
  <c r="L22" i="12"/>
  <c r="L23" i="12"/>
  <c r="L18" i="12"/>
  <c r="I26" i="12" l="1"/>
  <c r="L26" i="12"/>
  <c r="L31" i="12" s="1"/>
  <c r="L34" i="12" l="1"/>
  <c r="L36" i="12" s="1"/>
  <c r="O39" i="12" l="1"/>
</calcChain>
</file>

<file path=xl/sharedStrings.xml><?xml version="1.0" encoding="utf-8"?>
<sst xmlns="http://schemas.openxmlformats.org/spreadsheetml/2006/main" count="56" uniqueCount="53">
  <si>
    <r>
      <rPr>
        <sz val="10"/>
        <rFont val="Arial"/>
        <family val="2"/>
      </rPr>
      <t>Clasificación de la información:</t>
    </r>
    <r>
      <rPr>
        <b/>
        <sz val="10"/>
        <rFont val="Arial"/>
        <family val="2"/>
      </rPr>
      <t xml:space="preserve">
Pública</t>
    </r>
  </si>
  <si>
    <t>FORMATO DE PROPUESTA ECONÓMICA</t>
  </si>
  <si>
    <t>Objeto</t>
  </si>
  <si>
    <t>PROPONENTE:</t>
  </si>
  <si>
    <t>CATEGORÍA DE COSTO</t>
  </si>
  <si>
    <t>CARGO</t>
  </si>
  <si>
    <t>TIEMPO POR ACTIVIDAD (MESES)</t>
  </si>
  <si>
    <t>CANTIDAD
PROFESIONALES</t>
  </si>
  <si>
    <t>DEDICACIÓN</t>
  </si>
  <si>
    <t>SUELDO MES BÁSICO TECHO</t>
  </si>
  <si>
    <t>SUELDO MES BÁSICO OFERTADO</t>
  </si>
  <si>
    <t>FACTOR MULTIPLICADOR TECHO</t>
  </si>
  <si>
    <t>FACTOR MULTIPLICADOR OFERTADO</t>
  </si>
  <si>
    <t>EQUIPO DE TRABAJO MÍNIMO REQUERIDO</t>
  </si>
  <si>
    <t xml:space="preserve">
Director de Interventoría
</t>
  </si>
  <si>
    <t>Residente de Interventoría</t>
  </si>
  <si>
    <t>Abogado</t>
  </si>
  <si>
    <t>VALOR TOTAL TALENTO HUMANO</t>
  </si>
  <si>
    <t>CONCEPTO</t>
  </si>
  <si>
    <t>Porcentaje %</t>
  </si>
  <si>
    <t>IMPUESTOS</t>
  </si>
  <si>
    <t>IVA</t>
  </si>
  <si>
    <t>INSTRUCCIONES PARA EL DILIGENCIAMIENTO DEL FORMATO DE OFERTA ECONÓMICA</t>
  </si>
  <si>
    <t>NIT:</t>
  </si>
  <si>
    <t>NOTAS:</t>
  </si>
  <si>
    <t>RESPONSABLE DE IVA    SI  /   NO</t>
  </si>
  <si>
    <t>Nombre y firma del Representante Legal</t>
  </si>
  <si>
    <t>COSTO TOTAL OFERTADO</t>
  </si>
  <si>
    <t>COSTO TOTAL TECHO</t>
  </si>
  <si>
    <t>COSTO TOTAL OFERTADO (PERIODO DE EJECUCIÓN)</t>
  </si>
  <si>
    <r>
      <rPr>
        <b/>
        <sz val="10"/>
        <rFont val="Arial"/>
        <family val="2"/>
      </rPr>
      <t>Nota 1:</t>
    </r>
    <r>
      <rPr>
        <sz val="10"/>
        <rFont val="Arial"/>
        <family val="2"/>
      </rPr>
      <t xml:space="preserve"> Los perfiles de los profesionales a ofertar se encuentran detallados en los diferentes anexos y documentos que hacen parte integral del presente Proceso de Selección.
</t>
    </r>
    <r>
      <rPr>
        <b/>
        <sz val="10"/>
        <rFont val="Arial"/>
        <family val="2"/>
      </rPr>
      <t>Nota 2:</t>
    </r>
    <r>
      <rPr>
        <sz val="10"/>
        <rFont val="Arial"/>
        <family val="2"/>
      </rPr>
      <t xml:space="preserve"> Los valores a ofertar corresponden al valor total de la interventoría durante el plazo de ejecución del contrato.
</t>
    </r>
    <r>
      <rPr>
        <b/>
        <sz val="10"/>
        <rFont val="Arial"/>
        <family val="2"/>
      </rPr>
      <t>Nota 3:</t>
    </r>
    <r>
      <rPr>
        <sz val="10"/>
        <rFont val="Arial"/>
        <family val="2"/>
      </rPr>
      <t xml:space="preserve"> El valor a ofertar incluirá todos los costos directos e indirectos tales como:
3.1 Salarios y Prestaciones Sociales (Salarios, Prima Anual Legal, Cesantía, Interés de Cesantía, Vacaciones), Seguridad Social y Parafiscales (Pensión, ARL, Caja de Compensación Familiar, ICBF, SENA), Otros relacionados con Salarios y Prestaciones Sociales (Auxilios varios, prestaciones extralegales, incapacidades no cubiertas y dotación).
3.2 Gastos Administrativos (papelería, correo y útiles de oficina, Asesoría Contable, Tributaria y Jurídica, Arriendo, administración, servicios públicos y mantenimiento de oficina, Personal Administrativo y Profesional diferente al personal mínimo solicitado, Depreciación de muebles y equipos, Licenciamiento de software y Pólizas.
3.3 Utilidad.
3.4 Los costos que debe incurrir el contratista durante la ejecución del contrato de acuerdo con las especificaciones de la Ficha de Condiciones Técnicas, las obligaciones tributarias de acuerdo con las normas aplicables para el tipo de servicio y contrato correspondiente.
3.5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t>
    </r>
  </si>
  <si>
    <t>Inspector S&amp;SO y Gestión ambiental</t>
  </si>
  <si>
    <t>Asesor Estructural</t>
  </si>
  <si>
    <t>Asesor Hidrosanitario</t>
  </si>
  <si>
    <t>Ingeniero de Costos y Presupuesto</t>
  </si>
  <si>
    <t>Asesor Électrico</t>
  </si>
  <si>
    <t>Costo Total
(período de ejecución)</t>
  </si>
  <si>
    <t>Desplazamiento</t>
  </si>
  <si>
    <t>COSTO TOTAL DESPLAZAMIENTO (PERIODO DE EJECUCIÓN)</t>
  </si>
  <si>
    <t>TOTAL INTERVENTORÍA + DESPLAZAMIENTOS</t>
  </si>
  <si>
    <t xml:space="preserve">TOTAL INTERVENTORIA </t>
  </si>
  <si>
    <r>
      <t xml:space="preserve">• Diligenciar solo las celdas en  color AMARILLO.
* </t>
    </r>
    <r>
      <rPr>
        <b/>
        <sz val="10"/>
        <rFont val="Arial"/>
        <family val="2"/>
      </rPr>
      <t>Diligenciar la celda K16 indicando si es responsable de IVA o no.</t>
    </r>
    <r>
      <rPr>
        <sz val="10"/>
        <rFont val="Arial"/>
        <family val="2"/>
      </rPr>
      <t xml:space="preserve">
• Revisar todos los requerimientos que se exponen en el documento "Ficha de Condiciones Técnicas Esenciales para la Prestación del Servicio y/o Entrega del Bien" (FCT) y Anexos; y formular su oferta en concordancia con estos, garantizando que los bienes y/o servicios ofrecidos cumplan en su totalidad con las especificaciones técnicas descritas en la FCT.
• El valor de la oferta debe estar expresado en PESOS COLOMBIANOS.
• Los valores deberán aproximarse por exceso o por defecto al entero más cercano así: (i) si es igual o superior a 50 centavos, se aproxima al entero siguiente; (ii) si es inferior a 50 centavos se baja al entero anterior.
• No se debe modificar, agregar o quitar ningún ítem o sub-ítem.
• Los valores ofertados no deben superar el precio techo establecido so pena de incurrir en causal de rechazo.
• No debe diligenciar los ítems en cero (0) so pena de rechazo.
• Enviar la oferta económica en archivo excel (desbloqueado) y documento pdf.</t>
    </r>
  </si>
  <si>
    <t>SI</t>
  </si>
  <si>
    <t xml:space="preserve">              República de Colombia
              Instituto Colombiano de Bienestar Familiar
              Cecilia de la Fuente de Lleras 
       Dirección Regional Tolima</t>
  </si>
  <si>
    <t>Desplazamiento y Viáticos (Director de interventoria, Residente de Interventoría, Asesor Estructural, Inspector S&amp;SO y Gestión ambiental, Asesor Hidrosanitario y Asesor Eléctrico, teniendo en cuenta los viajes por cada frente de obra a visitar. Cantidad de viajes mínimos detallados en el Anexo 1 de la FCT).</t>
  </si>
  <si>
    <r>
      <rPr>
        <sz val="12"/>
        <color theme="1"/>
        <rFont val="Arial"/>
        <family val="2"/>
      </rPr>
      <t>Realizar la interventoría técnica, administrativa, financiera, jurídica y ambiental al contrato de obra cuyo objeto es</t>
    </r>
    <r>
      <rPr>
        <i/>
        <sz val="12"/>
        <color theme="1"/>
        <rFont val="Arial"/>
        <family val="2"/>
      </rPr>
      <t xml:space="preserve"> “Realizar las obras de los mantenimientos especializados y/o reparaciones locativas requeridas en las diferentes sedes administrativas del ICBF a cargo de la Dirección Regional Tolima”.</t>
    </r>
  </si>
  <si>
    <t>VAG INTERVENTORIA Y DISEÑO S.A.S</t>
  </si>
  <si>
    <t>900672621-1</t>
  </si>
  <si>
    <t>Presupuesto oficial</t>
  </si>
  <si>
    <t>% mínimo 30</t>
  </si>
  <si>
    <t>Valor estimado a llegar</t>
  </si>
  <si>
    <t>diferencia</t>
  </si>
  <si>
    <t>Contactos (vag.sas@gmail.com ; 3214901492)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</si>
</sst>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43" formatCode="_-* #,##0.00_-;\-* #,##0.00_-;_-* &quot;-&quot;??_-;_-@_-"/>
    <numFmt numFmtId="164" formatCode="&quot;$&quot;\ #,##0_);\(&quot;$&quot;\ #,##0\)"/>
    <numFmt numFmtId="165" formatCode="_(&quot;$&quot;\ * #,##0.00_);_(&quot;$&quot;\ * \(#,##0.00\);_(&quot;$&quot;\ * &quot;-&quot;??_);_(@_)"/>
    <numFmt numFmtId="166" formatCode="_-&quot;$&quot;* #,##0.00_-;\-&quot;$&quot;* #,##0.00_-;_-&quot;$&quot;* &quot;-&quot;??_-;_-@_-"/>
    <numFmt numFmtId="167" formatCode="&quot;$&quot;\ #,##0"/>
    <numFmt numFmtId="168" formatCode="[$$-240A]\ #,##0"/>
    <numFmt numFmtId="169" formatCode="&quot;$&quot;\ #,##0.00"/>
    <numFmt numFmtId="170" formatCode="[$$-240A]\ #,##0.00"/>
    <numFmt numFmtId="171" formatCode="&quot;$&quot;\ #,##0.00_);\(&quot;$&quot;\ #,##0.00\)"/>
  </numFmts>
  <fonts count="22">
    <font>
      <sz val="11"/>
      <color theme="1"/>
      <name val="Calibri"/>
      <family val="2"/>
      <scheme val="minor"/>
    </font>
    <font>
      <sz val="11"/>
      <color theme="1"/>
      <name val="Calibri"/>
      <family val="2"/>
      <scheme val="minor"/>
    </font>
    <font>
      <sz val="11"/>
      <color theme="1"/>
      <name val="Arial"/>
      <family val="2"/>
    </font>
    <font>
      <b/>
      <sz val="10"/>
      <name val="Arial"/>
      <family val="2"/>
    </font>
    <font>
      <sz val="10"/>
      <name val="Arial"/>
      <family val="2"/>
    </font>
    <font>
      <sz val="10"/>
      <name val="Zurich BT"/>
    </font>
    <font>
      <b/>
      <sz val="13"/>
      <name val="Arial"/>
      <family val="2"/>
    </font>
    <font>
      <b/>
      <sz val="12"/>
      <name val="Arial"/>
      <family val="2"/>
    </font>
    <font>
      <sz val="11"/>
      <name val="Arial"/>
      <family val="2"/>
    </font>
    <font>
      <sz val="10"/>
      <color theme="1"/>
      <name val="Arial"/>
      <family val="2"/>
    </font>
    <font>
      <i/>
      <sz val="12"/>
      <color theme="1"/>
      <name val="Arial"/>
      <family val="2"/>
    </font>
    <font>
      <b/>
      <sz val="9"/>
      <name val="Arial"/>
      <family val="2"/>
    </font>
    <font>
      <b/>
      <sz val="11"/>
      <name val="Arial"/>
      <family val="2"/>
    </font>
    <font>
      <sz val="12"/>
      <name val="Arial"/>
      <family val="2"/>
    </font>
    <font>
      <sz val="9"/>
      <color rgb="FFC00000"/>
      <name val="Arial"/>
      <family val="2"/>
    </font>
    <font>
      <b/>
      <sz val="12"/>
      <color rgb="FFC00000"/>
      <name val="Arial"/>
      <family val="2"/>
    </font>
    <font>
      <sz val="12"/>
      <color theme="1"/>
      <name val="Arial"/>
      <family val="2"/>
    </font>
    <font>
      <b/>
      <sz val="12"/>
      <name val="Verdana"/>
      <family val="2"/>
    </font>
    <font>
      <b/>
      <sz val="10"/>
      <name val="Verdana"/>
      <family val="2"/>
    </font>
    <font>
      <sz val="10"/>
      <name val="Verdana"/>
      <family val="2"/>
    </font>
    <font>
      <sz val="12"/>
      <name val="Verdana"/>
      <family val="2"/>
    </font>
    <font>
      <sz val="11"/>
      <color rgb="FFFF000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8FAA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1">
    <xf numFmtId="0" fontId="0" fillId="0" borderId="0"/>
    <xf numFmtId="43"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5" fillId="0" borderId="0"/>
    <xf numFmtId="0" fontId="2" fillId="0" borderId="0"/>
    <xf numFmtId="165" fontId="2" fillId="0" borderId="0" applyFont="0" applyFill="0" applyBorder="0" applyAlignment="0" applyProtection="0"/>
    <xf numFmtId="0" fontId="4" fillId="0" borderId="0"/>
    <xf numFmtId="0" fontId="2" fillId="0" borderId="0"/>
    <xf numFmtId="9" fontId="5" fillId="0" borderId="0" applyFont="0" applyFill="0" applyBorder="0" applyAlignment="0" applyProtection="0"/>
    <xf numFmtId="42" fontId="1" fillId="0" borderId="0" applyFont="0" applyFill="0" applyBorder="0" applyAlignment="0" applyProtection="0"/>
  </cellStyleXfs>
  <cellXfs count="108">
    <xf numFmtId="0" fontId="0" fillId="0" borderId="0" xfId="0"/>
    <xf numFmtId="0" fontId="4" fillId="3" borderId="0" xfId="0" applyFont="1" applyFill="1" applyAlignment="1">
      <alignment vertical="center" wrapText="1"/>
    </xf>
    <xf numFmtId="0" fontId="4" fillId="3" borderId="0" xfId="0" applyFont="1" applyFill="1" applyAlignment="1">
      <alignment vertical="center"/>
    </xf>
    <xf numFmtId="3" fontId="4" fillId="3" borderId="0" xfId="0" applyNumberFormat="1" applyFont="1" applyFill="1" applyAlignment="1" applyProtection="1">
      <alignment vertical="center" wrapText="1"/>
      <protection locked="0" hidden="1"/>
    </xf>
    <xf numFmtId="0" fontId="8" fillId="3" borderId="0" xfId="0" applyFont="1" applyFill="1" applyAlignment="1">
      <alignment vertical="center"/>
    </xf>
    <xf numFmtId="0" fontId="3" fillId="3" borderId="6" xfId="4" applyFont="1" applyFill="1" applyBorder="1" applyAlignment="1">
      <alignment horizontal="center" vertical="center" wrapText="1"/>
    </xf>
    <xf numFmtId="0" fontId="3" fillId="3" borderId="2" xfId="4" applyFont="1" applyFill="1" applyBorder="1" applyAlignment="1">
      <alignment horizontal="center" vertical="center" wrapText="1"/>
    </xf>
    <xf numFmtId="0" fontId="3" fillId="3" borderId="1" xfId="4" applyFont="1" applyFill="1" applyBorder="1" applyAlignment="1">
      <alignment horizontal="center" vertical="center" wrapText="1"/>
    </xf>
    <xf numFmtId="0" fontId="3" fillId="3" borderId="0" xfId="4" applyFont="1" applyFill="1" applyAlignment="1">
      <alignment horizontal="center" vertical="center" wrapText="1"/>
    </xf>
    <xf numFmtId="2" fontId="4" fillId="3" borderId="1" xfId="5" applyNumberFormat="1" applyFont="1" applyFill="1" applyBorder="1" applyAlignment="1">
      <alignment horizontal="center" vertical="center" wrapText="1"/>
    </xf>
    <xf numFmtId="1" fontId="4" fillId="3" borderId="1" xfId="5" applyNumberFormat="1" applyFont="1" applyFill="1" applyBorder="1" applyAlignment="1">
      <alignment horizontal="center" vertical="center" wrapText="1"/>
    </xf>
    <xf numFmtId="9" fontId="9" fillId="3" borderId="1" xfId="5" applyNumberFormat="1" applyFont="1" applyFill="1" applyBorder="1" applyAlignment="1">
      <alignment horizontal="center" vertical="center" wrapText="1"/>
    </xf>
    <xf numFmtId="9" fontId="4" fillId="3" borderId="1" xfId="1" applyNumberFormat="1" applyFont="1" applyFill="1" applyBorder="1" applyAlignment="1" applyProtection="1">
      <alignment horizontal="center" vertical="center"/>
    </xf>
    <xf numFmtId="167" fontId="4" fillId="3" borderId="0" xfId="5" applyNumberFormat="1" applyFont="1" applyFill="1" applyAlignment="1" applyProtection="1">
      <alignment horizontal="right" vertical="center"/>
      <protection locked="0" hidden="1"/>
    </xf>
    <xf numFmtId="164" fontId="4" fillId="3" borderId="0" xfId="6" applyNumberFormat="1" applyFont="1" applyFill="1" applyBorder="1" applyAlignment="1" applyProtection="1">
      <alignment horizontal="right" vertical="center"/>
    </xf>
    <xf numFmtId="37" fontId="4" fillId="3" borderId="0" xfId="1" applyNumberFormat="1" applyFont="1" applyFill="1" applyBorder="1" applyAlignment="1" applyProtection="1">
      <alignment horizontal="center" vertical="center"/>
    </xf>
    <xf numFmtId="9" fontId="9" fillId="3" borderId="6" xfId="5" applyNumberFormat="1" applyFont="1" applyFill="1" applyBorder="1" applyAlignment="1">
      <alignment horizontal="center" vertical="center" wrapText="1"/>
    </xf>
    <xf numFmtId="169" fontId="4" fillId="3" borderId="0" xfId="5" applyNumberFormat="1" applyFont="1" applyFill="1" applyAlignment="1" applyProtection="1">
      <alignment horizontal="right" vertical="center"/>
      <protection locked="0" hidden="1"/>
    </xf>
    <xf numFmtId="164" fontId="3" fillId="3" borderId="0" xfId="6" applyNumberFormat="1" applyFont="1" applyFill="1" applyBorder="1" applyAlignment="1" applyProtection="1">
      <alignment horizontal="right" vertical="center"/>
    </xf>
    <xf numFmtId="0" fontId="3" fillId="3" borderId="0" xfId="5" applyFont="1" applyFill="1" applyAlignment="1">
      <alignment vertical="center"/>
    </xf>
    <xf numFmtId="0" fontId="3" fillId="3" borderId="0" xfId="5" applyFont="1" applyFill="1" applyAlignment="1">
      <alignment horizontal="center" vertical="center" wrapText="1"/>
    </xf>
    <xf numFmtId="9" fontId="4" fillId="3" borderId="0" xfId="3" applyFont="1" applyFill="1" applyBorder="1" applyAlignment="1" applyProtection="1">
      <alignment horizontal="center" vertical="center"/>
    </xf>
    <xf numFmtId="167" fontId="4" fillId="3" borderId="0" xfId="2" applyNumberFormat="1" applyFont="1" applyFill="1" applyBorder="1" applyAlignment="1" applyProtection="1">
      <alignment vertical="center"/>
    </xf>
    <xf numFmtId="0" fontId="3" fillId="3" borderId="0" xfId="5" applyFont="1" applyFill="1" applyAlignment="1">
      <alignment horizontal="center" vertical="center"/>
    </xf>
    <xf numFmtId="167" fontId="3" fillId="3" borderId="0" xfId="5" applyNumberFormat="1" applyFont="1" applyFill="1" applyAlignment="1">
      <alignment horizontal="right" vertical="center"/>
    </xf>
    <xf numFmtId="0" fontId="4" fillId="3" borderId="2" xfId="5" applyFont="1" applyFill="1" applyBorder="1" applyAlignment="1">
      <alignment horizontal="left" vertical="center" wrapText="1"/>
    </xf>
    <xf numFmtId="0" fontId="3" fillId="3" borderId="1" xfId="0" applyFont="1" applyFill="1" applyBorder="1" applyAlignment="1">
      <alignment horizontal="center" vertical="center" wrapText="1"/>
    </xf>
    <xf numFmtId="0" fontId="6" fillId="3" borderId="0" xfId="0" applyFont="1" applyFill="1" applyAlignment="1">
      <alignment horizontal="center" vertical="center" wrapText="1"/>
    </xf>
    <xf numFmtId="0" fontId="3" fillId="3" borderId="0" xfId="0" applyFont="1" applyFill="1" applyAlignment="1">
      <alignment horizontal="center" vertical="center" wrapText="1"/>
    </xf>
    <xf numFmtId="0" fontId="7" fillId="3" borderId="1" xfId="0" applyFont="1" applyFill="1" applyBorder="1" applyAlignment="1">
      <alignment vertical="center" wrapText="1"/>
    </xf>
    <xf numFmtId="0" fontId="13" fillId="3" borderId="0" xfId="0" applyFont="1" applyFill="1" applyAlignment="1">
      <alignment vertical="center"/>
    </xf>
    <xf numFmtId="168" fontId="4" fillId="0" borderId="1" xfId="1" applyNumberFormat="1" applyFont="1" applyFill="1" applyBorder="1" applyAlignment="1" applyProtection="1">
      <alignment horizontal="right" vertical="center"/>
    </xf>
    <xf numFmtId="0" fontId="3" fillId="7" borderId="1" xfId="4" applyFont="1" applyFill="1" applyBorder="1" applyAlignment="1">
      <alignment horizontal="center" vertical="center" wrapText="1"/>
    </xf>
    <xf numFmtId="0" fontId="3" fillId="7" borderId="6" xfId="4" applyFont="1" applyFill="1" applyBorder="1" applyAlignment="1">
      <alignment horizontal="center" vertical="center" wrapText="1"/>
    </xf>
    <xf numFmtId="0" fontId="3" fillId="5" borderId="6" xfId="4" applyFont="1" applyFill="1" applyBorder="1" applyAlignment="1">
      <alignment horizontal="center" vertical="center" wrapText="1"/>
    </xf>
    <xf numFmtId="0" fontId="11" fillId="5" borderId="6" xfId="4" applyFont="1" applyFill="1" applyBorder="1" applyAlignment="1">
      <alignment horizontal="center" vertical="center" wrapText="1"/>
    </xf>
    <xf numFmtId="168" fontId="3" fillId="7" borderId="1" xfId="5" applyNumberFormat="1" applyFont="1" applyFill="1" applyBorder="1" applyAlignment="1">
      <alignment vertical="center"/>
    </xf>
    <xf numFmtId="0" fontId="3" fillId="5" borderId="1" xfId="4" applyFont="1" applyFill="1" applyBorder="1" applyAlignment="1">
      <alignment horizontal="center" vertical="center" wrapText="1"/>
    </xf>
    <xf numFmtId="0" fontId="3" fillId="4" borderId="1" xfId="5" applyFont="1" applyFill="1" applyBorder="1" applyAlignment="1">
      <alignment horizontal="center" vertical="center" wrapText="1"/>
    </xf>
    <xf numFmtId="0" fontId="3" fillId="0" borderId="1" xfId="5" applyFont="1" applyBorder="1" applyAlignment="1">
      <alignment vertical="center"/>
    </xf>
    <xf numFmtId="168" fontId="3" fillId="0" borderId="1" xfId="5" applyNumberFormat="1" applyFont="1" applyBorder="1" applyAlignment="1">
      <alignment vertical="center"/>
    </xf>
    <xf numFmtId="168" fontId="12" fillId="3" borderId="0" xfId="5" applyNumberFormat="1" applyFont="1" applyFill="1" applyAlignment="1">
      <alignment vertical="center"/>
    </xf>
    <xf numFmtId="167" fontId="12" fillId="3" borderId="0" xfId="5" applyNumberFormat="1" applyFont="1" applyFill="1" applyAlignment="1">
      <alignment horizontal="right" vertical="center"/>
    </xf>
    <xf numFmtId="0" fontId="12" fillId="3" borderId="0" xfId="5" applyFont="1" applyFill="1" applyAlignment="1">
      <alignment vertical="center"/>
    </xf>
    <xf numFmtId="0" fontId="12" fillId="3" borderId="0" xfId="5" applyFont="1" applyFill="1" applyAlignment="1">
      <alignment horizontal="center" vertical="center"/>
    </xf>
    <xf numFmtId="167" fontId="12" fillId="3" borderId="0" xfId="2" applyNumberFormat="1" applyFont="1" applyFill="1" applyBorder="1" applyAlignment="1" applyProtection="1">
      <alignment vertical="center"/>
    </xf>
    <xf numFmtId="0" fontId="3" fillId="2" borderId="1" xfId="4" applyFont="1" applyFill="1" applyBorder="1" applyAlignment="1">
      <alignment horizontal="center" vertical="center" wrapText="1"/>
    </xf>
    <xf numFmtId="0" fontId="4" fillId="0" borderId="1" xfId="5" applyFont="1" applyBorder="1" applyAlignment="1">
      <alignment horizontal="center" vertical="center" wrapText="1"/>
    </xf>
    <xf numFmtId="164" fontId="3" fillId="8" borderId="1" xfId="6" applyNumberFormat="1" applyFont="1" applyFill="1" applyBorder="1" applyAlignment="1" applyProtection="1">
      <alignment horizontal="right" vertical="center"/>
    </xf>
    <xf numFmtId="167" fontId="4" fillId="3" borderId="0" xfId="5" applyNumberFormat="1" applyFont="1" applyFill="1" applyAlignment="1" applyProtection="1">
      <alignment horizontal="center" vertical="center" wrapText="1"/>
      <protection locked="0" hidden="1"/>
    </xf>
    <xf numFmtId="0" fontId="4" fillId="3" borderId="0" xfId="5" applyFont="1" applyFill="1" applyAlignment="1">
      <alignment horizontal="center" vertical="center" wrapText="1"/>
    </xf>
    <xf numFmtId="9" fontId="3" fillId="3" borderId="0" xfId="3" applyFont="1" applyFill="1" applyBorder="1" applyAlignment="1" applyProtection="1">
      <alignment horizontal="center" vertical="center"/>
    </xf>
    <xf numFmtId="9" fontId="14" fillId="0" borderId="0" xfId="3" applyFont="1" applyFill="1" applyBorder="1" applyAlignment="1" applyProtection="1">
      <alignment horizontal="center" vertical="center" wrapText="1"/>
    </xf>
    <xf numFmtId="0" fontId="3" fillId="3" borderId="8" xfId="5" applyFont="1" applyFill="1" applyBorder="1" applyAlignment="1">
      <alignment horizontal="center" vertical="center"/>
    </xf>
    <xf numFmtId="0" fontId="3" fillId="3" borderId="8" xfId="5" applyFont="1" applyFill="1" applyBorder="1" applyAlignment="1">
      <alignment vertical="center"/>
    </xf>
    <xf numFmtId="0" fontId="3" fillId="3" borderId="1" xfId="0" applyFont="1" applyFill="1" applyBorder="1" applyAlignment="1">
      <alignment horizontal="center" vertical="center"/>
    </xf>
    <xf numFmtId="9" fontId="4" fillId="9" borderId="1" xfId="1" applyNumberFormat="1" applyFont="1" applyFill="1" applyBorder="1" applyAlignment="1" applyProtection="1">
      <alignment horizontal="center" vertical="center"/>
    </xf>
    <xf numFmtId="0" fontId="15" fillId="9" borderId="1" xfId="0" applyFont="1" applyFill="1" applyBorder="1" applyAlignment="1">
      <alignment horizontal="center" vertical="center"/>
    </xf>
    <xf numFmtId="164" fontId="8" fillId="3" borderId="0" xfId="0" applyNumberFormat="1" applyFont="1" applyFill="1" applyAlignment="1">
      <alignment vertical="center"/>
    </xf>
    <xf numFmtId="0" fontId="19" fillId="3" borderId="0" xfId="0" applyFont="1" applyFill="1" applyAlignment="1">
      <alignment vertical="center"/>
    </xf>
    <xf numFmtId="170" fontId="4" fillId="9" borderId="1" xfId="1" applyNumberFormat="1" applyFont="1" applyFill="1" applyBorder="1" applyAlignment="1" applyProtection="1">
      <alignment horizontal="right" vertical="center"/>
    </xf>
    <xf numFmtId="170" fontId="4" fillId="5" borderId="1" xfId="5" applyNumberFormat="1" applyFont="1" applyFill="1" applyBorder="1" applyAlignment="1">
      <alignment vertical="center"/>
    </xf>
    <xf numFmtId="166" fontId="8" fillId="9" borderId="1" xfId="2" applyFont="1" applyFill="1" applyBorder="1" applyAlignment="1">
      <alignment vertical="center"/>
    </xf>
    <xf numFmtId="171" fontId="4" fillId="3" borderId="1" xfId="6" applyNumberFormat="1" applyFont="1" applyFill="1" applyBorder="1" applyAlignment="1" applyProtection="1">
      <alignment horizontal="right" vertical="center"/>
    </xf>
    <xf numFmtId="171" fontId="3" fillId="5" borderId="1" xfId="6" applyNumberFormat="1" applyFont="1" applyFill="1" applyBorder="1" applyAlignment="1" applyProtection="1">
      <alignment horizontal="right" vertical="center"/>
    </xf>
    <xf numFmtId="170" fontId="9" fillId="3" borderId="1" xfId="1" applyNumberFormat="1" applyFont="1" applyFill="1" applyBorder="1" applyAlignment="1" applyProtection="1">
      <alignment horizontal="right" vertical="center"/>
    </xf>
    <xf numFmtId="170" fontId="9" fillId="3" borderId="6" xfId="1" applyNumberFormat="1" applyFont="1" applyFill="1" applyBorder="1" applyAlignment="1" applyProtection="1">
      <alignment horizontal="right" vertical="center"/>
    </xf>
    <xf numFmtId="170" fontId="3" fillId="7" borderId="1" xfId="5" applyNumberFormat="1" applyFont="1" applyFill="1" applyBorder="1" applyAlignment="1">
      <alignment vertical="center"/>
    </xf>
    <xf numFmtId="169" fontId="3" fillId="3" borderId="0" xfId="5" applyNumberFormat="1" applyFont="1" applyFill="1" applyAlignment="1">
      <alignment horizontal="right" vertical="center"/>
    </xf>
    <xf numFmtId="169" fontId="4" fillId="9" borderId="1" xfId="2" applyNumberFormat="1" applyFont="1" applyFill="1" applyBorder="1" applyAlignment="1" applyProtection="1">
      <alignment vertical="center"/>
    </xf>
    <xf numFmtId="169" fontId="12" fillId="5" borderId="1" xfId="2" applyNumberFormat="1" applyFont="1" applyFill="1" applyBorder="1" applyAlignment="1" applyProtection="1">
      <alignment vertical="center"/>
    </xf>
    <xf numFmtId="169" fontId="12" fillId="3" borderId="0" xfId="2" applyNumberFormat="1" applyFont="1" applyFill="1" applyBorder="1" applyAlignment="1" applyProtection="1">
      <alignment vertical="center"/>
    </xf>
    <xf numFmtId="9" fontId="14" fillId="0" borderId="1" xfId="3" applyFont="1" applyFill="1" applyBorder="1" applyAlignment="1" applyProtection="1">
      <alignment horizontal="center" vertical="center" wrapText="1"/>
    </xf>
    <xf numFmtId="167" fontId="3" fillId="3" borderId="2" xfId="5" applyNumberFormat="1" applyFont="1" applyFill="1" applyBorder="1" applyAlignment="1">
      <alignment horizontal="left" vertical="center"/>
    </xf>
    <xf numFmtId="0" fontId="3" fillId="3" borderId="3" xfId="5" applyFont="1" applyFill="1" applyBorder="1" applyAlignment="1">
      <alignment vertical="center"/>
    </xf>
    <xf numFmtId="169" fontId="12" fillId="3" borderId="4" xfId="5" applyNumberFormat="1" applyFont="1" applyFill="1" applyBorder="1" applyAlignment="1">
      <alignment horizontal="right" vertical="center"/>
    </xf>
    <xf numFmtId="0" fontId="12" fillId="3" borderId="1" xfId="5" applyFont="1" applyFill="1" applyBorder="1" applyAlignment="1">
      <alignment horizontal="center" vertical="center"/>
    </xf>
    <xf numFmtId="169" fontId="12" fillId="3" borderId="1" xfId="5" applyNumberFormat="1" applyFont="1" applyFill="1" applyBorder="1" applyAlignment="1">
      <alignment horizontal="right" vertical="center"/>
    </xf>
    <xf numFmtId="164" fontId="21" fillId="3" borderId="0" xfId="0" applyNumberFormat="1" applyFont="1" applyFill="1" applyAlignment="1">
      <alignment vertical="center"/>
    </xf>
    <xf numFmtId="44" fontId="21" fillId="3" borderId="0" xfId="0" applyNumberFormat="1" applyFont="1" applyFill="1" applyAlignment="1">
      <alignment vertical="center"/>
    </xf>
    <xf numFmtId="0" fontId="4" fillId="3" borderId="8" xfId="0" applyFont="1" applyFill="1" applyBorder="1" applyAlignment="1">
      <alignment horizontal="center" vertical="center"/>
    </xf>
    <xf numFmtId="0" fontId="4" fillId="3" borderId="3" xfId="0" applyFont="1" applyFill="1" applyBorder="1" applyAlignment="1">
      <alignment horizontal="center" vertical="center"/>
    </xf>
    <xf numFmtId="0" fontId="7" fillId="4"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4" fillId="3" borderId="5" xfId="0" applyFont="1" applyFill="1" applyBorder="1" applyAlignment="1">
      <alignment horizontal="center" vertical="center"/>
    </xf>
    <xf numFmtId="0" fontId="3" fillId="9"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4" fillId="3" borderId="6" xfId="5" applyFont="1" applyFill="1" applyBorder="1" applyAlignment="1">
      <alignment horizontal="center" vertical="center" wrapText="1"/>
    </xf>
    <xf numFmtId="0" fontId="4" fillId="3" borderId="7" xfId="5" applyFont="1" applyFill="1" applyBorder="1" applyAlignment="1">
      <alignment horizontal="center" vertical="center" wrapText="1"/>
    </xf>
    <xf numFmtId="0" fontId="7" fillId="4" borderId="1" xfId="0"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4" xfId="0" applyFont="1" applyFill="1" applyBorder="1" applyAlignment="1">
      <alignment horizontal="center" vertical="center" wrapText="1"/>
    </xf>
    <xf numFmtId="0" fontId="18" fillId="3" borderId="0" xfId="5" applyFont="1" applyFill="1" applyAlignment="1">
      <alignment horizontal="left" vertical="center" wrapText="1"/>
    </xf>
    <xf numFmtId="0" fontId="12" fillId="2" borderId="1" xfId="5" applyFont="1" applyFill="1" applyBorder="1" applyAlignment="1">
      <alignment horizontal="center" vertical="center"/>
    </xf>
    <xf numFmtId="0" fontId="3" fillId="6" borderId="2" xfId="5" applyFont="1" applyFill="1" applyBorder="1" applyAlignment="1">
      <alignment horizontal="center" vertical="center"/>
    </xf>
    <xf numFmtId="0" fontId="3" fillId="6" borderId="3" xfId="5" applyFont="1" applyFill="1" applyBorder="1" applyAlignment="1">
      <alignment horizontal="center" vertical="center"/>
    </xf>
    <xf numFmtId="0" fontId="3" fillId="3" borderId="1" xfId="5" applyFont="1" applyFill="1" applyBorder="1" applyAlignment="1">
      <alignment horizontal="center" vertical="center" wrapText="1"/>
    </xf>
    <xf numFmtId="0" fontId="3" fillId="4" borderId="1" xfId="5" applyFont="1" applyFill="1" applyBorder="1" applyAlignment="1">
      <alignment horizontal="center" vertical="center" wrapText="1"/>
    </xf>
    <xf numFmtId="9" fontId="3" fillId="3" borderId="1" xfId="3" applyFont="1" applyFill="1" applyBorder="1" applyAlignment="1" applyProtection="1">
      <alignment horizontal="center" vertical="center"/>
    </xf>
    <xf numFmtId="0" fontId="3" fillId="2" borderId="1" xfId="5" applyFont="1" applyFill="1" applyBorder="1" applyAlignment="1">
      <alignment horizontal="center" vertical="center" wrapText="1"/>
    </xf>
    <xf numFmtId="167" fontId="4" fillId="3" borderId="1" xfId="5" applyNumberFormat="1" applyFont="1" applyFill="1" applyBorder="1" applyAlignment="1" applyProtection="1">
      <alignment horizontal="center" vertical="center" wrapText="1"/>
      <protection locked="0" hidden="1"/>
    </xf>
    <xf numFmtId="0" fontId="17" fillId="3" borderId="0" xfId="5" applyFont="1" applyFill="1" applyAlignment="1">
      <alignment horizontal="center" vertical="center" wrapText="1"/>
    </xf>
    <xf numFmtId="0" fontId="20" fillId="3" borderId="0" xfId="5" applyFont="1" applyFill="1" applyAlignment="1">
      <alignment horizontal="center" vertical="center" wrapText="1"/>
    </xf>
  </cellXfs>
  <cellStyles count="11">
    <cellStyle name="Millares" xfId="1" builtinId="3"/>
    <cellStyle name="Moneda" xfId="2" builtinId="4"/>
    <cellStyle name="Moneda [0] 2" xfId="10" xr:uid="{00000000-0005-0000-0000-000002000000}"/>
    <cellStyle name="Moneda 4 6" xfId="6" xr:uid="{00000000-0005-0000-0000-000003000000}"/>
    <cellStyle name="Normal" xfId="0" builtinId="0"/>
    <cellStyle name="Normal 2" xfId="8" xr:uid="{00000000-0005-0000-0000-000005000000}"/>
    <cellStyle name="Normal 2 2" xfId="7" xr:uid="{00000000-0005-0000-0000-000006000000}"/>
    <cellStyle name="Normal 28" xfId="5" xr:uid="{00000000-0005-0000-0000-000007000000}"/>
    <cellStyle name="Normal 4 4" xfId="4" xr:uid="{00000000-0005-0000-0000-000008000000}"/>
    <cellStyle name="Porcentaje" xfId="3" builtinId="5"/>
    <cellStyle name="Porcentual 5" xfId="9" xr:uid="{00000000-0005-0000-0000-00000A000000}"/>
  </cellStyles>
  <dxfs count="0"/>
  <tableStyles count="0" defaultTableStyle="TableStyleMedium2" defaultPivotStyle="PivotStyleLight16"/>
  <colors>
    <mruColors>
      <color rgb="FFF8FAA0"/>
      <color rgb="FFFFF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34" Type="http://schemas.openxmlformats.org/officeDocument/2006/relationships/customXml" Target="../customXml/item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customXml" Target="../customXml/item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calcChain" Target="calcChain.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microsoft.com/office/2017/10/relationships/person" Target="persons/perso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sharedStrings" Target="sharedStrings.xml"/><Relationship Id="rId35" Type="http://schemas.openxmlformats.org/officeDocument/2006/relationships/customXml" Target="../customXml/item3.xml"/><Relationship Id="rId8"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448408</xdr:colOff>
      <xdr:row>1</xdr:row>
      <xdr:rowOff>147328</xdr:rowOff>
    </xdr:from>
    <xdr:ext cx="677820" cy="722134"/>
    <xdr:pic>
      <xdr:nvPicPr>
        <xdr:cNvPr id="2" name="45 Imagen" descr="LOGO-ICBF">
          <a:extLst>
            <a:ext uri="{FF2B5EF4-FFF2-40B4-BE49-F238E27FC236}">
              <a16:creationId xmlns:a16="http://schemas.microsoft.com/office/drawing/2014/main" id="{E0A4DF2D-6AAF-4BC9-B271-907255340A28}"/>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7158" y="269443"/>
          <a:ext cx="677820" cy="722134"/>
        </a:xfrm>
        <a:prstGeom prst="rect">
          <a:avLst/>
        </a:prstGeom>
        <a:noFill/>
        <a:ln w="9525">
          <a:noFill/>
          <a:miter lim="800000"/>
          <a:headEnd/>
          <a:tailEnd/>
        </a:ln>
      </xdr:spPr>
    </xdr:pic>
    <xdr:clientData/>
  </xdr:oneCellAnchor>
  <xdr:twoCellAnchor editAs="oneCell">
    <xdr:from>
      <xdr:col>4</xdr:col>
      <xdr:colOff>435428</xdr:colOff>
      <xdr:row>37</xdr:row>
      <xdr:rowOff>185058</xdr:rowOff>
    </xdr:from>
    <xdr:to>
      <xdr:col>7</xdr:col>
      <xdr:colOff>505684</xdr:colOff>
      <xdr:row>40</xdr:row>
      <xdr:rowOff>195671</xdr:rowOff>
    </xdr:to>
    <xdr:pic>
      <xdr:nvPicPr>
        <xdr:cNvPr id="3" name="Imagen 2">
          <a:extLst>
            <a:ext uri="{FF2B5EF4-FFF2-40B4-BE49-F238E27FC236}">
              <a16:creationId xmlns:a16="http://schemas.microsoft.com/office/drawing/2014/main" id="{07B02F15-BFCC-C482-35D8-BF3A304CC23B}"/>
            </a:ext>
          </a:extLst>
        </xdr:cNvPr>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99314" y="16633372"/>
          <a:ext cx="3281541" cy="92501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72.16.9.31\ArchivosICBF\ICBF\DOCUMENTOS\1.%20DIRECCI&#211;N%20DE%20ABASTECIMIENTO\PROCESOS%202015\INTERVENTORIA%20DIA%202015-10C%20E.2\INTERVENTORIA%20DIA%20-%20150127%20-%20E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dvisory/Forecasts%20for%20Telecoms%20and%20Mobile/2001_4q/Forecasts/Mobile/AME/CTYWKBKS/LA/MEX9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sharepoint.com/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172.16.9.31\ArchivosICBF\Users\Engree.Duica\AppData\Local\Microsoft\Windows\Temporary%20Internet%20Files\Content.Outlook\E4EMGSL4\EQUIPOS%20DE%20METROLOGIA\EQUIPOS%20METROLOGIA%20-%20SDI%2002071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172.16.9.31\archivosicbf\Users\Lucia.vargas\AppData\Local\Microsoft\Windows\INetCache\Content.Outlook\A3AJ5Y69\EQUIPOS%20DE%20METROLOGIA\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Escritorio/Jardines%20Sociales/Estudio%20de%20Costos%20Jardines%20Sociale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Edrgbog90\d\DOCUME~1\J0ZAMB~1\CONFIG~1\Temp\PP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maria.rojasl/AppData/Local/Microsoft/Windows/INetCache/Content.Outlook/AGVO1YZC/AMG_160820-FCB%202016-03%20M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cbfgob.sharepoint.com/Documents%20and%20Settings/Huber.Garcia/Mis%20documentos/Datos/Rafa/PLANTA-2008/AMPLIACION%20PLANTA/DATOS_COSTOS-SUPERNUMERARIOS-401_CUPOS-19-08-20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Escritorio/ICBF/Direcci&#243;n%20de%20Logistica%20y%20Abastecimiento/Consultoria%20Bienestarina/CONSULTORIA%20BIENESTARINA%2031-07-12.xlsx"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file:///D:\172.16.9.31\ArchivosICBF\Lucia-Vargas\Escritorio\ABASTECIMIENTO%20ESTRATEGICO\PROYECTOS\FINANCIERA\1-%20OPERADOR%20BANCARIO\PROVEEDORES\RESUMEN%20COTIZACIONES\RESUMEN%20COTIZACIONES%20NOV-30-10\COTIZACIONES%20BANCOS%20DIC-06-10.xlsx?0961A3B5" TargetMode="External"/><Relationship Id="rId1" Type="http://schemas.openxmlformats.org/officeDocument/2006/relationships/externalLinkPath" Target="file:///\\0961A3B5\COTIZACIONES%20BANCOS%20DIC-06-10.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Escritorio/ICBF/Direcci&#243;n%20de%20Logistica%20y%20Abastecimiento/Encuesta%20Nacional%20de%20Juventud/E.C.%20Encuesta%20Nacional%20de%20Juventud.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LUISA~1.BET/AppData/Local/Temp/ARC6AD6/FORMATOS%20GU&#205;A%20COMPONENTE%20DE%20ALIMENTACION%20Y%20NUTRICION%20V2/F6.G6.PP%20Formato%20Lista%20de%20Mercado%20v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Configuraci&#243;n%20local/Archivos%20temporales%20de%20Internet/Content.Outlook/Y3XOUI2P/Revisado_Edilberto_Desayunos_Infantiles_con_Amor_Nov_26_201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ROBINSON.PARADA/Mis%20documentos/ESTUDIO%20DE%20MERCADO/37%20TRANSPORTE%20DE%20CARGA%202014.E1/Antecedentes/TRANSP%20DE%20CARGA%20-%20SDC%2010191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172.16.9.31\archivosicbf\Users\Lucia.vargas\AppData\Local\Microsoft\Windows\INetCache\Content.Outlook\A3AJ5Y69\DEVUELTOS\EQUIPOS%20DE%20METROLOGIA\SDI\EQUIPOS%20METROLOGIA%20-%20SDI%2002071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icbfgob.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row r="8">
          <cell r="C8">
            <v>18</v>
          </cell>
        </row>
      </sheetData>
      <sheetData sheetId="34">
        <row r="1">
          <cell r="E1">
            <v>3300</v>
          </cell>
        </row>
      </sheetData>
      <sheetData sheetId="35">
        <row r="24">
          <cell r="B24" t="str">
            <v>INVERSIONES</v>
          </cell>
        </row>
      </sheetData>
      <sheetData sheetId="36">
        <row r="314">
          <cell r="C314" t="str">
            <v>Centro de cómputo</v>
          </cell>
        </row>
      </sheetData>
      <sheetData sheetId="37">
        <row r="7">
          <cell r="D7" t="str">
            <v>DD - Director III (16 - DIII) - 197,99</v>
          </cell>
        </row>
      </sheetData>
      <sheetData sheetId="38">
        <row r="1">
          <cell r="E1">
            <v>3300</v>
          </cell>
        </row>
      </sheetData>
      <sheetData sheetId="39">
        <row r="1">
          <cell r="E1">
            <v>3300</v>
          </cell>
        </row>
      </sheetData>
      <sheetData sheetId="40"/>
      <sheetData sheetId="41"/>
      <sheetData sheetId="42"/>
      <sheetData sheetId="43">
        <row r="24">
          <cell r="B24" t="str">
            <v>INVERSIONES</v>
          </cell>
        </row>
      </sheetData>
      <sheetData sheetId="44"/>
      <sheetData sheetId="45">
        <row r="7">
          <cell r="D7" t="str">
            <v>DD - Director III (16 - DIII) - 197,99</v>
          </cell>
        </row>
      </sheetData>
      <sheetData sheetId="46">
        <row r="13">
          <cell r="B13" t="str">
            <v>ESPAÑA</v>
          </cell>
        </row>
      </sheetData>
      <sheetData sheetId="47"/>
      <sheetData sheetId="48">
        <row r="8">
          <cell r="C8">
            <v>18</v>
          </cell>
        </row>
      </sheetData>
      <sheetData sheetId="49">
        <row r="7">
          <cell r="D7" t="str">
            <v>DD - Director III (16 - DIII) - 197,99</v>
          </cell>
        </row>
      </sheetData>
      <sheetData sheetId="50">
        <row r="6">
          <cell r="B6" t="str">
            <v>2013ENERO</v>
          </cell>
        </row>
      </sheetData>
      <sheetData sheetId="51">
        <row r="13">
          <cell r="B13" t="str">
            <v>ESPAÑA</v>
          </cell>
        </row>
      </sheetData>
      <sheetData sheetId="52">
        <row r="8">
          <cell r="C8">
            <v>18</v>
          </cell>
        </row>
      </sheetData>
      <sheetData sheetId="53">
        <row r="1">
          <cell r="E1">
            <v>3300</v>
          </cell>
        </row>
      </sheetData>
      <sheetData sheetId="54">
        <row r="24">
          <cell r="B24" t="str">
            <v>INVERSIONES</v>
          </cell>
        </row>
      </sheetData>
      <sheetData sheetId="55">
        <row r="314">
          <cell r="C314" t="str">
            <v>Centro de cómputo</v>
          </cell>
        </row>
      </sheetData>
      <sheetData sheetId="56">
        <row r="7">
          <cell r="D7" t="str">
            <v>DD - Director III (16 - DIII) - 197,99</v>
          </cell>
        </row>
      </sheetData>
      <sheetData sheetId="57">
        <row r="1">
          <cell r="E1">
            <v>3300</v>
          </cell>
        </row>
      </sheetData>
      <sheetData sheetId="58">
        <row r="1">
          <cell r="E1">
            <v>3300</v>
          </cell>
        </row>
      </sheetData>
      <sheetData sheetId="59"/>
      <sheetData sheetId="60"/>
      <sheetData sheetId="61"/>
      <sheetData sheetId="62">
        <row r="24">
          <cell r="B24" t="str">
            <v>INVERSIONES</v>
          </cell>
        </row>
      </sheetData>
      <sheetData sheetId="63"/>
      <sheetData sheetId="64">
        <row r="7">
          <cell r="D7" t="str">
            <v>DD - Director III (16 - DIII) - 197,99</v>
          </cell>
        </row>
      </sheetData>
      <sheetData sheetId="65">
        <row r="13">
          <cell r="B13" t="str">
            <v>ESPAÑA</v>
          </cell>
        </row>
      </sheetData>
      <sheetData sheetId="66"/>
      <sheetData sheetId="67">
        <row r="8">
          <cell r="C8">
            <v>18</v>
          </cell>
        </row>
      </sheetData>
      <sheetData sheetId="68">
        <row r="7">
          <cell r="D7" t="str">
            <v>DD - Director III (16 - DIII) - 197,99</v>
          </cell>
        </row>
      </sheetData>
      <sheetData sheetId="69">
        <row r="6">
          <cell r="B6" t="str">
            <v>2013ENERO</v>
          </cell>
        </row>
      </sheetData>
      <sheetData sheetId="70">
        <row r="13">
          <cell r="B13" t="str">
            <v>ESPAÑA</v>
          </cell>
        </row>
      </sheetData>
      <sheetData sheetId="71">
        <row r="8">
          <cell r="C8">
            <v>18</v>
          </cell>
        </row>
      </sheetData>
      <sheetData sheetId="72">
        <row r="1">
          <cell r="E1">
            <v>3300</v>
          </cell>
        </row>
      </sheetData>
      <sheetData sheetId="73">
        <row r="24">
          <cell r="B24" t="str">
            <v>INVERSIONES</v>
          </cell>
        </row>
      </sheetData>
      <sheetData sheetId="74">
        <row r="314">
          <cell r="C314" t="str">
            <v>Centro de cómputo</v>
          </cell>
        </row>
      </sheetData>
      <sheetData sheetId="75">
        <row r="7">
          <cell r="D7" t="str">
            <v>DD - Director III (16 - DIII) - 197,99</v>
          </cell>
        </row>
      </sheetData>
      <sheetData sheetId="76">
        <row r="1">
          <cell r="E1">
            <v>3300</v>
          </cell>
        </row>
      </sheetData>
      <sheetData sheetId="77">
        <row r="1">
          <cell r="E1">
            <v>3300</v>
          </cell>
        </row>
      </sheetData>
      <sheetData sheetId="78">
        <row r="314">
          <cell r="C314" t="str">
            <v>Centro de cómputo</v>
          </cell>
        </row>
      </sheetData>
      <sheetData sheetId="79">
        <row r="7">
          <cell r="D7" t="str">
            <v>DD - Director III (16 - DIII) - 197,99</v>
          </cell>
        </row>
      </sheetData>
      <sheetData sheetId="80">
        <row r="1">
          <cell r="E1">
            <v>3300</v>
          </cell>
        </row>
      </sheetData>
      <sheetData sheetId="81">
        <row r="1">
          <cell r="E1">
            <v>3300</v>
          </cell>
        </row>
      </sheetData>
      <sheetData sheetId="82"/>
      <sheetData sheetId="83">
        <row r="7">
          <cell r="D7" t="str">
            <v>DD - Director III (16 - DIII) - 197,99</v>
          </cell>
        </row>
      </sheetData>
      <sheetData sheetId="84">
        <row r="13">
          <cell r="B13" t="str">
            <v>ESPAÑA</v>
          </cell>
        </row>
      </sheetData>
      <sheetData sheetId="85">
        <row r="24">
          <cell r="B24" t="str">
            <v>INVERSIONES</v>
          </cell>
        </row>
      </sheetData>
      <sheetData sheetId="86">
        <row r="8">
          <cell r="C8">
            <v>18</v>
          </cell>
        </row>
      </sheetData>
      <sheetData sheetId="87">
        <row r="7">
          <cell r="D7" t="str">
            <v>DD - Director III (16 - DIII) - 197,99</v>
          </cell>
        </row>
      </sheetData>
      <sheetData sheetId="88">
        <row r="6">
          <cell r="B6" t="str">
            <v>2013ENERO</v>
          </cell>
        </row>
      </sheetData>
      <sheetData sheetId="89">
        <row r="13">
          <cell r="B13" t="str">
            <v>ESPAÑA</v>
          </cell>
        </row>
      </sheetData>
      <sheetData sheetId="90">
        <row r="8">
          <cell r="C8">
            <v>18</v>
          </cell>
        </row>
      </sheetData>
      <sheetData sheetId="91">
        <row r="1">
          <cell r="E1">
            <v>3300</v>
          </cell>
        </row>
      </sheetData>
      <sheetData sheetId="92">
        <row r="6">
          <cell r="B6" t="str">
            <v>2013ENERO</v>
          </cell>
        </row>
      </sheetData>
      <sheetData sheetId="93">
        <row r="13">
          <cell r="B13" t="str">
            <v>ESPAÑA</v>
          </cell>
        </row>
      </sheetData>
      <sheetData sheetId="94">
        <row r="7">
          <cell r="D7" t="str">
            <v>DD - Director III (16 - DIII) - 197,99</v>
          </cell>
        </row>
      </sheetData>
      <sheetData sheetId="95">
        <row r="1">
          <cell r="E1">
            <v>3300</v>
          </cell>
        </row>
      </sheetData>
      <sheetData sheetId="96">
        <row r="1">
          <cell r="E1">
            <v>3300</v>
          </cell>
        </row>
      </sheetData>
      <sheetData sheetId="97">
        <row r="314">
          <cell r="C314" t="str">
            <v>Centro de cómputo</v>
          </cell>
        </row>
      </sheetData>
      <sheetData sheetId="98">
        <row r="7">
          <cell r="D7" t="str">
            <v>DD - Director III (16 - DIII) - 197,99</v>
          </cell>
        </row>
      </sheetData>
      <sheetData sheetId="99">
        <row r="1">
          <cell r="E1">
            <v>3300</v>
          </cell>
        </row>
      </sheetData>
      <sheetData sheetId="100">
        <row r="1">
          <cell r="E1">
            <v>3300</v>
          </cell>
        </row>
      </sheetData>
      <sheetData sheetId="101"/>
      <sheetData sheetId="102">
        <row r="7">
          <cell r="D7" t="str">
            <v>DD - Director III (16 - DIII) - 197,99</v>
          </cell>
        </row>
      </sheetData>
      <sheetData sheetId="103">
        <row r="13">
          <cell r="B13" t="str">
            <v>ESPAÑA</v>
          </cell>
        </row>
      </sheetData>
      <sheetData sheetId="104">
        <row r="24">
          <cell r="B24" t="str">
            <v>INVERSIONES</v>
          </cell>
        </row>
      </sheetData>
      <sheetData sheetId="105">
        <row r="8">
          <cell r="C8">
            <v>18</v>
          </cell>
        </row>
      </sheetData>
      <sheetData sheetId="106">
        <row r="7">
          <cell r="D7" t="str">
            <v>DD - Director III (16 - DIII) - 197,99</v>
          </cell>
        </row>
      </sheetData>
      <sheetData sheetId="107">
        <row r="6">
          <cell r="B6" t="str">
            <v>2013ENERO</v>
          </cell>
        </row>
      </sheetData>
      <sheetData sheetId="108">
        <row r="13">
          <cell r="B13" t="str">
            <v>ESPAÑA</v>
          </cell>
        </row>
      </sheetData>
      <sheetData sheetId="109">
        <row r="8">
          <cell r="C8">
            <v>18</v>
          </cell>
        </row>
      </sheetData>
      <sheetData sheetId="110">
        <row r="7">
          <cell r="D7" t="str">
            <v>DD - Director III (16 - DIII) - 197,99</v>
          </cell>
        </row>
      </sheetData>
      <sheetData sheetId="111">
        <row r="6">
          <cell r="B6" t="str">
            <v>2013ENERO</v>
          </cell>
        </row>
      </sheetData>
      <sheetData sheetId="112">
        <row r="13">
          <cell r="B13" t="str">
            <v>ESPAÑA</v>
          </cell>
        </row>
      </sheetData>
      <sheetData sheetId="113">
        <row r="8">
          <cell r="C8">
            <v>18</v>
          </cell>
        </row>
      </sheetData>
      <sheetData sheetId="114">
        <row r="1">
          <cell r="E1">
            <v>3300</v>
          </cell>
        </row>
      </sheetData>
      <sheetData sheetId="115">
        <row r="24">
          <cell r="B24" t="str">
            <v>INVERSIONES</v>
          </cell>
        </row>
      </sheetData>
      <sheetData sheetId="116">
        <row r="314">
          <cell r="C314" t="str">
            <v>Centro de cómputo</v>
          </cell>
        </row>
      </sheetData>
      <sheetData sheetId="117">
        <row r="7">
          <cell r="D7" t="str">
            <v>DD - Director III (16 - DIII) - 197,99</v>
          </cell>
        </row>
      </sheetData>
      <sheetData sheetId="118">
        <row r="1">
          <cell r="E1">
            <v>3300</v>
          </cell>
        </row>
      </sheetData>
      <sheetData sheetId="119">
        <row r="1">
          <cell r="E1">
            <v>3300</v>
          </cell>
        </row>
      </sheetData>
      <sheetData sheetId="120"/>
      <sheetData sheetId="121"/>
      <sheetData sheetId="122"/>
      <sheetData sheetId="123">
        <row r="24">
          <cell r="B24" t="str">
            <v>INVERSIONES</v>
          </cell>
        </row>
      </sheetData>
      <sheetData sheetId="124"/>
      <sheetData sheetId="125">
        <row r="7">
          <cell r="D7" t="str">
            <v>DD - Director III (16 - DIII) - 197,99</v>
          </cell>
        </row>
      </sheetData>
      <sheetData sheetId="126">
        <row r="13">
          <cell r="B13" t="str">
            <v>ESPAÑA</v>
          </cell>
        </row>
      </sheetData>
      <sheetData sheetId="127"/>
      <sheetData sheetId="128">
        <row r="8">
          <cell r="C8">
            <v>18</v>
          </cell>
        </row>
      </sheetData>
      <sheetData sheetId="129">
        <row r="7">
          <cell r="D7" t="str">
            <v>DD - Director III (16 - DIII) - 197,99</v>
          </cell>
        </row>
      </sheetData>
      <sheetData sheetId="130">
        <row r="6">
          <cell r="B6" t="str">
            <v>2013ENERO</v>
          </cell>
        </row>
      </sheetData>
      <sheetData sheetId="131">
        <row r="13">
          <cell r="B13" t="str">
            <v>ESPAÑA</v>
          </cell>
        </row>
      </sheetData>
      <sheetData sheetId="132">
        <row r="8">
          <cell r="C8">
            <v>18</v>
          </cell>
        </row>
      </sheetData>
      <sheetData sheetId="133">
        <row r="1">
          <cell r="E1">
            <v>3300</v>
          </cell>
        </row>
      </sheetData>
      <sheetData sheetId="134">
        <row r="24">
          <cell r="B24" t="str">
            <v>INVERSIONES</v>
          </cell>
        </row>
      </sheetData>
      <sheetData sheetId="135">
        <row r="314">
          <cell r="C314" t="str">
            <v>Centro de cómputo</v>
          </cell>
        </row>
      </sheetData>
      <sheetData sheetId="136">
        <row r="7">
          <cell r="D7" t="str">
            <v>DD - Director III (16 - DIII) - 197,99</v>
          </cell>
        </row>
      </sheetData>
      <sheetData sheetId="137">
        <row r="1">
          <cell r="E1">
            <v>3300</v>
          </cell>
        </row>
      </sheetData>
      <sheetData sheetId="138">
        <row r="1">
          <cell r="E1">
            <v>3300</v>
          </cell>
        </row>
      </sheetData>
      <sheetData sheetId="139"/>
      <sheetData sheetId="140"/>
      <sheetData sheetId="141"/>
      <sheetData sheetId="142">
        <row r="24">
          <cell r="B24" t="str">
            <v>INVERSIONES</v>
          </cell>
        </row>
      </sheetData>
      <sheetData sheetId="143"/>
      <sheetData sheetId="144">
        <row r="7">
          <cell r="D7" t="str">
            <v>DD - Director III (16 - DIII) - 197,99</v>
          </cell>
        </row>
      </sheetData>
      <sheetData sheetId="145">
        <row r="13">
          <cell r="B13" t="str">
            <v>ESPAÑA</v>
          </cell>
        </row>
      </sheetData>
      <sheetData sheetId="146"/>
      <sheetData sheetId="147">
        <row r="8">
          <cell r="C8">
            <v>18</v>
          </cell>
        </row>
      </sheetData>
      <sheetData sheetId="148">
        <row r="7">
          <cell r="D7" t="str">
            <v>DD - Director III (16 - DIII) - 197,99</v>
          </cell>
        </row>
      </sheetData>
      <sheetData sheetId="149">
        <row r="6">
          <cell r="B6" t="str">
            <v>2013ENERO</v>
          </cell>
        </row>
      </sheetData>
      <sheetData sheetId="150">
        <row r="13">
          <cell r="B13" t="str">
            <v>ESPAÑA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sheetData sheetId="2"/>
      <sheetData sheetId="3"/>
      <sheetData sheetId="4"/>
      <sheetData sheetId="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Funcionari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SES DEL PROGRAMA"/>
      <sheetName val="PARAMETROS GENERALES"/>
      <sheetName val="PROYECCIÓN DE PRECIOS"/>
      <sheetName val="Descrip Transp. Personas"/>
      <sheetName val="RESUMEN DE COSTOS FCB"/>
      <sheetName val="RES COSTOS F1"/>
      <sheetName val="RES COSTOS F2"/>
      <sheetName val="RES COSTOS F3"/>
      <sheetName val="RES COSTOS F4"/>
      <sheetName val="RESUMEN DE COSTOS PAIS"/>
      <sheetName val="SALARIOS DE REFERENCIA"/>
      <sheetName val="T.H. F1"/>
      <sheetName val="T.H. F2"/>
      <sheetName val="T.H. F3"/>
      <sheetName val="T.H. F4"/>
      <sheetName val="TRANSPORTE TERRESTRE"/>
      <sheetName val="COTIZACIÓN PAPELERIA"/>
      <sheetName val="COTIZACIÓN INT Y CEL"/>
      <sheetName val="CYG CONSOLIDADO DE COTIZACIONES"/>
      <sheetName val="DISEÑOS SOFIA SARMIENTO"/>
      <sheetName val="PARAMENTUI"/>
      <sheetName val="GRUPO QUIROMAR "/>
      <sheetName val="A &amp; D DOTACIONES"/>
      <sheetName val="BIG JOB"/>
      <sheetName val="% GASTOS ADMI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sheetData sheetId="3"/>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GRAFICAS"/>
      <sheetName val="RESUMEN"/>
      <sheetName val="1 TRANSFER ICBF"/>
      <sheetName val="2 RECAUDO"/>
      <sheetName val="3 PAGOS"/>
      <sheetName val="4 GASTOS BANC"/>
      <sheetName val="PROY SDA vs PROY DF"/>
      <sheetName val="VOLUMENES PARA BANCOS"/>
      <sheetName val="COMP TARIFA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ow r="14">
          <cell r="C14" t="str">
            <v>Exámenes médicos ocupacionales</v>
          </cell>
        </row>
      </sheetData>
      <sheetData sheetId="22">
        <row r="12">
          <cell r="M12" t="str">
            <v>Promedio Simple</v>
          </cell>
        </row>
      </sheetData>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LISTA DE MERCADO"/>
      <sheetName val="PRODUCTOS"/>
      <sheetName val="ZONA GEOGRAFICA"/>
      <sheetName val="DIRRECCIONES Y PROGRAMAS"/>
    </sheetNames>
    <sheetDataSet>
      <sheetData sheetId="0" refreshError="1"/>
      <sheetData sheetId="1" refreshError="1"/>
      <sheetData sheetId="2"/>
      <sheetData sheetId="3" refreshError="1"/>
      <sheetData sheetId="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INSTRUCTIVO"/>
      <sheetName val="2.INFO GENERAL"/>
      <sheetName val="3.INDICADORES FINANCIEROS"/>
      <sheetName val="4.TERRESTRE "/>
      <sheetName val="5. TRANSP DEDICADO"/>
      <sheetName val="6. TRANSPORTE AEREO"/>
      <sheetName val="LISTA"/>
    </sheetNames>
    <sheetDataSet>
      <sheetData sheetId="0" refreshError="1"/>
      <sheetData sheetId="1" refreshError="1"/>
      <sheetData sheetId="2" refreshError="1"/>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42"/>
  <sheetViews>
    <sheetView tabSelected="1" view="pageBreakPreview" topLeftCell="A20" zoomScale="70" zoomScaleNormal="85" zoomScaleSheetLayoutView="70" workbookViewId="0">
      <selection activeCell="I38" sqref="I38"/>
    </sheetView>
  </sheetViews>
  <sheetFormatPr baseColWidth="10" defaultColWidth="11.44140625" defaultRowHeight="13.2"/>
  <cols>
    <col min="1" max="1" width="2.44140625" style="2" customWidth="1"/>
    <col min="2" max="2" width="17" style="2" customWidth="1"/>
    <col min="3" max="3" width="37.33203125" style="2" customWidth="1"/>
    <col min="4" max="4" width="15.6640625" style="2" customWidth="1"/>
    <col min="5" max="5" width="16.44140625" style="2" customWidth="1"/>
    <col min="6" max="6" width="13.88671875" style="2" customWidth="1"/>
    <col min="7" max="8" width="16.33203125" style="2" customWidth="1"/>
    <col min="9" max="9" width="18.6640625" style="2" customWidth="1"/>
    <col min="10" max="11" width="15.6640625" style="2" customWidth="1"/>
    <col min="12" max="12" width="18.33203125" style="2" customWidth="1"/>
    <col min="13" max="13" width="3" style="2" customWidth="1"/>
    <col min="14" max="14" width="18.6640625" style="2" customWidth="1"/>
    <col min="15" max="15" width="17.5546875" style="2" bestFit="1" customWidth="1"/>
    <col min="16" max="16" width="1.6640625" style="2" customWidth="1"/>
    <col min="17" max="18" width="18.6640625" style="2" customWidth="1"/>
    <col min="19" max="19" width="11.44140625" style="2"/>
    <col min="20" max="21" width="18.6640625" style="2" customWidth="1"/>
    <col min="22" max="22" width="11.44140625" style="2"/>
    <col min="23" max="24" width="18.6640625" style="2" customWidth="1"/>
    <col min="25" max="29" width="17.88671875" style="2" customWidth="1"/>
    <col min="30" max="16384" width="11.44140625" style="2"/>
  </cols>
  <sheetData>
    <row r="1" spans="2:12" ht="9.9" customHeight="1">
      <c r="B1" s="80"/>
      <c r="C1" s="80"/>
      <c r="D1" s="80"/>
      <c r="E1" s="80"/>
      <c r="F1" s="80"/>
      <c r="G1" s="80"/>
      <c r="H1" s="80"/>
      <c r="I1" s="80"/>
      <c r="J1" s="80"/>
      <c r="K1" s="80"/>
      <c r="L1" s="80"/>
    </row>
    <row r="2" spans="2:12" ht="74.25" customHeight="1">
      <c r="B2" s="84" t="s">
        <v>43</v>
      </c>
      <c r="C2" s="85"/>
      <c r="D2" s="85"/>
      <c r="E2" s="85"/>
      <c r="F2" s="85"/>
      <c r="G2" s="85"/>
      <c r="H2" s="85"/>
      <c r="I2" s="85"/>
      <c r="J2" s="85"/>
      <c r="K2" s="86"/>
      <c r="L2" s="26" t="s">
        <v>0</v>
      </c>
    </row>
    <row r="3" spans="2:12" ht="9.9" customHeight="1">
      <c r="B3" s="87"/>
      <c r="C3" s="87"/>
      <c r="D3" s="87"/>
      <c r="E3" s="87"/>
      <c r="F3" s="87"/>
      <c r="G3" s="87"/>
      <c r="H3" s="87"/>
      <c r="I3" s="87"/>
      <c r="J3" s="87"/>
      <c r="K3" s="87"/>
      <c r="L3" s="87"/>
    </row>
    <row r="4" spans="2:12" ht="24.9" customHeight="1">
      <c r="B4" s="89" t="s">
        <v>1</v>
      </c>
      <c r="C4" s="89"/>
      <c r="D4" s="89"/>
      <c r="E4" s="89"/>
      <c r="F4" s="89"/>
      <c r="G4" s="89"/>
      <c r="H4" s="89"/>
      <c r="I4" s="89"/>
      <c r="J4" s="89"/>
      <c r="K4" s="89"/>
      <c r="L4" s="89"/>
    </row>
    <row r="5" spans="2:12" ht="9.9" customHeight="1">
      <c r="B5" s="27"/>
      <c r="C5" s="28"/>
      <c r="D5" s="28"/>
      <c r="E5" s="28"/>
      <c r="F5" s="28"/>
      <c r="G5" s="28"/>
      <c r="H5" s="28"/>
      <c r="I5" s="28"/>
      <c r="J5" s="28"/>
      <c r="K5" s="28"/>
      <c r="L5" s="28"/>
    </row>
    <row r="6" spans="2:12" s="4" customFormat="1" ht="60" customHeight="1">
      <c r="B6" s="29" t="s">
        <v>2</v>
      </c>
      <c r="C6" s="90" t="s">
        <v>45</v>
      </c>
      <c r="D6" s="90"/>
      <c r="E6" s="90"/>
      <c r="F6" s="90"/>
      <c r="G6" s="90"/>
      <c r="H6" s="90"/>
      <c r="I6" s="90"/>
      <c r="J6" s="90"/>
      <c r="K6" s="90"/>
      <c r="L6" s="90"/>
    </row>
    <row r="7" spans="2:12" ht="15" customHeight="1">
      <c r="B7" s="81"/>
      <c r="C7" s="81"/>
      <c r="D7" s="81"/>
      <c r="E7" s="81"/>
      <c r="F7" s="81"/>
      <c r="G7" s="81"/>
      <c r="H7" s="81"/>
      <c r="I7" s="81"/>
      <c r="J7" s="81"/>
      <c r="K7" s="81"/>
      <c r="L7" s="81"/>
    </row>
    <row r="8" spans="2:12" ht="24.9" customHeight="1">
      <c r="B8" s="26" t="s">
        <v>3</v>
      </c>
      <c r="C8" s="94" t="s">
        <v>46</v>
      </c>
      <c r="D8" s="95"/>
      <c r="E8" s="95"/>
      <c r="F8" s="95"/>
      <c r="G8" s="95"/>
      <c r="H8" s="96"/>
      <c r="I8" s="55" t="s">
        <v>23</v>
      </c>
      <c r="J8" s="88" t="s">
        <v>47</v>
      </c>
      <c r="K8" s="88"/>
      <c r="L8" s="88"/>
    </row>
    <row r="9" spans="2:12" ht="15.75" customHeight="1">
      <c r="B9" s="1"/>
      <c r="C9" s="3"/>
      <c r="D9" s="1"/>
      <c r="E9" s="1"/>
      <c r="F9" s="1"/>
      <c r="J9" s="1"/>
      <c r="K9" s="1"/>
      <c r="L9" s="1"/>
    </row>
    <row r="10" spans="2:12" ht="24.9" customHeight="1">
      <c r="B10" s="82" t="s">
        <v>22</v>
      </c>
      <c r="C10" s="82"/>
      <c r="D10" s="82"/>
      <c r="E10" s="82"/>
      <c r="F10" s="82"/>
      <c r="G10" s="82"/>
      <c r="H10" s="82"/>
      <c r="I10" s="82"/>
      <c r="J10" s="82"/>
      <c r="K10" s="82"/>
      <c r="L10" s="82"/>
    </row>
    <row r="11" spans="2:12" ht="150" customHeight="1">
      <c r="B11" s="83" t="s">
        <v>41</v>
      </c>
      <c r="C11" s="83"/>
      <c r="D11" s="83"/>
      <c r="E11" s="83"/>
      <c r="F11" s="83"/>
      <c r="G11" s="83"/>
      <c r="H11" s="83"/>
      <c r="I11" s="83"/>
      <c r="J11" s="83"/>
      <c r="K11" s="83"/>
      <c r="L11" s="83"/>
    </row>
    <row r="12" spans="2:12" ht="9.9" customHeight="1">
      <c r="B12" s="1"/>
      <c r="C12" s="3"/>
      <c r="D12" s="1"/>
      <c r="E12" s="1"/>
      <c r="F12" s="1"/>
      <c r="J12" s="1"/>
      <c r="K12" s="1"/>
      <c r="L12" s="1"/>
    </row>
    <row r="13" spans="2:12" ht="24.9" customHeight="1">
      <c r="B13" s="82" t="s">
        <v>24</v>
      </c>
      <c r="C13" s="82"/>
      <c r="D13" s="82"/>
      <c r="E13" s="82"/>
      <c r="F13" s="82"/>
      <c r="G13" s="82"/>
      <c r="H13" s="82"/>
      <c r="I13" s="82"/>
      <c r="J13" s="82"/>
      <c r="K13" s="82"/>
      <c r="L13" s="82"/>
    </row>
    <row r="14" spans="2:12" ht="168" customHeight="1">
      <c r="B14" s="83" t="s">
        <v>30</v>
      </c>
      <c r="C14" s="83"/>
      <c r="D14" s="83"/>
      <c r="E14" s="83"/>
      <c r="F14" s="83"/>
      <c r="G14" s="83"/>
      <c r="H14" s="83"/>
      <c r="I14" s="83"/>
      <c r="J14" s="83"/>
      <c r="K14" s="83"/>
      <c r="L14" s="83"/>
    </row>
    <row r="15" spans="2:12" ht="9.9" customHeight="1">
      <c r="B15" s="1"/>
      <c r="C15" s="3"/>
      <c r="D15" s="1"/>
      <c r="E15" s="1"/>
      <c r="F15" s="1"/>
      <c r="J15" s="1"/>
      <c r="K15" s="1"/>
      <c r="L15" s="1"/>
    </row>
    <row r="16" spans="2:12" ht="24.9" customHeight="1">
      <c r="B16" s="93" t="s">
        <v>25</v>
      </c>
      <c r="C16" s="93"/>
      <c r="D16" s="93"/>
      <c r="E16" s="93"/>
      <c r="F16" s="93"/>
      <c r="G16" s="93"/>
      <c r="H16" s="93"/>
      <c r="I16" s="93"/>
      <c r="J16" s="93"/>
      <c r="K16" s="93"/>
      <c r="L16" s="57" t="s">
        <v>42</v>
      </c>
    </row>
    <row r="17" spans="2:24" ht="45" customHeight="1">
      <c r="B17" s="5" t="s">
        <v>4</v>
      </c>
      <c r="C17" s="6" t="s">
        <v>5</v>
      </c>
      <c r="D17" s="7" t="s">
        <v>6</v>
      </c>
      <c r="E17" s="7" t="s">
        <v>7</v>
      </c>
      <c r="F17" s="7" t="s">
        <v>8</v>
      </c>
      <c r="G17" s="32" t="s">
        <v>9</v>
      </c>
      <c r="H17" s="33" t="s">
        <v>11</v>
      </c>
      <c r="I17" s="33" t="s">
        <v>28</v>
      </c>
      <c r="J17" s="34" t="s">
        <v>10</v>
      </c>
      <c r="K17" s="35" t="s">
        <v>12</v>
      </c>
      <c r="L17" s="34" t="s">
        <v>27</v>
      </c>
      <c r="M17" s="8"/>
      <c r="N17" s="8"/>
      <c r="O17" s="8"/>
      <c r="P17" s="8"/>
      <c r="Q17" s="8"/>
      <c r="R17" s="8"/>
      <c r="S17" s="8"/>
      <c r="T17" s="8"/>
      <c r="U17" s="8"/>
      <c r="V17" s="8"/>
      <c r="W17" s="8"/>
      <c r="X17" s="8"/>
    </row>
    <row r="18" spans="2:24" ht="27.9" customHeight="1">
      <c r="B18" s="91" t="s">
        <v>13</v>
      </c>
      <c r="C18" s="25" t="s">
        <v>14</v>
      </c>
      <c r="D18" s="9">
        <v>2.5</v>
      </c>
      <c r="E18" s="10">
        <v>1</v>
      </c>
      <c r="F18" s="11">
        <v>0.5</v>
      </c>
      <c r="G18" s="65">
        <v>6857751.333333333</v>
      </c>
      <c r="H18" s="12">
        <v>2.2033333333333336</v>
      </c>
      <c r="I18" s="31">
        <f>D18*E18*F18*G18*H18</f>
        <v>18887390.130555555</v>
      </c>
      <c r="J18" s="60">
        <v>4000000</v>
      </c>
      <c r="K18" s="56">
        <v>2</v>
      </c>
      <c r="L18" s="63">
        <f>ROUND(D18*E18*F18*J18*K18,0)</f>
        <v>10000000</v>
      </c>
      <c r="M18" s="13"/>
      <c r="N18" s="14"/>
      <c r="O18" s="15"/>
      <c r="P18" s="15"/>
      <c r="Q18" s="13"/>
      <c r="R18" s="14"/>
      <c r="S18" s="15"/>
      <c r="T18" s="13"/>
      <c r="U18" s="14"/>
      <c r="V18" s="15"/>
      <c r="W18" s="13"/>
      <c r="X18" s="14"/>
    </row>
    <row r="19" spans="2:24" ht="27.9" customHeight="1">
      <c r="B19" s="92"/>
      <c r="C19" s="25" t="s">
        <v>15</v>
      </c>
      <c r="D19" s="9">
        <v>2.5</v>
      </c>
      <c r="E19" s="10">
        <v>2</v>
      </c>
      <c r="F19" s="11">
        <v>1</v>
      </c>
      <c r="G19" s="65">
        <v>4006434.3333333335</v>
      </c>
      <c r="H19" s="12">
        <v>2.2033333333333336</v>
      </c>
      <c r="I19" s="31">
        <f t="shared" ref="I19:I25" si="0">D19*E19*F19*G19*H19</f>
        <v>44137551.572222233</v>
      </c>
      <c r="J19" s="60">
        <v>4000000</v>
      </c>
      <c r="K19" s="56">
        <v>2</v>
      </c>
      <c r="L19" s="63">
        <f t="shared" ref="L19:L25" si="1">ROUND(D19*E19*F19*J19*K19,0)</f>
        <v>40000000</v>
      </c>
      <c r="M19" s="13"/>
      <c r="N19" s="14"/>
      <c r="O19" s="15"/>
      <c r="P19" s="15"/>
      <c r="Q19" s="13"/>
      <c r="R19" s="14"/>
      <c r="S19" s="15"/>
      <c r="T19" s="13"/>
      <c r="U19" s="14"/>
      <c r="V19" s="15"/>
      <c r="W19" s="13"/>
      <c r="X19" s="14"/>
    </row>
    <row r="20" spans="2:24" ht="27.9" customHeight="1">
      <c r="B20" s="92"/>
      <c r="C20" s="25" t="s">
        <v>31</v>
      </c>
      <c r="D20" s="9">
        <v>2.5</v>
      </c>
      <c r="E20" s="10">
        <v>1</v>
      </c>
      <c r="F20" s="11">
        <v>0.4</v>
      </c>
      <c r="G20" s="65">
        <v>3078234</v>
      </c>
      <c r="H20" s="12">
        <v>2.2033333333333336</v>
      </c>
      <c r="I20" s="31">
        <f t="shared" si="0"/>
        <v>6782375.580000001</v>
      </c>
      <c r="J20" s="60">
        <v>4000000</v>
      </c>
      <c r="K20" s="56">
        <v>2</v>
      </c>
      <c r="L20" s="63">
        <f t="shared" si="1"/>
        <v>8000000</v>
      </c>
      <c r="M20" s="13"/>
      <c r="N20" s="14"/>
      <c r="O20" s="15"/>
      <c r="P20" s="15"/>
      <c r="Q20" s="13"/>
      <c r="R20" s="14"/>
      <c r="S20" s="15"/>
      <c r="T20" s="13"/>
      <c r="U20" s="14"/>
      <c r="V20" s="15"/>
      <c r="W20" s="13"/>
      <c r="X20" s="14"/>
    </row>
    <row r="21" spans="2:24" ht="27.9" customHeight="1">
      <c r="B21" s="92"/>
      <c r="C21" s="25" t="s">
        <v>32</v>
      </c>
      <c r="D21" s="9">
        <v>2.5</v>
      </c>
      <c r="E21" s="10">
        <v>1</v>
      </c>
      <c r="F21" s="11">
        <v>0.1</v>
      </c>
      <c r="G21" s="65">
        <v>4834269.666666667</v>
      </c>
      <c r="H21" s="12">
        <v>2.2033333333333336</v>
      </c>
      <c r="I21" s="31">
        <f t="shared" si="0"/>
        <v>2662876.8747222228</v>
      </c>
      <c r="J21" s="60">
        <v>3000000</v>
      </c>
      <c r="K21" s="56">
        <v>2</v>
      </c>
      <c r="L21" s="63">
        <f t="shared" si="1"/>
        <v>1500000</v>
      </c>
      <c r="M21" s="13"/>
      <c r="N21" s="14"/>
      <c r="O21" s="15"/>
      <c r="P21" s="15"/>
      <c r="Q21" s="13"/>
      <c r="R21" s="14"/>
      <c r="S21" s="15"/>
      <c r="T21" s="13"/>
      <c r="U21" s="14"/>
      <c r="V21" s="15"/>
      <c r="W21" s="13"/>
      <c r="X21" s="14"/>
    </row>
    <row r="22" spans="2:24" ht="27.75" customHeight="1">
      <c r="B22" s="92"/>
      <c r="C22" s="25" t="s">
        <v>35</v>
      </c>
      <c r="D22" s="9">
        <v>2.5</v>
      </c>
      <c r="E22" s="10">
        <v>1</v>
      </c>
      <c r="F22" s="16">
        <v>0.2</v>
      </c>
      <c r="G22" s="66">
        <v>4764933.333333333</v>
      </c>
      <c r="H22" s="12">
        <v>2.2033333333333336</v>
      </c>
      <c r="I22" s="31">
        <f t="shared" si="0"/>
        <v>5249368.2222222229</v>
      </c>
      <c r="J22" s="60">
        <v>3000000</v>
      </c>
      <c r="K22" s="56">
        <v>2</v>
      </c>
      <c r="L22" s="63">
        <f t="shared" si="1"/>
        <v>3000000</v>
      </c>
      <c r="M22" s="13"/>
      <c r="N22" s="14"/>
      <c r="O22" s="15"/>
      <c r="P22" s="15"/>
      <c r="Q22" s="13"/>
      <c r="R22" s="14"/>
      <c r="S22" s="15"/>
      <c r="T22" s="13"/>
      <c r="U22" s="14"/>
      <c r="V22" s="15"/>
      <c r="W22" s="13"/>
      <c r="X22" s="14"/>
    </row>
    <row r="23" spans="2:24" ht="27.75" customHeight="1">
      <c r="B23" s="92"/>
      <c r="C23" s="25" t="s">
        <v>33</v>
      </c>
      <c r="D23" s="9">
        <v>2.5</v>
      </c>
      <c r="E23" s="10">
        <v>1</v>
      </c>
      <c r="F23" s="16">
        <v>0.2</v>
      </c>
      <c r="G23" s="66">
        <v>4231600</v>
      </c>
      <c r="H23" s="12">
        <v>2.2033333333333336</v>
      </c>
      <c r="I23" s="31">
        <f t="shared" si="0"/>
        <v>4661812.666666667</v>
      </c>
      <c r="J23" s="60">
        <v>3000000</v>
      </c>
      <c r="K23" s="56">
        <v>2</v>
      </c>
      <c r="L23" s="63">
        <f t="shared" si="1"/>
        <v>3000000</v>
      </c>
      <c r="M23" s="13"/>
      <c r="N23" s="14"/>
      <c r="O23" s="15"/>
      <c r="P23" s="15"/>
      <c r="Q23" s="13"/>
      <c r="R23" s="14"/>
      <c r="S23" s="15"/>
      <c r="T23" s="13"/>
      <c r="U23" s="14"/>
      <c r="V23" s="15"/>
      <c r="W23" s="13"/>
      <c r="X23" s="14"/>
    </row>
    <row r="24" spans="2:24" ht="27.75" customHeight="1">
      <c r="B24" s="92"/>
      <c r="C24" s="25" t="s">
        <v>34</v>
      </c>
      <c r="D24" s="9">
        <v>2.5</v>
      </c>
      <c r="E24" s="10">
        <v>1</v>
      </c>
      <c r="F24" s="16">
        <v>0.5</v>
      </c>
      <c r="G24" s="66">
        <v>3489549</v>
      </c>
      <c r="H24" s="12">
        <v>2.2033333333333336</v>
      </c>
      <c r="I24" s="31">
        <f t="shared" si="0"/>
        <v>9610799.5375000015</v>
      </c>
      <c r="J24" s="60">
        <v>3000000</v>
      </c>
      <c r="K24" s="56">
        <v>2</v>
      </c>
      <c r="L24" s="63">
        <f t="shared" si="1"/>
        <v>7500000</v>
      </c>
      <c r="M24" s="13"/>
      <c r="N24" s="14"/>
      <c r="O24" s="15"/>
      <c r="P24" s="15"/>
      <c r="Q24" s="13"/>
      <c r="R24" s="14"/>
      <c r="S24" s="15"/>
      <c r="T24" s="13"/>
      <c r="U24" s="14"/>
      <c r="V24" s="15"/>
      <c r="W24" s="13"/>
      <c r="X24" s="14"/>
    </row>
    <row r="25" spans="2:24" ht="27.75" customHeight="1">
      <c r="B25" s="92"/>
      <c r="C25" s="25" t="s">
        <v>16</v>
      </c>
      <c r="D25" s="9">
        <v>2.5</v>
      </c>
      <c r="E25" s="10">
        <v>1</v>
      </c>
      <c r="F25" s="16">
        <v>0.1</v>
      </c>
      <c r="G25" s="66">
        <v>4529094.333333333</v>
      </c>
      <c r="H25" s="12">
        <v>2.2033333333333336</v>
      </c>
      <c r="I25" s="31">
        <f t="shared" si="0"/>
        <v>2494776.1286111111</v>
      </c>
      <c r="J25" s="60">
        <v>2000000</v>
      </c>
      <c r="K25" s="56">
        <v>2</v>
      </c>
      <c r="L25" s="63">
        <f t="shared" si="1"/>
        <v>1000000</v>
      </c>
      <c r="M25" s="13"/>
      <c r="N25" s="14"/>
      <c r="O25" s="15"/>
      <c r="P25" s="15"/>
      <c r="Q25" s="13"/>
      <c r="R25" s="14"/>
      <c r="S25" s="15"/>
      <c r="T25" s="13"/>
      <c r="U25" s="14"/>
      <c r="V25" s="15"/>
      <c r="W25" s="13"/>
      <c r="X25" s="14"/>
    </row>
    <row r="26" spans="2:24" ht="28.5" customHeight="1">
      <c r="B26" s="99" t="s">
        <v>17</v>
      </c>
      <c r="C26" s="100"/>
      <c r="D26" s="100"/>
      <c r="E26" s="100"/>
      <c r="F26" s="100"/>
      <c r="G26" s="67">
        <f>SUM(G18:G25)</f>
        <v>35791866</v>
      </c>
      <c r="H26" s="40"/>
      <c r="I26" s="36">
        <f>SUM(I18:I25)</f>
        <v>94486950.712500036</v>
      </c>
      <c r="J26" s="61">
        <f>SUM(J18:J25)</f>
        <v>26000000</v>
      </c>
      <c r="K26" s="39"/>
      <c r="L26" s="64">
        <f>+SUM(L18:L25)</f>
        <v>74000000</v>
      </c>
      <c r="M26" s="17"/>
      <c r="N26" s="18"/>
      <c r="O26" s="19"/>
      <c r="P26" s="19"/>
      <c r="Q26" s="19"/>
      <c r="R26" s="18"/>
      <c r="S26" s="19"/>
      <c r="T26" s="19"/>
      <c r="U26" s="18"/>
      <c r="V26" s="19"/>
      <c r="W26" s="19"/>
      <c r="X26" s="18"/>
    </row>
    <row r="27" spans="2:24" s="4" customFormat="1" ht="9.9" customHeight="1"/>
    <row r="28" spans="2:24" s="4" customFormat="1" ht="52.8">
      <c r="B28" s="46" t="s">
        <v>4</v>
      </c>
      <c r="C28" s="104" t="s">
        <v>18</v>
      </c>
      <c r="D28" s="104"/>
      <c r="E28" s="104"/>
      <c r="F28" s="104"/>
      <c r="G28" s="104"/>
      <c r="H28" s="104"/>
      <c r="I28" s="104"/>
      <c r="J28" s="104"/>
      <c r="K28" s="46" t="s">
        <v>36</v>
      </c>
      <c r="L28" s="37" t="s">
        <v>38</v>
      </c>
      <c r="N28" s="58"/>
    </row>
    <row r="29" spans="2:24" s="4" customFormat="1" ht="62.25" customHeight="1">
      <c r="B29" s="47" t="s">
        <v>37</v>
      </c>
      <c r="C29" s="105" t="s">
        <v>44</v>
      </c>
      <c r="D29" s="105"/>
      <c r="E29" s="105"/>
      <c r="F29" s="105"/>
      <c r="G29" s="105"/>
      <c r="H29" s="105"/>
      <c r="I29" s="105"/>
      <c r="J29" s="105"/>
      <c r="K29" s="48">
        <v>7000000</v>
      </c>
      <c r="L29" s="62">
        <v>19000000</v>
      </c>
      <c r="N29" s="78"/>
      <c r="O29" s="79"/>
    </row>
    <row r="30" spans="2:24" s="4" customFormat="1" ht="13.8">
      <c r="B30" s="50"/>
      <c r="C30" s="49"/>
      <c r="D30" s="49"/>
      <c r="E30" s="49"/>
      <c r="F30" s="49"/>
      <c r="G30" s="49"/>
      <c r="H30" s="49"/>
      <c r="I30" s="49"/>
      <c r="J30" s="49"/>
      <c r="K30" s="18"/>
    </row>
    <row r="31" spans="2:24" s="4" customFormat="1" ht="25.5" customHeight="1">
      <c r="B31" s="98" t="s">
        <v>39</v>
      </c>
      <c r="C31" s="98"/>
      <c r="D31" s="98"/>
      <c r="E31" s="98"/>
      <c r="F31" s="98"/>
      <c r="G31" s="98"/>
      <c r="H31" s="98"/>
      <c r="I31" s="98"/>
      <c r="J31" s="98"/>
      <c r="K31" s="98"/>
      <c r="L31" s="70">
        <f>+L29+L26</f>
        <v>93000000</v>
      </c>
      <c r="M31" s="41"/>
      <c r="N31" s="42"/>
      <c r="O31" s="43"/>
      <c r="P31" s="43"/>
      <c r="Q31" s="43"/>
      <c r="R31" s="42"/>
      <c r="S31" s="43"/>
      <c r="T31" s="43"/>
      <c r="U31" s="42"/>
      <c r="V31" s="43"/>
      <c r="W31" s="43"/>
      <c r="X31" s="42"/>
    </row>
    <row r="32" spans="2:24" s="4" customFormat="1" ht="13.8"/>
    <row r="33" spans="2:24" ht="54" customHeight="1">
      <c r="B33" s="102" t="s">
        <v>4</v>
      </c>
      <c r="C33" s="102"/>
      <c r="D33" s="102" t="s">
        <v>18</v>
      </c>
      <c r="E33" s="102"/>
      <c r="F33" s="102"/>
      <c r="G33" s="102"/>
      <c r="H33" s="102"/>
      <c r="I33" s="102"/>
      <c r="J33" s="102"/>
      <c r="K33" s="38" t="s">
        <v>19</v>
      </c>
      <c r="L33" s="37" t="s">
        <v>29</v>
      </c>
      <c r="M33" s="20"/>
      <c r="N33" s="8"/>
      <c r="O33" s="19"/>
      <c r="P33" s="19"/>
      <c r="Q33" s="20"/>
      <c r="R33" s="8"/>
      <c r="S33" s="19"/>
      <c r="T33" s="20"/>
      <c r="U33" s="8"/>
      <c r="V33" s="19"/>
      <c r="W33" s="20"/>
      <c r="X33" s="8"/>
    </row>
    <row r="34" spans="2:24" ht="55.5" customHeight="1">
      <c r="B34" s="101" t="s">
        <v>20</v>
      </c>
      <c r="C34" s="101"/>
      <c r="D34" s="103" t="s">
        <v>21</v>
      </c>
      <c r="E34" s="103"/>
      <c r="F34" s="103"/>
      <c r="G34" s="103"/>
      <c r="H34" s="103"/>
      <c r="I34" s="103"/>
      <c r="J34" s="103"/>
      <c r="K34" s="72">
        <f>IF(L16="","FAVOR REGISTRAR SI ES RESPONSABLE O NO DE IVA",(IF(L16="SI",19%,0)))</f>
        <v>0.19</v>
      </c>
      <c r="L34" s="69">
        <f>+L31*K34</f>
        <v>17670000</v>
      </c>
      <c r="M34" s="21"/>
      <c r="N34" s="22"/>
      <c r="O34" s="19"/>
      <c r="P34" s="19"/>
      <c r="Q34" s="21"/>
      <c r="R34" s="22"/>
      <c r="S34" s="19"/>
      <c r="T34" s="21"/>
      <c r="U34" s="22"/>
      <c r="V34" s="19"/>
      <c r="W34" s="21"/>
      <c r="X34" s="22"/>
    </row>
    <row r="35" spans="2:24">
      <c r="B35" s="20"/>
      <c r="C35" s="20"/>
      <c r="D35" s="51"/>
      <c r="E35" s="51"/>
      <c r="F35" s="51"/>
      <c r="G35" s="51"/>
      <c r="H35" s="51"/>
      <c r="I35" s="51"/>
      <c r="J35" s="51"/>
      <c r="K35" s="52"/>
      <c r="L35" s="22"/>
      <c r="M35" s="21"/>
      <c r="N35" s="22"/>
      <c r="O35" s="19"/>
      <c r="P35" s="19"/>
      <c r="Q35" s="21"/>
      <c r="R35" s="22"/>
      <c r="S35" s="19"/>
      <c r="T35" s="21"/>
      <c r="U35" s="22"/>
      <c r="V35" s="19"/>
      <c r="W35" s="21"/>
      <c r="X35" s="22"/>
    </row>
    <row r="36" spans="2:24" s="4" customFormat="1" ht="25.5" customHeight="1">
      <c r="B36" s="98" t="s">
        <v>40</v>
      </c>
      <c r="C36" s="98"/>
      <c r="D36" s="98"/>
      <c r="E36" s="98"/>
      <c r="F36" s="98"/>
      <c r="G36" s="98"/>
      <c r="H36" s="98"/>
      <c r="I36" s="98"/>
      <c r="J36" s="98"/>
      <c r="K36" s="98"/>
      <c r="L36" s="70">
        <f>L34+L26</f>
        <v>91670000</v>
      </c>
      <c r="M36" s="41"/>
      <c r="N36" s="42"/>
      <c r="O36" s="43"/>
      <c r="P36" s="43"/>
      <c r="Q36" s="43"/>
      <c r="R36" s="42"/>
      <c r="S36" s="43"/>
      <c r="T36" s="43"/>
      <c r="U36" s="42"/>
      <c r="V36" s="43"/>
      <c r="W36" s="43"/>
      <c r="X36" s="42"/>
    </row>
    <row r="37" spans="2:24" s="4" customFormat="1" ht="25.5" customHeight="1">
      <c r="B37" s="44"/>
      <c r="C37" s="44"/>
      <c r="D37" s="44"/>
      <c r="E37" s="44"/>
      <c r="F37" s="44"/>
      <c r="G37" s="44"/>
      <c r="H37" s="44"/>
      <c r="I37" s="44"/>
      <c r="J37" s="44"/>
      <c r="K37" s="44"/>
      <c r="L37" s="45"/>
      <c r="M37" s="41"/>
      <c r="N37" s="42"/>
      <c r="O37" s="43"/>
      <c r="P37" s="43"/>
      <c r="Q37" s="76" t="s">
        <v>49</v>
      </c>
      <c r="R37" s="42"/>
      <c r="S37" s="43"/>
      <c r="T37" s="43"/>
      <c r="U37" s="42"/>
      <c r="V37" s="43"/>
      <c r="W37" s="43"/>
      <c r="X37" s="42"/>
    </row>
    <row r="38" spans="2:24" s="4" customFormat="1" ht="25.5" customHeight="1">
      <c r="B38" s="44"/>
      <c r="C38" s="44"/>
      <c r="D38" s="44"/>
      <c r="E38" s="44"/>
      <c r="F38" s="44"/>
      <c r="G38" s="44"/>
      <c r="H38" s="44"/>
      <c r="I38" s="44"/>
      <c r="J38" s="44"/>
      <c r="K38" s="44"/>
      <c r="M38" s="41"/>
      <c r="N38" s="4" t="s">
        <v>48</v>
      </c>
      <c r="O38" s="68">
        <v>120769471</v>
      </c>
      <c r="P38" s="43"/>
      <c r="Q38" s="77">
        <f>+O38*0.3</f>
        <v>36230841.299999997</v>
      </c>
      <c r="R38" s="42"/>
      <c r="S38" s="43"/>
      <c r="T38" s="43"/>
      <c r="U38" s="42"/>
      <c r="V38" s="43"/>
      <c r="W38" s="43"/>
      <c r="X38" s="42"/>
    </row>
    <row r="39" spans="2:24" s="4" customFormat="1" ht="25.5" customHeight="1">
      <c r="B39" s="44"/>
      <c r="C39" s="44"/>
      <c r="D39" s="44"/>
      <c r="E39" s="44"/>
      <c r="F39" s="44"/>
      <c r="G39" s="44"/>
      <c r="H39" s="44"/>
      <c r="I39" s="44"/>
      <c r="J39" s="44"/>
      <c r="K39" s="44"/>
      <c r="M39" s="41"/>
      <c r="N39" s="4" t="s">
        <v>51</v>
      </c>
      <c r="O39" s="71">
        <f>+O38-L36</f>
        <v>29099471</v>
      </c>
      <c r="P39" s="43"/>
      <c r="R39" s="42"/>
      <c r="S39" s="43"/>
      <c r="T39" s="43"/>
      <c r="U39" s="42"/>
      <c r="V39" s="43"/>
      <c r="W39" s="43"/>
      <c r="X39" s="42"/>
    </row>
    <row r="40" spans="2:24" ht="22.5" customHeight="1">
      <c r="B40" s="23"/>
      <c r="C40" s="23"/>
      <c r="D40" s="53"/>
      <c r="E40" s="53"/>
      <c r="F40" s="54"/>
      <c r="G40" s="54"/>
      <c r="H40" s="54"/>
      <c r="I40" s="54"/>
      <c r="J40" s="19"/>
      <c r="K40" s="19"/>
      <c r="M40" s="19"/>
      <c r="N40" s="73" t="s">
        <v>50</v>
      </c>
      <c r="O40" s="74"/>
      <c r="P40" s="74"/>
      <c r="Q40" s="75">
        <f>+O38-Q38</f>
        <v>84538629.700000003</v>
      </c>
      <c r="R40" s="24"/>
      <c r="S40" s="19"/>
      <c r="T40" s="19"/>
      <c r="U40" s="24"/>
      <c r="V40" s="19"/>
      <c r="W40" s="19"/>
      <c r="X40" s="24"/>
    </row>
    <row r="41" spans="2:24" s="30" customFormat="1" ht="20.25" customHeight="1">
      <c r="B41" s="106" t="s">
        <v>26</v>
      </c>
      <c r="C41" s="106"/>
      <c r="D41" s="106"/>
      <c r="E41" s="106"/>
      <c r="F41" s="106"/>
      <c r="G41" s="106"/>
      <c r="H41" s="106"/>
      <c r="I41" s="106"/>
      <c r="J41" s="106"/>
      <c r="K41" s="106"/>
      <c r="L41" s="106"/>
    </row>
    <row r="42" spans="2:24" ht="16.2">
      <c r="B42" s="97"/>
      <c r="C42" s="97"/>
      <c r="D42" s="107" t="s">
        <v>52</v>
      </c>
      <c r="E42" s="107"/>
      <c r="F42" s="107"/>
      <c r="G42" s="107"/>
      <c r="H42" s="107"/>
      <c r="I42" s="107"/>
      <c r="J42" s="59"/>
      <c r="K42" s="59"/>
      <c r="L42" s="59"/>
    </row>
  </sheetData>
  <mergeCells count="26">
    <mergeCell ref="B42:C42"/>
    <mergeCell ref="B36:K36"/>
    <mergeCell ref="B26:F26"/>
    <mergeCell ref="B34:C34"/>
    <mergeCell ref="D33:J33"/>
    <mergeCell ref="D34:J34"/>
    <mergeCell ref="B33:C33"/>
    <mergeCell ref="C28:J28"/>
    <mergeCell ref="C29:J29"/>
    <mergeCell ref="B31:K31"/>
    <mergeCell ref="B41:L41"/>
    <mergeCell ref="D42:I42"/>
    <mergeCell ref="B18:B25"/>
    <mergeCell ref="B13:L13"/>
    <mergeCell ref="B14:L14"/>
    <mergeCell ref="B16:K16"/>
    <mergeCell ref="C8:H8"/>
    <mergeCell ref="B1:L1"/>
    <mergeCell ref="B7:L7"/>
    <mergeCell ref="B10:L10"/>
    <mergeCell ref="B11:L11"/>
    <mergeCell ref="B2:K2"/>
    <mergeCell ref="B3:L3"/>
    <mergeCell ref="J8:L8"/>
    <mergeCell ref="B4:L4"/>
    <mergeCell ref="C6:L6"/>
  </mergeCells>
  <dataValidations disablePrompts="1" count="1">
    <dataValidation type="list" allowBlank="1" showInputMessage="1" showErrorMessage="1" sqref="L16" xr:uid="{00000000-0002-0000-0000-000000000000}">
      <formula1>"SI,NO"</formula1>
    </dataValidation>
  </dataValidations>
  <printOptions horizontalCentered="1"/>
  <pageMargins left="0.7" right="0.7" top="0.75" bottom="0.75" header="0.3" footer="0.3"/>
  <pageSetup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7" ma:contentTypeDescription="Crear nuevo documento." ma:contentTypeScope="" ma:versionID="103a635d57e7d6cccfdef0128f9772f2">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3a8b1519cd6f0c17c22bfb7f33be23d1"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cf835297-e739-4386-becf-4a0fdc8a8939}"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0274d0-787b-4324-b50e-0cbc2ec2ba1b">
      <Terms xmlns="http://schemas.microsoft.com/office/infopath/2007/PartnerControls"/>
    </lcf76f155ced4ddcb4097134ff3c332f>
    <TaxCatchAll xmlns="4a4922c0-ef49-4605-a329-7b73216a1a3b" xsi:nil="true"/>
  </documentManagement>
</p:properties>
</file>

<file path=customXml/itemProps1.xml><?xml version="1.0" encoding="utf-8"?>
<ds:datastoreItem xmlns:ds="http://schemas.openxmlformats.org/officeDocument/2006/customXml" ds:itemID="{8F501C56-DD29-4D6F-86B4-898DD41D3674}">
  <ds:schemaRefs>
    <ds:schemaRef ds:uri="http://schemas.microsoft.com/sharepoint/v3/contenttype/forms"/>
  </ds:schemaRefs>
</ds:datastoreItem>
</file>

<file path=customXml/itemProps2.xml><?xml version="1.0" encoding="utf-8"?>
<ds:datastoreItem xmlns:ds="http://schemas.openxmlformats.org/officeDocument/2006/customXml" ds:itemID="{C56B634A-7178-452E-947F-3AEDA2C30B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0274d0-787b-4324-b50e-0cbc2ec2ba1b"/>
    <ds:schemaRef ds:uri="4a4922c0-ef49-4605-a329-7b73216a1a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78D7461-C9CD-4663-9F70-E5F2405622FC}">
  <ds:schemaRefs>
    <ds:schemaRef ds:uri="http://purl.org/dc/terms/"/>
    <ds:schemaRef ds:uri="4a4922c0-ef49-4605-a329-7b73216a1a3b"/>
    <ds:schemaRef ds:uri="http://schemas.microsoft.com/office/2006/documentManagement/types"/>
    <ds:schemaRef ds:uri="http://schemas.microsoft.com/office/2006/metadata/properties"/>
    <ds:schemaRef ds:uri="http://www.w3.org/XML/1998/namespace"/>
    <ds:schemaRef ds:uri="http://purl.org/dc/dcmitype/"/>
    <ds:schemaRef ds:uri="http://purl.org/dc/elements/1.1/"/>
    <ds:schemaRef ds:uri="http://schemas.openxmlformats.org/package/2006/metadata/core-properties"/>
    <ds:schemaRef ds:uri="http://schemas.microsoft.com/office/infopath/2007/PartnerControls"/>
    <ds:schemaRef ds:uri="4b0274d0-787b-4324-b50e-0cbc2ec2ba1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vt:lpstr>
      <vt:lpstr>'Propuesta Economica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Robinson Hernan Parada Barajas</dc:creator>
  <cp:keywords/>
  <dc:description/>
  <cp:lastModifiedBy>Jaime Medina Tamayo</cp:lastModifiedBy>
  <cp:revision/>
  <cp:lastPrinted>2024-08-13T13:49:35Z</cp:lastPrinted>
  <dcterms:created xsi:type="dcterms:W3CDTF">2019-04-26T20:17:48Z</dcterms:created>
  <dcterms:modified xsi:type="dcterms:W3CDTF">2024-09-03T13:30:07Z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0x010100CE2DF9C2A717924C91B69D5D349B9546</vt:lpwstr>
  </property>
  <property fmtid="{D5CDD505-2E9C-101B-9397-08002B2CF9AE}" pid="3" name="MediaServiceImageTags">
    <vt:lpwstr/>
  </property>
</Properties>
</file>