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D:\2. CENAC EDUCACION\CENAC EDUCACION 2024\4. PROCESOS 2024\24. 541-2024 - VIRUTA\"/>
    </mc:Choice>
  </mc:AlternateContent>
  <xr:revisionPtr revIDLastSave="0" documentId="13_ncr:1_{9EBE8FD7-E1CE-4406-9362-8DFA07871B54}" xr6:coauthVersionLast="47" xr6:coauthVersionMax="47" xr10:uidLastSave="{00000000-0000-0000-0000-000000000000}"/>
  <bookViews>
    <workbookView xWindow="-120" yWindow="-120" windowWidth="20730" windowHeight="11040" xr2:uid="{008179D0-2594-4D6C-9CD7-3572C3368037}"/>
  </bookViews>
  <sheets>
    <sheet name="ANALISIS " sheetId="3" r:id="rId1"/>
    <sheet name="NECESIDAD" sheetId="2" r:id="rId2"/>
  </sheets>
  <definedNames>
    <definedName name="_xlnm._FilterDatabase" localSheetId="0" hidden="1">'ANALISIS '!$A$2:$Y$3</definedName>
    <definedName name="_xlnm._FilterDatabase" localSheetId="1" hidden="1">NECESIDAD!$A$1:$H$2</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W3" i="3" l="1"/>
  <c r="E2" i="2" l="1"/>
  <c r="P3" i="3"/>
  <c r="Q3" i="3" s="1"/>
  <c r="M3" i="3" l="1"/>
  <c r="N3" i="3" s="1"/>
  <c r="J3" i="3"/>
  <c r="K3" i="3" s="1"/>
  <c r="G3" i="3" l="1"/>
  <c r="H3" i="3" s="1"/>
  <c r="T3" i="3" l="1"/>
  <c r="S3" i="3"/>
  <c r="V3" i="3"/>
  <c r="R3" i="3"/>
  <c r="U3" i="3"/>
  <c r="Y3" i="3" s="1"/>
  <c r="X3" i="3" l="1"/>
  <c r="G2" i="2"/>
</calcChain>
</file>

<file path=xl/sharedStrings.xml><?xml version="1.0" encoding="utf-8"?>
<sst xmlns="http://schemas.openxmlformats.org/spreadsheetml/2006/main" count="42" uniqueCount="28">
  <si>
    <t>NO.</t>
  </si>
  <si>
    <t>CARACTERISTICA</t>
  </si>
  <si>
    <t>PROMEDIO</t>
  </si>
  <si>
    <t>MEDIANA</t>
  </si>
  <si>
    <t>MEDIA GEOMETRICA</t>
  </si>
  <si>
    <t>DESVIACION</t>
  </si>
  <si>
    <t>DISPERSION</t>
  </si>
  <si>
    <t>MINIMA</t>
  </si>
  <si>
    <t>UNID MED</t>
  </si>
  <si>
    <t>CANT</t>
  </si>
  <si>
    <t>IMPUESTO</t>
  </si>
  <si>
    <t>PARAMETRO</t>
  </si>
  <si>
    <t xml:space="preserve">PRECIO UNITARIO TOTAL </t>
  </si>
  <si>
    <t>PRECIO UNITARIO SIN IMPUESTO</t>
  </si>
  <si>
    <t>DIFERENCIA</t>
  </si>
  <si>
    <t>CODIGOS UNSPSC</t>
  </si>
  <si>
    <t>PRECIO DE REFERENCIA UNITARIO DESPUES DE IMPUESTOS</t>
  </si>
  <si>
    <t xml:space="preserve">PRESUPUESTO DESTINADO A ESTE PROCESO </t>
  </si>
  <si>
    <t>M3</t>
  </si>
  <si>
    <t>VIRUTA DE MADERA: PH neutro, no debe tener procesos químicos, debe ser absorbente, debe ser de aserrío, sin astillas, blanda, con grado de humedad natural de la madera, debe tener características elásticas, libre de contaminantes (alambres, residuos plásticos, papel e inmunizantes).</t>
  </si>
  <si>
    <t>PRECIO HISTORICO CTO 108-2024</t>
  </si>
  <si>
    <t>EL CORCEL</t>
  </si>
  <si>
    <t>GLORIA ELIZABETH OSORIO BENAVIDES</t>
  </si>
  <si>
    <t xml:space="preserve">PROGAMBIENTAL SAS </t>
  </si>
  <si>
    <r>
      <t xml:space="preserve">ANALISIS </t>
    </r>
    <r>
      <rPr>
        <b/>
        <sz val="10"/>
        <rFont val="Arial Narrow"/>
        <family val="2"/>
      </rPr>
      <t>PRECIOS UNITARIOS DESPUES DE IMPUESTOS</t>
    </r>
  </si>
  <si>
    <t>PRESUPUESTO REQUERIDO TOTAL CON IMPUESTOS</t>
  </si>
  <si>
    <t>LIMITACION DE CANTIDADES</t>
  </si>
  <si>
    <t>se le hizo correccion aritmetica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</si>
</sst>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1" formatCode="_-* #,##0_-;\-* #,##0_-;_-* &quot;-&quot;_-;_-@_-"/>
    <numFmt numFmtId="44" formatCode="_-&quot;$&quot;\ * #,##0.00_-;\-&quot;$&quot;\ * #,##0.00_-;_-&quot;$&quot;\ * &quot;-&quot;??_-;_-@_-"/>
    <numFmt numFmtId="43" formatCode="_-* #,##0.00_-;\-* #,##0.00_-;_-* &quot;-&quot;??_-;_-@_-"/>
  </numFmts>
  <fonts count="7" x14ac:knownFonts="1">
    <font>
      <sz val="11"/>
      <color theme="1"/>
      <name val="Calibri"/>
      <family val="2"/>
      <scheme val="minor"/>
    </font>
    <font>
      <sz val="11"/>
      <color theme="1"/>
      <name val="Calibri"/>
      <family val="2"/>
      <scheme val="minor"/>
    </font>
    <font>
      <b/>
      <sz val="10"/>
      <color theme="1"/>
      <name val="Arial Narrow"/>
      <family val="2"/>
    </font>
    <font>
      <sz val="10"/>
      <color theme="1"/>
      <name val="Arial Narrow"/>
      <family val="2"/>
    </font>
    <font>
      <sz val="11"/>
      <name val="Calibri"/>
      <family val="2"/>
    </font>
    <font>
      <b/>
      <sz val="10"/>
      <name val="Arial Narrow"/>
      <family val="2"/>
    </font>
    <font>
      <sz val="10"/>
      <name val="Arial Narrow"/>
      <family val="2"/>
    </font>
  </fonts>
  <fills count="5">
    <fill>
      <patternFill patternType="none"/>
    </fill>
    <fill>
      <patternFill patternType="gray125"/>
    </fill>
    <fill>
      <patternFill patternType="solid">
        <fgColor theme="4" tint="0.59999389629810485"/>
        <bgColor indexed="64"/>
      </patternFill>
    </fill>
    <fill>
      <patternFill patternType="solid">
        <fgColor theme="0"/>
        <bgColor indexed="64"/>
      </patternFill>
    </fill>
    <fill>
      <patternFill patternType="solid">
        <fgColor theme="5" tint="0.59999389629810485"/>
        <bgColor indexed="64"/>
      </patternFill>
    </fill>
  </fills>
  <borders count="8">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s>
  <cellStyleXfs count="6">
    <xf numFmtId="0" fontId="0" fillId="0" borderId="0"/>
    <xf numFmtId="41" fontId="1" fillId="0" borderId="0" applyFont="0" applyFill="0" applyBorder="0" applyAlignment="0" applyProtection="0"/>
    <xf numFmtId="9"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0" fontId="4" fillId="0" borderId="0">
      <alignment vertical="center"/>
    </xf>
  </cellStyleXfs>
  <cellXfs count="45">
    <xf numFmtId="0" fontId="0" fillId="0" borderId="0" xfId="0"/>
    <xf numFmtId="0" fontId="2" fillId="0" borderId="1" xfId="0" applyFont="1" applyBorder="1" applyAlignment="1">
      <alignment horizontal="center" vertical="center" wrapText="1"/>
    </xf>
    <xf numFmtId="49" fontId="2" fillId="0" borderId="1" xfId="1" applyNumberFormat="1" applyFont="1" applyBorder="1" applyAlignment="1">
      <alignment horizontal="center" vertical="center" wrapText="1"/>
    </xf>
    <xf numFmtId="0" fontId="3" fillId="0" borderId="0" xfId="0" applyFont="1"/>
    <xf numFmtId="0" fontId="2" fillId="0" borderId="1" xfId="0" applyFont="1" applyBorder="1" applyAlignment="1">
      <alignment horizontal="center" vertical="center"/>
    </xf>
    <xf numFmtId="44" fontId="2" fillId="0" borderId="1" xfId="4" applyFont="1" applyBorder="1" applyAlignment="1">
      <alignment horizontal="center" vertical="center" wrapText="1"/>
    </xf>
    <xf numFmtId="44" fontId="3" fillId="0" borderId="1" xfId="4" applyFont="1" applyBorder="1" applyAlignment="1">
      <alignment horizontal="center" vertical="center"/>
    </xf>
    <xf numFmtId="0" fontId="2" fillId="3" borderId="1" xfId="0" applyFont="1" applyFill="1" applyBorder="1" applyAlignment="1">
      <alignment horizontal="center" vertical="center" wrapText="1"/>
    </xf>
    <xf numFmtId="0" fontId="2" fillId="0" borderId="1" xfId="0" applyFont="1" applyBorder="1" applyAlignment="1">
      <alignment horizontal="left" vertical="center"/>
    </xf>
    <xf numFmtId="49" fontId="2" fillId="3" borderId="1" xfId="1" applyNumberFormat="1" applyFont="1" applyFill="1" applyBorder="1" applyAlignment="1">
      <alignment horizontal="center" vertical="center" wrapText="1"/>
    </xf>
    <xf numFmtId="0" fontId="2" fillId="0" borderId="0" xfId="0" applyFont="1"/>
    <xf numFmtId="44" fontId="2" fillId="4" borderId="1" xfId="4" applyFont="1" applyFill="1" applyBorder="1" applyAlignment="1">
      <alignment horizontal="center" vertical="center" wrapText="1"/>
    </xf>
    <xf numFmtId="10" fontId="2" fillId="4" borderId="1" xfId="2" applyNumberFormat="1" applyFont="1" applyFill="1" applyBorder="1" applyAlignment="1">
      <alignment horizontal="center" vertical="center" wrapText="1"/>
    </xf>
    <xf numFmtId="0" fontId="2" fillId="4" borderId="1" xfId="0" applyFont="1" applyFill="1" applyBorder="1" applyAlignment="1">
      <alignment horizontal="center" vertical="center" wrapText="1"/>
    </xf>
    <xf numFmtId="0" fontId="3" fillId="0" borderId="1" xfId="0" applyFont="1" applyBorder="1" applyAlignment="1" applyProtection="1">
      <alignment horizontal="center" vertical="center" wrapText="1"/>
      <protection locked="0"/>
    </xf>
    <xf numFmtId="0" fontId="3" fillId="0" borderId="1" xfId="0" applyFont="1" applyBorder="1" applyAlignment="1">
      <alignment horizontal="center" vertical="center"/>
    </xf>
    <xf numFmtId="44" fontId="3" fillId="0" borderId="1" xfId="4" applyFont="1" applyFill="1" applyBorder="1" applyAlignment="1">
      <alignment horizontal="center" vertical="center" wrapText="1"/>
    </xf>
    <xf numFmtId="10" fontId="3" fillId="0" borderId="1" xfId="2" applyNumberFormat="1" applyFont="1" applyFill="1" applyBorder="1" applyAlignment="1">
      <alignment horizontal="center" vertical="center" wrapText="1"/>
    </xf>
    <xf numFmtId="43" fontId="3" fillId="0" borderId="1" xfId="3" applyFont="1" applyFill="1" applyBorder="1" applyAlignment="1">
      <alignment horizontal="center" vertical="center" wrapText="1"/>
    </xf>
    <xf numFmtId="0" fontId="3" fillId="0" borderId="0" xfId="0" applyFont="1" applyAlignment="1">
      <alignment horizontal="center" vertical="center" wrapText="1"/>
    </xf>
    <xf numFmtId="0" fontId="3" fillId="0" borderId="0" xfId="0" applyFont="1" applyAlignment="1">
      <alignment horizontal="left" vertical="center"/>
    </xf>
    <xf numFmtId="49" fontId="3" fillId="0" borderId="0" xfId="1" applyNumberFormat="1" applyFont="1" applyAlignment="1">
      <alignment horizontal="center" vertical="center" wrapText="1"/>
    </xf>
    <xf numFmtId="44" fontId="3" fillId="0" borderId="0" xfId="4" applyFont="1" applyAlignment="1">
      <alignment horizontal="center" vertical="center" wrapText="1"/>
    </xf>
    <xf numFmtId="10" fontId="3" fillId="0" borderId="0" xfId="2" applyNumberFormat="1" applyFont="1" applyAlignment="1">
      <alignment horizontal="center" vertical="center" wrapText="1"/>
    </xf>
    <xf numFmtId="41" fontId="3" fillId="0" borderId="0" xfId="1" applyFont="1" applyAlignment="1">
      <alignment horizontal="center" vertical="center" wrapText="1"/>
    </xf>
    <xf numFmtId="0" fontId="6" fillId="0" borderId="1" xfId="0" applyFont="1" applyBorder="1" applyAlignment="1">
      <alignment horizontal="center" vertical="center"/>
    </xf>
    <xf numFmtId="3" fontId="6" fillId="0" borderId="1" xfId="0" applyNumberFormat="1" applyFont="1" applyBorder="1" applyAlignment="1">
      <alignment horizontal="justify" vertical="top" wrapText="1"/>
    </xf>
    <xf numFmtId="3" fontId="6" fillId="0" borderId="1" xfId="0" applyNumberFormat="1" applyFont="1" applyBorder="1" applyAlignment="1">
      <alignment horizontal="center" vertical="center"/>
    </xf>
    <xf numFmtId="0" fontId="3" fillId="3" borderId="0" xfId="0" applyFont="1" applyFill="1" applyAlignment="1">
      <alignment horizontal="center" vertical="center"/>
    </xf>
    <xf numFmtId="0" fontId="3" fillId="3" borderId="0" xfId="0" applyFont="1" applyFill="1"/>
    <xf numFmtId="44" fontId="3" fillId="3" borderId="1" xfId="0" applyNumberFormat="1" applyFont="1" applyFill="1" applyBorder="1" applyAlignment="1">
      <alignment horizontal="center" vertical="center"/>
    </xf>
    <xf numFmtId="44" fontId="3" fillId="3" borderId="1" xfId="4" applyFont="1" applyFill="1" applyBorder="1" applyAlignment="1">
      <alignment horizontal="center" vertical="center"/>
    </xf>
    <xf numFmtId="44" fontId="3" fillId="3" borderId="0" xfId="4" applyFont="1" applyFill="1" applyAlignment="1">
      <alignment horizontal="center" vertical="center"/>
    </xf>
    <xf numFmtId="0" fontId="2" fillId="3" borderId="4" xfId="0" applyFont="1" applyFill="1" applyBorder="1" applyAlignment="1">
      <alignment horizontal="center" vertical="center" wrapText="1"/>
    </xf>
    <xf numFmtId="0" fontId="2" fillId="3" borderId="5" xfId="0" applyFont="1" applyFill="1" applyBorder="1" applyAlignment="1">
      <alignment horizontal="center" vertical="center"/>
    </xf>
    <xf numFmtId="0" fontId="2" fillId="3" borderId="5" xfId="0" applyFont="1" applyFill="1" applyBorder="1" applyAlignment="1">
      <alignment horizontal="center" vertical="center" wrapText="1"/>
    </xf>
    <xf numFmtId="49" fontId="2" fillId="3" borderId="5" xfId="1" applyNumberFormat="1" applyFont="1" applyFill="1" applyBorder="1" applyAlignment="1">
      <alignment horizontal="center" vertical="center" wrapText="1"/>
    </xf>
    <xf numFmtId="44" fontId="2" fillId="3" borderId="5" xfId="4" applyFont="1" applyFill="1" applyBorder="1" applyAlignment="1">
      <alignment horizontal="center" vertical="center" wrapText="1"/>
    </xf>
    <xf numFmtId="0" fontId="3" fillId="3" borderId="6" xfId="0" applyFont="1" applyFill="1" applyBorder="1" applyAlignment="1" applyProtection="1">
      <alignment horizontal="center" vertical="center" wrapText="1"/>
      <protection locked="0"/>
    </xf>
    <xf numFmtId="0" fontId="3" fillId="3" borderId="7" xfId="0" applyFont="1" applyFill="1" applyBorder="1"/>
    <xf numFmtId="44" fontId="3" fillId="3" borderId="0" xfId="4" applyFont="1" applyFill="1" applyBorder="1" applyAlignment="1">
      <alignment horizontal="center" vertical="center"/>
    </xf>
    <xf numFmtId="0" fontId="2" fillId="2" borderId="1" xfId="0" applyFont="1" applyFill="1" applyBorder="1" applyAlignment="1">
      <alignment horizontal="center" vertical="center"/>
    </xf>
    <xf numFmtId="44" fontId="2" fillId="2" borderId="1" xfId="4" applyFont="1" applyFill="1" applyBorder="1" applyAlignment="1">
      <alignment horizontal="center" vertical="center" wrapText="1"/>
    </xf>
    <xf numFmtId="44" fontId="2" fillId="2" borderId="2" xfId="4" applyFont="1" applyFill="1" applyBorder="1" applyAlignment="1">
      <alignment horizontal="center" vertical="center" wrapText="1"/>
    </xf>
    <xf numFmtId="44" fontId="2" fillId="2" borderId="3" xfId="4" applyFont="1" applyFill="1" applyBorder="1" applyAlignment="1">
      <alignment horizontal="center" vertical="center" wrapText="1"/>
    </xf>
  </cellXfs>
  <cellStyles count="6">
    <cellStyle name="Millares" xfId="3" builtinId="3"/>
    <cellStyle name="Millares [0]" xfId="1" builtinId="6"/>
    <cellStyle name="Moneda" xfId="4" builtinId="4"/>
    <cellStyle name="Normal" xfId="0" builtinId="0"/>
    <cellStyle name="Normal 4" xfId="5" xr:uid="{8142EFC0-E613-4E45-9FE0-D0569FEEC729}"/>
    <cellStyle name="Porcentaje" xfId="2" builtinId="5"/>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890522-7BB1-49B1-9C31-F55F54A25131}">
  <dimension ref="A1:Y5"/>
  <sheetViews>
    <sheetView tabSelected="1" zoomScale="80" zoomScaleNormal="80" workbookViewId="0">
      <pane xSplit="5" ySplit="2" topLeftCell="S3" activePane="bottomRight" state="frozen"/>
      <selection pane="topRight" activeCell="E1" sqref="E1"/>
      <selection pane="bottomLeft" activeCell="A5" sqref="A5"/>
      <selection pane="bottomRight" activeCell="Y3" sqref="Y3"/>
    </sheetView>
  </sheetViews>
  <sheetFormatPr baseColWidth="10" defaultRowHeight="12.75" x14ac:dyDescent="0.2"/>
  <cols>
    <col min="1" max="1" width="4.5703125" style="19" customWidth="1"/>
    <col min="2" max="2" width="11.42578125" style="19" customWidth="1"/>
    <col min="3" max="3" width="48.42578125" style="20" customWidth="1"/>
    <col min="4" max="4" width="12" style="19" customWidth="1"/>
    <col min="5" max="5" width="11.5703125" style="21" customWidth="1"/>
    <col min="6" max="6" width="16.7109375" style="22" customWidth="1"/>
    <col min="7" max="11" width="16.28515625" style="22" customWidth="1"/>
    <col min="12" max="14" width="16.85546875" style="22" customWidth="1"/>
    <col min="15" max="17" width="16" style="22" customWidth="1"/>
    <col min="18" max="18" width="19.7109375" style="22" customWidth="1"/>
    <col min="19" max="19" width="15.7109375" style="22" customWidth="1"/>
    <col min="20" max="20" width="21.28515625" style="22" customWidth="1"/>
    <col min="21" max="21" width="20.28515625" style="22" customWidth="1"/>
    <col min="22" max="22" width="18.85546875" style="22" customWidth="1"/>
    <col min="23" max="23" width="18.85546875" style="23" customWidth="1"/>
    <col min="24" max="24" width="19" style="24" customWidth="1"/>
    <col min="25" max="25" width="25.42578125" style="24" customWidth="1"/>
    <col min="26" max="16384" width="11.42578125" style="3"/>
  </cols>
  <sheetData>
    <row r="1" spans="1:25" s="10" customFormat="1" ht="40.5" customHeight="1" x14ac:dyDescent="0.2">
      <c r="A1" s="7"/>
      <c r="B1" s="7"/>
      <c r="C1" s="8"/>
      <c r="D1" s="7"/>
      <c r="E1" s="9"/>
      <c r="F1" s="42" t="s">
        <v>20</v>
      </c>
      <c r="G1" s="42"/>
      <c r="H1" s="42"/>
      <c r="I1" s="42" t="s">
        <v>21</v>
      </c>
      <c r="J1" s="42"/>
      <c r="K1" s="42"/>
      <c r="L1" s="43" t="s">
        <v>22</v>
      </c>
      <c r="M1" s="44"/>
      <c r="N1" s="44"/>
      <c r="O1" s="43" t="s">
        <v>23</v>
      </c>
      <c r="P1" s="44"/>
      <c r="Q1" s="44"/>
      <c r="R1" s="41" t="s">
        <v>24</v>
      </c>
      <c r="S1" s="41"/>
      <c r="T1" s="41"/>
      <c r="U1" s="41"/>
      <c r="V1" s="41"/>
      <c r="W1" s="41"/>
      <c r="X1" s="41"/>
      <c r="Y1" s="41"/>
    </row>
    <row r="2" spans="1:25" s="10" customFormat="1" ht="60.75" customHeight="1" x14ac:dyDescent="0.2">
      <c r="A2" s="1" t="s">
        <v>0</v>
      </c>
      <c r="B2" s="1" t="s">
        <v>15</v>
      </c>
      <c r="C2" s="4" t="s">
        <v>1</v>
      </c>
      <c r="D2" s="1" t="s">
        <v>8</v>
      </c>
      <c r="E2" s="2" t="s">
        <v>9</v>
      </c>
      <c r="F2" s="5" t="s">
        <v>13</v>
      </c>
      <c r="G2" s="5" t="s">
        <v>10</v>
      </c>
      <c r="H2" s="5" t="s">
        <v>12</v>
      </c>
      <c r="I2" s="5" t="s">
        <v>13</v>
      </c>
      <c r="J2" s="5" t="s">
        <v>10</v>
      </c>
      <c r="K2" s="5" t="s">
        <v>12</v>
      </c>
      <c r="L2" s="5" t="s">
        <v>13</v>
      </c>
      <c r="M2" s="5" t="s">
        <v>10</v>
      </c>
      <c r="N2" s="5" t="s">
        <v>12</v>
      </c>
      <c r="O2" s="5" t="s">
        <v>13</v>
      </c>
      <c r="P2" s="5" t="s">
        <v>10</v>
      </c>
      <c r="Q2" s="5" t="s">
        <v>12</v>
      </c>
      <c r="R2" s="11" t="s">
        <v>7</v>
      </c>
      <c r="S2" s="11" t="s">
        <v>2</v>
      </c>
      <c r="T2" s="11" t="s">
        <v>3</v>
      </c>
      <c r="U2" s="11" t="s">
        <v>4</v>
      </c>
      <c r="V2" s="11" t="s">
        <v>5</v>
      </c>
      <c r="W2" s="12" t="s">
        <v>6</v>
      </c>
      <c r="X2" s="13" t="s">
        <v>11</v>
      </c>
      <c r="Y2" s="13" t="s">
        <v>16</v>
      </c>
    </row>
    <row r="3" spans="1:25" ht="79.5" customHeight="1" x14ac:dyDescent="0.2">
      <c r="A3" s="14">
        <v>1</v>
      </c>
      <c r="B3" s="25">
        <v>11121707</v>
      </c>
      <c r="C3" s="26" t="s">
        <v>19</v>
      </c>
      <c r="D3" s="27" t="s">
        <v>18</v>
      </c>
      <c r="E3" s="15">
        <v>1</v>
      </c>
      <c r="F3" s="6">
        <v>29200</v>
      </c>
      <c r="G3" s="6">
        <f>+F3*19%</f>
        <v>5548</v>
      </c>
      <c r="H3" s="6">
        <f>+F3+G3</f>
        <v>34748</v>
      </c>
      <c r="I3" s="6">
        <v>81000</v>
      </c>
      <c r="J3" s="6">
        <f>+I3*19%</f>
        <v>15390</v>
      </c>
      <c r="K3" s="6">
        <f>+I3+J3</f>
        <v>96390</v>
      </c>
      <c r="L3" s="6">
        <v>44000</v>
      </c>
      <c r="M3" s="6">
        <f>+L3*19%</f>
        <v>8360</v>
      </c>
      <c r="N3" s="6">
        <f>+L3+M3</f>
        <v>52360</v>
      </c>
      <c r="O3" s="6">
        <v>55500</v>
      </c>
      <c r="P3" s="6">
        <f>+O3*19%</f>
        <v>10545</v>
      </c>
      <c r="Q3" s="6">
        <f>+O3+P3</f>
        <v>66045</v>
      </c>
      <c r="R3" s="16">
        <f>+MIN(H3,K3,N3,Q3)</f>
        <v>34748</v>
      </c>
      <c r="S3" s="16">
        <f>+AVERAGE(H3,K3,N3,Q3)</f>
        <v>62385.75</v>
      </c>
      <c r="T3" s="16">
        <f>+MEDIAN(H3,K3,N3,Q3)</f>
        <v>59202.5</v>
      </c>
      <c r="U3" s="16">
        <f>+GEOMEAN(H3,K3,N3,Q3)</f>
        <v>58337.839846203198</v>
      </c>
      <c r="V3" s="16">
        <f>+_xlfn.STDEV.S(H3,K3,N3,Q3)</f>
        <v>26038.689270327464</v>
      </c>
      <c r="W3" s="17">
        <f>+V3/S3</f>
        <v>0.41738200262603981</v>
      </c>
      <c r="X3" s="18" t="str">
        <f>+IF(W3&lt;=40%,"MINIMA","MEDIA GEOMETRICA")</f>
        <v>MEDIA GEOMETRICA</v>
      </c>
      <c r="Y3" s="16">
        <f>+U3</f>
        <v>58337.839846203198</v>
      </c>
    </row>
    <row r="5" spans="1:25" ht="25.5" x14ac:dyDescent="0.2">
      <c r="J5" s="22" t="s">
        <v>27</v>
      </c>
    </row>
  </sheetData>
  <mergeCells count="5">
    <mergeCell ref="R1:Y1"/>
    <mergeCell ref="I1:K1"/>
    <mergeCell ref="F1:H1"/>
    <mergeCell ref="L1:N1"/>
    <mergeCell ref="O1:Q1"/>
  </mergeCells>
  <conditionalFormatting sqref="C3">
    <cfRule type="duplicateValues" dxfId="1" priority="1"/>
  </conditionalFormatting>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344ED9-2045-4A38-92ED-A9CB3CBEA889}">
  <dimension ref="A1:H4"/>
  <sheetViews>
    <sheetView zoomScale="80" zoomScaleNormal="80" workbookViewId="0">
      <pane xSplit="3" ySplit="1" topLeftCell="D2" activePane="bottomRight" state="frozen"/>
      <selection pane="topRight" activeCell="E1" sqref="E1"/>
      <selection pane="bottomLeft" activeCell="A4" sqref="A4"/>
      <selection pane="bottomRight" activeCell="B2" sqref="B2:D2"/>
    </sheetView>
  </sheetViews>
  <sheetFormatPr baseColWidth="10" defaultRowHeight="12.75" x14ac:dyDescent="0.2"/>
  <cols>
    <col min="1" max="1" width="7.85546875" style="29" customWidth="1"/>
    <col min="2" max="2" width="45.140625" style="29" customWidth="1"/>
    <col min="3" max="3" width="11.42578125" style="29"/>
    <col min="4" max="4" width="13.42578125" style="29" customWidth="1"/>
    <col min="5" max="5" width="22.7109375" style="28" bestFit="1" customWidth="1"/>
    <col min="6" max="7" width="23" style="32" bestFit="1" customWidth="1"/>
    <col min="8" max="8" width="11.42578125" style="28"/>
    <col min="9" max="16384" width="11.42578125" style="29"/>
  </cols>
  <sheetData>
    <row r="1" spans="1:7" ht="75" customHeight="1" x14ac:dyDescent="0.2">
      <c r="A1" s="33" t="s">
        <v>0</v>
      </c>
      <c r="B1" s="34" t="s">
        <v>1</v>
      </c>
      <c r="C1" s="35" t="s">
        <v>8</v>
      </c>
      <c r="D1" s="36" t="s">
        <v>26</v>
      </c>
      <c r="E1" s="36" t="s">
        <v>25</v>
      </c>
      <c r="F1" s="37" t="s">
        <v>17</v>
      </c>
      <c r="G1" s="37" t="s">
        <v>14</v>
      </c>
    </row>
    <row r="2" spans="1:7" ht="84.75" customHeight="1" x14ac:dyDescent="0.2">
      <c r="A2" s="38">
        <v>1</v>
      </c>
      <c r="B2" s="26" t="s">
        <v>19</v>
      </c>
      <c r="C2" s="27" t="s">
        <v>18</v>
      </c>
      <c r="D2" s="15">
        <v>863</v>
      </c>
      <c r="E2" s="30">
        <f>863*'ANALISIS '!Y3</f>
        <v>50345555.787273362</v>
      </c>
      <c r="F2" s="31">
        <v>50400000</v>
      </c>
      <c r="G2" s="31">
        <f>+F2-E2</f>
        <v>54444.212726637721</v>
      </c>
    </row>
    <row r="3" spans="1:7" x14ac:dyDescent="0.2">
      <c r="A3" s="39"/>
      <c r="F3" s="40"/>
      <c r="G3" s="40"/>
    </row>
    <row r="4" spans="1:7" x14ac:dyDescent="0.2">
      <c r="A4" s="39"/>
      <c r="F4" s="40"/>
      <c r="G4" s="40"/>
    </row>
  </sheetData>
  <conditionalFormatting sqref="B2">
    <cfRule type="duplicateValues" dxfId="0" priority="1"/>
  </conditionalFormatting>
  <pageMargins left="0.7" right="0.7" top="0.75" bottom="0.75" header="0.3" footer="0.3"/>
  <pageSetup paperSize="9"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ANALISIS </vt:lpstr>
      <vt:lpstr>NECESIDAD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Jefe Compras</dc:creator>
  <cp:lastModifiedBy>karen johanna vergara blandon</cp:lastModifiedBy>
  <dcterms:created xsi:type="dcterms:W3CDTF">2021-03-22T15:41:19Z</dcterms:created>
  <dcterms:modified xsi:type="dcterms:W3CDTF">2024-09-03T23:18:00Z</dcterms:modified>
</cp:coreProperties>
</file>