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manaya\Desktop\proceso tala de arboles\"/>
    </mc:Choice>
  </mc:AlternateContent>
  <bookViews>
    <workbookView xWindow="0" yWindow="0" windowWidth="20490" windowHeight="762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Riesgos'!$B$3:$F$18</definedName>
    <definedName name="_xlnm.Print_Area" localSheetId="0">'Matriz de Riesgos'!$A$1:$X$18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62913"/>
</workbook>
</file>

<file path=xl/calcChain.xml><?xml version="1.0" encoding="utf-8"?>
<calcChain xmlns="http://schemas.openxmlformats.org/spreadsheetml/2006/main">
  <c r="Q17" i="1" l="1"/>
  <c r="R17" i="1" s="1"/>
  <c r="K17" i="1"/>
  <c r="L17" i="1" s="1"/>
  <c r="K11" i="1" l="1"/>
  <c r="G20" i="2"/>
  <c r="H20" i="2"/>
  <c r="G21" i="2"/>
  <c r="H21" i="2"/>
  <c r="G22" i="2"/>
  <c r="H22" i="2"/>
  <c r="G23" i="2"/>
  <c r="H19" i="2"/>
  <c r="G19" i="2"/>
  <c r="G8" i="3"/>
  <c r="G7" i="3"/>
  <c r="G6" i="3"/>
  <c r="G5" i="3"/>
  <c r="Q16" i="1"/>
  <c r="R16" i="1" s="1"/>
  <c r="K16" i="1"/>
  <c r="L16" i="1" s="1"/>
  <c r="Q15" i="1"/>
  <c r="R15" i="1" s="1"/>
  <c r="K15" i="1"/>
  <c r="L15" i="1" s="1"/>
  <c r="Q14" i="1"/>
  <c r="R14" i="1" s="1"/>
  <c r="K14" i="1"/>
  <c r="L14" i="1" s="1"/>
  <c r="K12" i="1"/>
  <c r="L12" i="1" s="1"/>
  <c r="K13" i="1"/>
  <c r="L13" i="1" s="1"/>
  <c r="K18" i="1"/>
  <c r="L18" i="1" s="1"/>
  <c r="Q5" i="1" l="1"/>
  <c r="R5" i="1" s="1"/>
  <c r="Q6" i="1"/>
  <c r="R6" i="1" s="1"/>
  <c r="Q7" i="1"/>
  <c r="R7" i="1" s="1"/>
  <c r="Q8" i="1"/>
  <c r="R8" i="1" s="1"/>
  <c r="Q9" i="1"/>
  <c r="R9" i="1" s="1"/>
  <c r="Q10" i="1"/>
  <c r="R10" i="1" s="1"/>
  <c r="Q11" i="1"/>
  <c r="R11" i="1" s="1"/>
  <c r="Q12" i="1"/>
  <c r="R12" i="1" s="1"/>
  <c r="Q13" i="1"/>
  <c r="R13" i="1" s="1"/>
  <c r="Q18" i="1"/>
  <c r="R18" i="1" s="1"/>
  <c r="K5" i="1"/>
  <c r="L5" i="1" s="1"/>
  <c r="K6" i="1"/>
  <c r="L6" i="1" s="1"/>
  <c r="K7" i="1"/>
  <c r="L7" i="1" s="1"/>
  <c r="K8" i="1"/>
  <c r="L8" i="1" s="1"/>
  <c r="K9" i="1"/>
  <c r="L9" i="1" s="1"/>
  <c r="K10" i="1"/>
  <c r="L10" i="1" s="1"/>
  <c r="L11" i="1"/>
</calcChain>
</file>

<file path=xl/sharedStrings.xml><?xml version="1.0" encoding="utf-8"?>
<sst xmlns="http://schemas.openxmlformats.org/spreadsheetml/2006/main" count="350" uniqueCount="190">
  <si>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</si>
  <si>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</si>
  <si>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</si>
  <si>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</si>
  <si>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</si>
  <si>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</si>
  <si>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</si>
  <si>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</si>
  <si>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</si>
  <si>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</si>
  <si>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</si>
  <si>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</si>
  <si>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</si>
  <si>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 xml:space="preserve">Valoración del Riesgo </t>
  </si>
  <si>
    <t>Categoria</t>
  </si>
  <si>
    <t>¿Afecta la ejecución del contrato?</t>
  </si>
  <si>
    <t>Persona responsable por implementar el tratamiento</t>
  </si>
  <si>
    <t xml:space="preserve">Fecha estimada en que se inicia el tratamiento </t>
  </si>
  <si>
    <t>¿Cómo se realiza el monitoreo?</t>
  </si>
  <si>
    <t xml:space="preserve">Monitoreo y Revisión </t>
  </si>
  <si>
    <t>Impacto después del tratamiento</t>
  </si>
  <si>
    <t>Periodicidad ¿ Cuando?</t>
  </si>
  <si>
    <t>General</t>
  </si>
  <si>
    <t>Especifico</t>
  </si>
  <si>
    <t>Interno</t>
  </si>
  <si>
    <t>Externo</t>
  </si>
  <si>
    <t xml:space="preserve">Planeación </t>
  </si>
  <si>
    <t>Selección</t>
  </si>
  <si>
    <t>Contratación</t>
  </si>
  <si>
    <t>Ejecución</t>
  </si>
  <si>
    <t>Riegos económicos</t>
  </si>
  <si>
    <t xml:space="preserve">Riesgos operacionales </t>
  </si>
  <si>
    <t xml:space="preserve">Riesgos Financieros </t>
  </si>
  <si>
    <t>Riesgos Regulatorios</t>
  </si>
  <si>
    <t>Riesgos de la Naturaleza</t>
  </si>
  <si>
    <t>Riesgos Ambientales</t>
  </si>
  <si>
    <t>Riesgos Sociales o Políticos</t>
  </si>
  <si>
    <r>
      <rPr>
        <b/>
        <sz val="11"/>
        <rFont val="Calibri"/>
        <family val="2"/>
        <scheme val="minor"/>
      </rPr>
      <t xml:space="preserve">Raro </t>
    </r>
    <r>
      <rPr>
        <sz val="11"/>
        <rFont val="Calibri"/>
        <family val="2"/>
        <scheme val="minor"/>
      </rPr>
      <t>(Puede ocurrir exepcionalmente)</t>
    </r>
  </si>
  <si>
    <r>
      <rPr>
        <b/>
        <sz val="11"/>
        <rFont val="Calibri"/>
        <family val="2"/>
        <scheme val="minor"/>
      </rPr>
      <t>Improbable</t>
    </r>
    <r>
      <rPr>
        <sz val="11"/>
        <rFont val="Calibri"/>
        <family val="2"/>
        <scheme val="minor"/>
      </rPr>
      <t xml:space="preserve"> (Puede ocurrir ocasionalmente)</t>
    </r>
  </si>
  <si>
    <r>
      <rPr>
        <b/>
        <sz val="11"/>
        <color theme="1"/>
        <rFont val="Calibri"/>
        <family val="2"/>
        <scheme val="minor"/>
      </rPr>
      <t>Posible</t>
    </r>
    <r>
      <rPr>
        <sz val="11"/>
        <color theme="1"/>
        <rFont val="Calibri"/>
        <family val="2"/>
        <scheme val="minor"/>
      </rPr>
      <t xml:space="preserve"> (Puede Ocurrir en cualquier momento futuro)</t>
    </r>
  </si>
  <si>
    <r>
      <rPr>
        <b/>
        <sz val="11"/>
        <color theme="1"/>
        <rFont val="Calibri"/>
        <family val="2"/>
        <scheme val="minor"/>
      </rPr>
      <t>Probable</t>
    </r>
    <r>
      <rPr>
        <sz val="11"/>
        <color theme="1"/>
        <rFont val="Calibri"/>
        <family val="2"/>
        <scheme val="minor"/>
      </rPr>
      <t xml:space="preserve"> (Probablemente va a ocurrir</t>
    </r>
  </si>
  <si>
    <r>
      <rPr>
        <b/>
        <sz val="11"/>
        <color theme="1"/>
        <rFont val="Calibri"/>
        <family val="2"/>
        <scheme val="minor"/>
      </rPr>
      <t>Casi cierto</t>
    </r>
    <r>
      <rPr>
        <sz val="11"/>
        <color theme="1"/>
        <rFont val="Calibri"/>
        <family val="2"/>
        <scheme val="minor"/>
      </rPr>
      <t xml:space="preserve"> (Ocurre en la mayoría de circustancias)</t>
    </r>
  </si>
  <si>
    <t xml:space="preserve">Categoria </t>
  </si>
  <si>
    <t xml:space="preserve">Valoración </t>
  </si>
  <si>
    <t xml:space="preserve">TABLA 2 PROBABILIDAD DEL RIESGO </t>
  </si>
  <si>
    <t>Calificación Cualitativa</t>
  </si>
  <si>
    <t xml:space="preserve">Calificación Monetaria </t>
  </si>
  <si>
    <t xml:space="preserve">Insignificante </t>
  </si>
  <si>
    <t xml:space="preserve">Menor </t>
  </si>
  <si>
    <t>Moderado</t>
  </si>
  <si>
    <t>Mayor</t>
  </si>
  <si>
    <t>Dificulta la Ejecución del Contrato de manera baja, Aplicando medidas mínimas se puede lograr el objeto contractual</t>
  </si>
  <si>
    <t>Los sobrecostos no representan más del cinco por ciento (5%) del valor del contrato</t>
  </si>
  <si>
    <t>Los Sobrecostos no representan más del uno por ciento (1%) del valor del contrato</t>
  </si>
  <si>
    <t xml:space="preserve">Afecta la ejecución del contrato sin alterar el beneficio para las partes </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</si>
  <si>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</si>
  <si>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</si>
  <si>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</si>
  <si>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Obstruye la ejecución del contrato de manera intranscendente</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</si>
  <si>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</si>
  <si>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</si>
  <si>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valoración </t>
  </si>
  <si>
    <t>Catastrófico</t>
  </si>
  <si>
    <t xml:space="preserve">TABLA 3 IMPACTO DEL RIESGO </t>
  </si>
  <si>
    <t xml:space="preserve">TABLA 4 VALORACION DEL RIESGO </t>
  </si>
  <si>
    <t>8,9 y 10</t>
  </si>
  <si>
    <t>Riesgo extremo</t>
  </si>
  <si>
    <t>6 y 7</t>
  </si>
  <si>
    <t>Riesgo alto</t>
  </si>
  <si>
    <t>Riesgo medio</t>
  </si>
  <si>
    <t>2,3 y 4</t>
  </si>
  <si>
    <t>Riesgo Bajo</t>
  </si>
  <si>
    <t>TABLA 5 CATEGORIA DEL RIESGO</t>
  </si>
  <si>
    <t>Contratista</t>
  </si>
  <si>
    <t>Evitar el riesgo</t>
  </si>
  <si>
    <t>Transferir el riesgo</t>
  </si>
  <si>
    <t>Aceptar el riesgo</t>
  </si>
  <si>
    <t>Reducir la probabilidad</t>
  </si>
  <si>
    <t>Reducir las Consecuencias</t>
  </si>
  <si>
    <t>si</t>
  </si>
  <si>
    <t>no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</si>
  <si>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</si>
  <si>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</si>
  <si>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</si>
  <si>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</si>
  <si>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</si>
  <si>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</si>
  <si>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</si>
  <si>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las Consecuencias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</si>
  <si>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</si>
  <si>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El SGC acepta el riesgo porque el riesgo no puede ser evitado ni ser transferido o el costo de evitarlo o transferirlo es muy alto. En este caso se recomiendan medidas para reducir el riesgo o mitigar su impacto, así como el monitoreo</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</si>
  <si>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</si>
  <si>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</si>
  <si>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Demora en la iniciación del contrato</t>
  </si>
  <si>
    <t>Servicio Geológico Colombiano</t>
  </si>
  <si>
    <t>Suspensión de las operaciones. Consecuencia de demanda.</t>
  </si>
  <si>
    <r>
      <rPr>
        <b/>
        <sz val="11"/>
        <color theme="1"/>
        <rFont val="Calibri"/>
        <family val="2"/>
        <scheme val="minor"/>
      </rPr>
      <t>Probable</t>
    </r>
    <r>
      <rPr>
        <sz val="11"/>
        <color theme="1"/>
        <rFont val="Calibri"/>
        <family val="2"/>
        <scheme val="minor"/>
      </rPr>
      <t xml:space="preserve"> (Probablemente va a ocurrir)</t>
    </r>
  </si>
  <si>
    <t xml:space="preserve">Supervisor </t>
  </si>
  <si>
    <t xml:space="preserve">Interventor </t>
  </si>
  <si>
    <t>Oficina de Contratos</t>
  </si>
  <si>
    <t xml:space="preserve">Oficina de Recursos Financieros </t>
  </si>
  <si>
    <t>Contratista y Servicio Geológico Colombiano</t>
  </si>
  <si>
    <t>Oficina Jurídica</t>
  </si>
  <si>
    <t>A la firma del contrato</t>
  </si>
  <si>
    <t>Estipulado en el cronograma del proceso de contratación</t>
  </si>
  <si>
    <t>Reducir las consecuencias o el impacto del riesgo a través de planes de contingencia, en los términos y condiciones del contrato, inspecciones y revisiones para revisar el cumplimiento del contrato</t>
  </si>
  <si>
    <t>Al inicio del contrato</t>
  </si>
  <si>
    <t xml:space="preserve">Fecha estimada en que se completa el tratamiento </t>
  </si>
  <si>
    <t>En la terminación del contrato</t>
  </si>
  <si>
    <t>Supervisando las especificaciones técnicas del los entregables y del producto final</t>
  </si>
  <si>
    <t>Errores involuntarios que hayan quedado en los Pliegos de condiciones, unidades, especificaciones, descripción del proyecto, estudios previos, anexos Técnicos.</t>
  </si>
  <si>
    <t>A la entrega de cada cuanta de cobro</t>
  </si>
  <si>
    <t>Descalificación del proponenente en la evaluación de ofertas</t>
  </si>
  <si>
    <t xml:space="preserve">Errores cometidos por el CONTRATISTA en la elaboración de las propuestas y/o en los documentos relacionados en Pliegos de Condiciones </t>
  </si>
  <si>
    <t xml:space="preserve"> Errores cometidos en documentos elaborados por el CONTRATISTA durante la ejecución del contrato.</t>
  </si>
  <si>
    <t>En la Evaluación de propuestas</t>
  </si>
  <si>
    <t>En el informe de Evaluación de las propuestas</t>
  </si>
  <si>
    <t>Evaluando la capacidad financiera, la capacidad jurídica y la capacidad técnica de las propuestas</t>
  </si>
  <si>
    <t xml:space="preserve">Riesgos Tecnológicos </t>
  </si>
  <si>
    <t>Área Técnica</t>
  </si>
  <si>
    <t>Matriz de Riesgos Contratos Servicio Geológico Colombiano</t>
  </si>
  <si>
    <t xml:space="preserve">Supervisando los estudios previos con los documentos soportes </t>
  </si>
  <si>
    <t>Retraso de los pagos estipulados en el contrato</t>
  </si>
  <si>
    <t>contratista</t>
  </si>
  <si>
    <t>Durante la ejecución del contrato</t>
  </si>
  <si>
    <t xml:space="preserve">En la redacción de los Documentos </t>
  </si>
  <si>
    <t>Insolvencia del CONTRATISTA</t>
  </si>
  <si>
    <t xml:space="preserve">Verificando la capacidad financiera de los proponentes </t>
  </si>
  <si>
    <t xml:space="preserve">Estipulando requisitos mínimos en los estudios previos de acuerdo al proceso de contratación </t>
  </si>
  <si>
    <t>incremento en el precio del elemento ofertado</t>
  </si>
  <si>
    <t xml:space="preserve">A la entrega de los productos </t>
  </si>
  <si>
    <t xml:space="preserve">Estudio de Mercado Deficiente </t>
  </si>
  <si>
    <t>Declaratoria de desierto el proceso</t>
  </si>
  <si>
    <t xml:space="preserve">Supervisión de los formatos de estudio de mercado </t>
  </si>
  <si>
    <t xml:space="preserve">Estudio Técnico Deficiente </t>
  </si>
  <si>
    <t xml:space="preserve">Reducir las consecuencias o el impacto del riesgo a través de formatos de  Elaboración y  justificación de  Proyectos </t>
  </si>
  <si>
    <t xml:space="preserve">En la elaboración de los estudios previos </t>
  </si>
  <si>
    <t>Supervisando los documentos normativos y reglamentarios con las especificaciones</t>
  </si>
  <si>
    <t>Adendas en los documentos del proceso
Ampliación del plazo del proceso precontractual, afectando el tiempo total de ejecución</t>
  </si>
  <si>
    <t>Permisos,  impuestos, licencias y autorizaciones  requeridas por terceros  no previstos o que  surjan dentro de la  ejecución del contrato</t>
  </si>
  <si>
    <t>Dificultades en al ejecución del Contrato, aumento de costos del contrato</t>
  </si>
  <si>
    <t>Verificación de  necesidad de permisos y  licencias en la etapa de factibilidad.</t>
  </si>
  <si>
    <t>Investigación de la 
normativa ambiental, 
tributaria y jurídica que 
puede aplicar al proyecto 
por su naturaleza.</t>
  </si>
  <si>
    <t xml:space="preserve">En la revisión de los estudios previos y proyectos de pliegos </t>
  </si>
  <si>
    <t>En las Capacitaciones para 
la reacción y 
mitigación del riesgo. 
Plan de Contingencia</t>
  </si>
  <si>
    <t xml:space="preserve">Error de 
intervención 
técnica:   Limitada o deficiente 
conocimiento la 
ejecución de la obra </t>
  </si>
  <si>
    <t xml:space="preserve">  Demora en la ejecución 
del contrato    Deficiente trabajo en 
obra </t>
  </si>
  <si>
    <t>• Control de indicadores 
• Evaluación al 
cronograma de obra</t>
  </si>
  <si>
    <t>En la ejecución del contrato</t>
  </si>
  <si>
    <t xml:space="preserve">• Evaluar frente 
a indicadores 
• Estadísticas </t>
  </si>
  <si>
    <t>Al inicio del proceso de contratación, en la revisión de los términos de referencia</t>
  </si>
  <si>
    <t>Verificando los documentos a entregar por el contratista</t>
  </si>
  <si>
    <t xml:space="preserve">Al inicio de los estudios previos, análisis financiero </t>
  </si>
  <si>
    <t xml:space="preserve">En la publicación de los pliegos definitivos </t>
  </si>
  <si>
    <t>1 en 1000</t>
  </si>
  <si>
    <t>1 en 500</t>
  </si>
  <si>
    <t>1 en 100</t>
  </si>
  <si>
    <t>1 en 250</t>
  </si>
  <si>
    <t xml:space="preserve"> Casi 1</t>
  </si>
  <si>
    <t>Valor del contrato</t>
  </si>
  <si>
    <t>VALORACION DEL RIESGO EN TERMINOS ECONOMICOS DE ACUERDO AL VALOR DEL CONTRATO</t>
  </si>
  <si>
    <t xml:space="preserve">En la notificación a los favorecidos </t>
  </si>
  <si>
    <t>Supervisando los tiempos establecidos en el contrato</t>
  </si>
  <si>
    <t>Al inicio de las operaciones del contrato</t>
  </si>
  <si>
    <t xml:space="preserve">Reducir la probabilidad, revisando los términos de referencia antes de ser publicados </t>
  </si>
  <si>
    <t>Riesgo de colusión, acuerdo entre dos o más empresas y cada una actuar de manera concertada respecto del resto de las demás empresas</t>
  </si>
  <si>
    <t>Identificar patrones extraños en la manera como las empresas presentan sus ofertas, la frecuencia con la que son o no seleccionadas, la clase de licitaciones
a las que se presentan, entre otras conductas que pueden levantar sospechas.</t>
  </si>
  <si>
    <t>Durante el proceso de selección y durante la ejecución del contrato</t>
  </si>
  <si>
    <t>Durante el periodo establecido para el inicio del contrato</t>
  </si>
  <si>
    <t>Durante el proceso de contratación, en la publicación de los pliegos definitivos</t>
  </si>
  <si>
    <t xml:space="preserve">En la elaboración de los estudios del análisis del sector </t>
  </si>
  <si>
    <t>monopolio, impidiendo a otras empresas entrar al proceso</t>
  </si>
  <si>
    <t>Durante el proceso de selección</t>
  </si>
  <si>
    <t>Identificar patrones extraños en la manera como las empresas presentan sus ofertas, supervisión del contrato</t>
  </si>
  <si>
    <t xml:space="preserve">Riesgo de ofertas artificialmente bajas </t>
  </si>
  <si>
    <t>Rechazo de la propuesta, no ejecución del contrato</t>
  </si>
  <si>
    <t>Controles de acceso. 
Red de comunicación.</t>
  </si>
  <si>
    <t>Controles de acceso a 
obra o áreas restringidas. 
Acceso telefónico con 
sitios de apoyo a</t>
  </si>
  <si>
    <t>En las Capacitaciones para la reacción y mitigación del riesgo. 
Plan de Contingencia</t>
  </si>
  <si>
    <t>Retraso en la prestación del servicicio,  contemplados  en los tiempos de planeación, aumentando el riesgo de colapso de los árboles objeto del contrato.</t>
  </si>
  <si>
    <t xml:space="preserve">Reducir la probabilidad:
Aclarando los requisitos, requerimientos, especificaciones técnicas para la prestación del servicio objeto del contrato 
</t>
  </si>
  <si>
    <t xml:space="preserve">Reducir la probabilidad: aclarar los requisitos, requerimientos y especificaciones ytécnicas para la prestación del servicio objeto del contrato </t>
  </si>
  <si>
    <t xml:space="preserve">Reducir la probabilidad: aclarar los requisitos, requerimientos y especificaciones técnicas para la prestación del servicio objeto del contrato </t>
  </si>
  <si>
    <t>Daños en la infraestructura por  por malas prácticas en la prestación del servicio, falta de elementos de protección personal, incompetencia del personal suministrado por el contratista</t>
  </si>
  <si>
    <t>Retraso en la obtención de los productos, contemplados  en los tiempos de planeación, afectando el plazo de cumplimiento de las obligaciones silviculturales con Secretaría de Ambiente, generando sanciones para la entidad, afectando la integridad de personal e infraestructura de la sede</t>
  </si>
  <si>
    <t xml:space="preserve">Servicio de calidad deficiente </t>
  </si>
  <si>
    <t>Realización de  especificaciones técnicas, de acuerdo a lo requerido en las normatividad nacional en materia de gestión del riesgo, aprovechamiento forestal y seguridad y salud en el trabajo. Concordancia entre los documentos normativos y reglamentarios con las especificaciones</t>
  </si>
  <si>
    <t xml:space="preserve">  Incidencia en la 
ejecución del contrato 
por emergencia sanitaria </t>
  </si>
  <si>
    <t>• Daño en infraestructura 
• No ejecución del 
contrato 
• Lesiones de 
personal /Contratista</t>
  </si>
  <si>
    <t>Establecer cronograma de ejcución, planificando tiempos para todas las etapas del contrato, que permitan la prestación del servicio tan pronto se levanten las restricciones de la emergencia sanitaria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</si>
</sst>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_(&quot;$&quot;\ * \(#,##0.00\);_(&quot;$&quot;\ * &quot;-&quot;??_);_(@_)"/>
    <numFmt numFmtId="165" formatCode="0.0%"/>
    <numFmt numFmtId="166" formatCode="&quot;$&quot;\ #,##0"/>
    <numFmt numFmtId="167" formatCode="_(&quot;$&quot;\ * #,##0_);_(&quot;$&quot;\ * \(#,##0\);_(&quot;$&quot;\ * &quot;-&quot;??_);_(@_)"/>
  </numFmts>
  <fonts count="22"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sz val="11"/>
      <name val="Calibri"/>
      <family val="2"/>
      <scheme val="minor"/>
    </font>
    <font>
      <b/>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0"/>
      <color theme="1"/>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b/>
      <sz val="16"/>
      <name val="Arial"/>
      <family val="2"/>
    </font>
  </fonts>
  <fills count="13">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6" tint="-0.499984740745262"/>
        <bgColor indexed="64"/>
      </patternFill>
    </fill>
    <fill>
      <patternFill patternType="solid">
        <fgColor theme="9" tint="-0.249977111117893"/>
        <bgColor indexed="64"/>
      </patternFill>
    </fill>
    <fill>
      <patternFill patternType="solid">
        <fgColor theme="5"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6337778862885"/>
        <bgColor indexed="64"/>
      </patternFill>
    </fill>
  </fills>
  <borders count="42">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3" tint="-0.249977111117893"/>
      </left>
      <right style="thin">
        <color theme="3" tint="-0.249977111117893"/>
      </right>
      <top style="thin">
        <color theme="3" tint="-0.249977111117893"/>
      </top>
      <bottom/>
      <diagonal/>
    </border>
    <border>
      <left style="thin">
        <color theme="3" tint="-0.249977111117893"/>
      </left>
      <right style="thin">
        <color theme="3" tint="-0.249977111117893"/>
      </right>
      <top/>
      <bottom style="thin">
        <color theme="3" tint="-0.249977111117893"/>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style="thin">
        <color theme="3" tint="-0.249977111117893"/>
      </right>
      <top style="thin">
        <color theme="3" tint="-0.249977111117893"/>
      </top>
      <bottom style="thin">
        <color theme="3" tint="-0.249977111117893"/>
      </bottom>
      <diagonal/>
    </border>
    <border>
      <left style="medium">
        <color indexed="64"/>
      </left>
      <right style="thin">
        <color theme="3" tint="-0.249977111117893"/>
      </right>
      <top/>
      <bottom style="thin">
        <color theme="3" tint="-0.249977111117893"/>
      </bottom>
      <diagonal/>
    </border>
    <border>
      <left style="thin">
        <color theme="3" tint="-0.249977111117893"/>
      </left>
      <right style="medium">
        <color indexed="64"/>
      </right>
      <top/>
      <bottom style="thin">
        <color theme="3" tint="-0.249977111117893"/>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medium">
        <color indexed="64"/>
      </left>
      <right style="thin">
        <color theme="3" tint="-0.249977111117893"/>
      </right>
      <top style="thin">
        <color theme="3" tint="-0.249977111117893"/>
      </top>
      <bottom style="medium">
        <color indexed="64"/>
      </bottom>
      <diagonal/>
    </border>
    <border>
      <left style="thin">
        <color theme="3" tint="-0.249977111117893"/>
      </left>
      <right style="thin">
        <color theme="3" tint="-0.249977111117893"/>
      </right>
      <top style="thin">
        <color theme="3" tint="-0.249977111117893"/>
      </top>
      <bottom style="medium">
        <color indexed="64"/>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style="medium">
        <color indexed="64"/>
      </top>
      <bottom style="thin">
        <color theme="0"/>
      </bottom>
      <diagonal/>
    </border>
    <border>
      <left style="thin">
        <color theme="0"/>
      </left>
      <right/>
      <top style="thin">
        <color theme="0"/>
      </top>
      <bottom style="medium">
        <color indexed="64"/>
      </bottom>
      <diagonal/>
    </border>
    <border>
      <left style="thin">
        <color theme="3" tint="-0.249977111117893"/>
      </left>
      <right/>
      <top style="thin">
        <color theme="3" tint="-0.249977111117893"/>
      </top>
      <bottom style="thin">
        <color theme="3" tint="-0.249977111117893"/>
      </bottom>
      <diagonal/>
    </border>
    <border>
      <left style="thin">
        <color theme="0"/>
      </left>
      <right style="medium">
        <color indexed="64"/>
      </right>
      <top style="medium">
        <color indexed="64"/>
      </top>
      <bottom/>
      <diagonal/>
    </border>
    <border>
      <left style="thin">
        <color theme="0"/>
      </left>
      <right style="medium">
        <color indexed="64"/>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thin">
        <color theme="3" tint="-0.249977111117893"/>
      </right>
      <top style="thin">
        <color theme="3" tint="-0.249977111117893"/>
      </top>
      <bottom/>
      <diagonal/>
    </border>
    <border>
      <left style="thin">
        <color theme="3" tint="-0.249977111117893"/>
      </left>
      <right style="medium">
        <color indexed="64"/>
      </right>
      <top style="thin">
        <color theme="3" tint="-0.249977111117893"/>
      </top>
      <bottom/>
      <diagonal/>
    </border>
    <border>
      <left style="medium">
        <color indexed="64"/>
      </left>
      <right style="thin">
        <color theme="3" tint="-0.249977111117893"/>
      </right>
      <top/>
      <bottom/>
      <diagonal/>
    </border>
    <border>
      <left style="thin">
        <color theme="0"/>
      </left>
      <right/>
      <top/>
      <bottom style="thin">
        <color theme="0"/>
      </bottom>
      <diagonal/>
    </border>
    <border>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style="medium">
        <color indexed="64"/>
      </top>
      <bottom/>
      <diagonal/>
    </border>
    <border>
      <left style="medium">
        <color indexed="64"/>
      </left>
      <right style="thin">
        <color theme="0"/>
      </right>
      <top/>
      <bottom style="medium">
        <color indexed="64"/>
      </bottom>
      <diagonal/>
    </border>
    <border>
      <left/>
      <right/>
      <top style="thin">
        <color theme="9" tint="-0.24994659260841701"/>
      </top>
      <bottom style="thin">
        <color theme="9" tint="-0.24994659260841701"/>
      </bottom>
      <diagonal/>
    </border>
    <border>
      <left/>
      <right/>
      <top/>
      <bottom style="thin">
        <color theme="7"/>
      </bottom>
      <diagonal/>
    </border>
    <border>
      <left style="medium">
        <color indexed="64"/>
      </left>
      <right style="thin">
        <color theme="3" tint="-0.249977111117893"/>
      </right>
      <top style="thin">
        <color theme="3" tint="-0.249977111117893"/>
      </top>
      <bottom style="thin">
        <color indexed="64"/>
      </bottom>
      <diagonal/>
    </border>
  </borders>
  <cellStyleXfs count="9">
    <xf numFmtId="0" fontId="0" fillId="0" borderId="0"/>
    <xf numFmtId="164" fontId="15" fillId="0" borderId="0" applyFont="0" applyFill="0" applyBorder="0" applyAlignment="0" applyProtection="0"/>
    <xf numFmtId="9" fontId="15" fillId="0" borderId="0" applyFont="0" applyFill="0" applyBorder="0" applyAlignment="0" applyProtection="0"/>
    <xf numFmtId="0" fontId="16" fillId="12" borderId="39" applyNumberFormat="0" applyProtection="0">
      <alignment horizontal="left" vertical="center"/>
    </xf>
    <xf numFmtId="0" fontId="17" fillId="0" borderId="0" applyNumberFormat="0" applyFill="0" applyBorder="0" applyProtection="0">
      <alignment horizontal="left" vertical="center"/>
    </xf>
    <xf numFmtId="0" fontId="18" fillId="0" borderId="0" applyFill="0" applyBorder="0" applyProtection="0">
      <alignment horizontal="left"/>
    </xf>
    <xf numFmtId="9" fontId="19" fillId="0" borderId="0" applyFill="0" applyBorder="0" applyProtection="0">
      <alignment horizontal="center" vertical="center"/>
    </xf>
    <xf numFmtId="0" fontId="20" fillId="0" borderId="0" applyFill="0" applyBorder="0" applyProtection="0">
      <alignment horizontal="center"/>
    </xf>
    <xf numFmtId="3" fontId="20" fillId="0" borderId="40" applyFill="0" applyProtection="0">
      <alignment horizontal="center"/>
    </xf>
  </cellStyleXfs>
  <cellXfs count="118">
    <xf numFmtId="0" fontId="0" fillId="0" borderId="0" xfId="0"/>
    <xf numFmtId="0" fontId="0" fillId="0" borderId="0" xfId="0" applyAlignment="1">
      <alignment horizontal="center"/>
    </xf>
    <xf numFmtId="0" fontId="4" fillId="3" borderId="1" xfId="0" applyFont="1" applyFill="1" applyBorder="1" applyAlignment="1">
      <alignment horizontal="center" vertical="center"/>
    </xf>
    <xf numFmtId="0" fontId="0" fillId="3" borderId="1" xfId="0" applyFill="1" applyBorder="1" applyAlignment="1">
      <alignment horizontal="center" vertical="center"/>
    </xf>
    <xf numFmtId="0" fontId="1"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xf>
    <xf numFmtId="0" fontId="4"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2" fillId="0" borderId="0" xfId="0" applyFont="1"/>
    <xf numFmtId="0" fontId="12" fillId="0" borderId="0" xfId="0" applyFont="1" applyAlignment="1">
      <alignment horizontal="center" vertical="center" textRotation="90" wrapText="1"/>
    </xf>
    <xf numFmtId="0" fontId="12" fillId="3" borderId="12" xfId="0" applyFont="1" applyFill="1" applyBorder="1" applyAlignment="1">
      <alignment horizontal="center" vertical="center" textRotation="90" wrapText="1"/>
    </xf>
    <xf numFmtId="0" fontId="14" fillId="3" borderId="12" xfId="0" applyFont="1" applyFill="1" applyBorder="1" applyAlignment="1">
      <alignment horizontal="center" vertical="center" textRotation="90" wrapText="1"/>
    </xf>
    <xf numFmtId="0" fontId="12" fillId="0" borderId="0" xfId="0" applyFont="1" applyAlignment="1">
      <alignment horizontal="center" vertical="center" wrapText="1"/>
    </xf>
    <xf numFmtId="0" fontId="12" fillId="0" borderId="7"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textRotation="90" wrapText="1"/>
    </xf>
    <xf numFmtId="1" fontId="12" fillId="0" borderId="2" xfId="0" applyNumberFormat="1" applyFont="1" applyBorder="1" applyAlignment="1">
      <alignment horizontal="center" vertical="center" wrapText="1"/>
    </xf>
    <xf numFmtId="0" fontId="12" fillId="0" borderId="2" xfId="0" applyNumberFormat="1" applyFont="1" applyBorder="1" applyAlignment="1">
      <alignment horizontal="center" vertical="center" textRotation="90" wrapText="1"/>
    </xf>
    <xf numFmtId="0" fontId="12" fillId="0" borderId="0" xfId="0" applyFont="1" applyAlignment="1"/>
    <xf numFmtId="1" fontId="12" fillId="0" borderId="0" xfId="0" applyNumberFormat="1" applyFont="1"/>
    <xf numFmtId="0" fontId="12" fillId="0" borderId="0" xfId="0" applyFont="1" applyAlignment="1">
      <alignment textRotation="90"/>
    </xf>
    <xf numFmtId="0" fontId="12" fillId="3" borderId="11" xfId="0" applyFont="1" applyFill="1" applyBorder="1" applyAlignment="1">
      <alignment horizontal="center" vertical="center" textRotation="90" wrapText="1"/>
    </xf>
    <xf numFmtId="0" fontId="14" fillId="3" borderId="13" xfId="0" applyFont="1" applyFill="1" applyBorder="1" applyAlignment="1">
      <alignment horizontal="center" vertical="center" textRotation="90"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0" xfId="0" applyNumberFormat="1" applyFont="1" applyBorder="1" applyAlignment="1">
      <alignment horizontal="center" vertical="center" textRotation="90" wrapText="1"/>
    </xf>
    <xf numFmtId="0" fontId="12" fillId="0" borderId="21" xfId="0" applyFont="1" applyBorder="1" applyAlignment="1">
      <alignment horizontal="center" vertical="center" wrapText="1"/>
    </xf>
    <xf numFmtId="0" fontId="12" fillId="6" borderId="14" xfId="0" applyFont="1" applyFill="1" applyBorder="1" applyAlignment="1">
      <alignment horizontal="center" vertical="center" wrapText="1"/>
    </xf>
    <xf numFmtId="0" fontId="12" fillId="0" borderId="18" xfId="0" applyFont="1" applyBorder="1" applyAlignment="1">
      <alignment horizontal="center" vertical="center" textRotation="90" wrapText="1"/>
    </xf>
    <xf numFmtId="0" fontId="12" fillId="10" borderId="24" xfId="0" applyFont="1" applyFill="1" applyBorder="1" applyAlignment="1">
      <alignment horizontal="center" vertical="center" wrapText="1"/>
    </xf>
    <xf numFmtId="0" fontId="12" fillId="0" borderId="18" xfId="0" applyNumberFormat="1" applyFont="1" applyBorder="1" applyAlignment="1">
      <alignment horizontal="center" vertical="center" textRotation="90" wrapText="1"/>
    </xf>
    <xf numFmtId="1" fontId="12" fillId="0" borderId="20" xfId="0" applyNumberFormat="1" applyFont="1" applyBorder="1" applyAlignment="1">
      <alignment horizontal="center" vertical="center" wrapText="1"/>
    </xf>
    <xf numFmtId="0" fontId="12" fillId="3" borderId="11"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0" xfId="0" applyFont="1" applyAlignment="1">
      <alignment wrapText="1"/>
    </xf>
    <xf numFmtId="0" fontId="12" fillId="0" borderId="16" xfId="0" applyFont="1" applyBorder="1" applyAlignment="1">
      <alignment horizontal="justify" vertical="center" wrapText="1"/>
    </xf>
    <xf numFmtId="1" fontId="14" fillId="3" borderId="12" xfId="0" applyNumberFormat="1" applyFont="1" applyFill="1" applyBorder="1" applyAlignment="1">
      <alignment horizontal="center" vertical="center" textRotation="90" wrapText="1"/>
    </xf>
    <xf numFmtId="0" fontId="12" fillId="0" borderId="28" xfId="0" applyFont="1" applyBorder="1" applyAlignment="1">
      <alignment horizontal="center" vertical="center" wrapText="1"/>
    </xf>
    <xf numFmtId="0" fontId="12" fillId="0" borderId="6" xfId="0" applyFont="1" applyBorder="1" applyAlignment="1">
      <alignment horizontal="center" vertical="center" textRotation="90" wrapText="1"/>
    </xf>
    <xf numFmtId="0" fontId="12" fillId="0" borderId="29" xfId="0" applyFont="1" applyBorder="1" applyAlignment="1">
      <alignment horizontal="center" vertical="center" textRotation="90" wrapText="1"/>
    </xf>
    <xf numFmtId="0" fontId="12" fillId="0" borderId="6" xfId="0" applyFont="1" applyBorder="1" applyAlignment="1">
      <alignment horizontal="center" vertical="center" wrapText="1"/>
    </xf>
    <xf numFmtId="1" fontId="12" fillId="0" borderId="6" xfId="0" applyNumberFormat="1" applyFont="1" applyBorder="1" applyAlignment="1">
      <alignment horizontal="center" vertical="center" wrapText="1"/>
    </xf>
    <xf numFmtId="0" fontId="12" fillId="0" borderId="6" xfId="0" applyNumberFormat="1" applyFont="1" applyBorder="1" applyAlignment="1">
      <alignment horizontal="center" vertical="center" textRotation="90"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165" fontId="6" fillId="3" borderId="1" xfId="2" applyNumberFormat="1" applyFont="1" applyFill="1" applyBorder="1" applyAlignment="1">
      <alignment horizontal="center" vertical="center"/>
    </xf>
    <xf numFmtId="0" fontId="7" fillId="2" borderId="34" xfId="0" applyFont="1" applyFill="1" applyBorder="1" applyAlignment="1">
      <alignment horizontal="center"/>
    </xf>
    <xf numFmtId="0" fontId="0" fillId="0" borderId="33" xfId="0" applyBorder="1" applyAlignment="1">
      <alignment horizontal="center"/>
    </xf>
    <xf numFmtId="10" fontId="0" fillId="0" borderId="33" xfId="0" applyNumberFormat="1" applyBorder="1" applyAlignment="1">
      <alignment horizontal="center"/>
    </xf>
    <xf numFmtId="9" fontId="0" fillId="0" borderId="33" xfId="0" applyNumberFormat="1" applyBorder="1" applyAlignment="1">
      <alignment horizontal="center"/>
    </xf>
    <xf numFmtId="166" fontId="0" fillId="0" borderId="0" xfId="0" applyNumberFormat="1" applyAlignment="1">
      <alignment horizontal="center"/>
    </xf>
    <xf numFmtId="167" fontId="0" fillId="0" borderId="33" xfId="1" applyNumberFormat="1" applyFont="1" applyBorder="1" applyAlignment="1">
      <alignment horizontal="center"/>
    </xf>
    <xf numFmtId="167" fontId="0" fillId="0" borderId="33" xfId="1" applyNumberFormat="1" applyFont="1" applyBorder="1"/>
    <xf numFmtId="0" fontId="12" fillId="0" borderId="0" xfId="0" applyFont="1" applyAlignment="1">
      <alignment horizontal="center"/>
    </xf>
    <xf numFmtId="0" fontId="12" fillId="0" borderId="20" xfId="0" applyFont="1" applyBorder="1" applyAlignment="1">
      <alignment horizontal="center" vertical="center" textRotation="90" wrapText="1"/>
    </xf>
    <xf numFmtId="0" fontId="12" fillId="0" borderId="21" xfId="0" applyFont="1" applyBorder="1" applyAlignment="1">
      <alignment horizontal="center" vertical="center" textRotation="90" wrapText="1"/>
    </xf>
    <xf numFmtId="0" fontId="12" fillId="0" borderId="41"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1" xfId="0" applyFont="1" applyBorder="1" applyAlignment="1">
      <alignment horizontal="left" vertical="center" wrapText="1"/>
    </xf>
    <xf numFmtId="0" fontId="12" fillId="6" borderId="19" xfId="0" applyFont="1" applyFill="1" applyBorder="1" applyAlignment="1">
      <alignment horizontal="center" vertical="center" wrapText="1"/>
    </xf>
    <xf numFmtId="0" fontId="12" fillId="10" borderId="21" xfId="0" applyFont="1" applyFill="1" applyBorder="1" applyAlignment="1">
      <alignment horizontal="center" vertical="center" wrapText="1"/>
    </xf>
    <xf numFmtId="0" fontId="12" fillId="0" borderId="21" xfId="0" applyNumberFormat="1" applyFont="1" applyBorder="1" applyAlignment="1">
      <alignment horizontal="center" vertical="center" textRotation="90" wrapText="1"/>
    </xf>
    <xf numFmtId="0" fontId="12" fillId="0" borderId="21" xfId="0" applyFont="1" applyBorder="1" applyAlignment="1">
      <alignment horizontal="justify" vertical="center" wrapText="1"/>
    </xf>
    <xf numFmtId="0" fontId="13" fillId="4" borderId="10" xfId="0" applyFont="1" applyFill="1" applyBorder="1" applyAlignment="1">
      <alignment horizontal="center" vertical="center" textRotation="90" wrapText="1"/>
    </xf>
    <xf numFmtId="0" fontId="13" fillId="4" borderId="13" xfId="0" applyFont="1" applyFill="1" applyBorder="1" applyAlignment="1">
      <alignment horizontal="center" vertical="center" textRotation="90" wrapText="1"/>
    </xf>
    <xf numFmtId="0" fontId="13" fillId="4" borderId="37" xfId="0" applyFont="1" applyFill="1" applyBorder="1" applyAlignment="1">
      <alignment horizontal="center" vertical="center" wrapText="1"/>
    </xf>
    <xf numFmtId="0" fontId="13" fillId="4" borderId="38" xfId="0" applyFont="1" applyFill="1" applyBorder="1" applyAlignment="1">
      <alignment horizontal="center" vertical="center" wrapText="1"/>
    </xf>
    <xf numFmtId="0" fontId="13" fillId="4" borderId="22"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8" xfId="0" applyFont="1" applyFill="1" applyBorder="1" applyAlignment="1">
      <alignment horizontal="center" vertical="center" textRotation="90" wrapText="1"/>
    </xf>
    <xf numFmtId="0" fontId="13" fillId="4" borderId="11" xfId="0" applyFont="1" applyFill="1" applyBorder="1" applyAlignment="1">
      <alignment horizontal="center" vertical="center" textRotation="90" wrapText="1"/>
    </xf>
    <xf numFmtId="0" fontId="13" fillId="4" borderId="9" xfId="0" applyFont="1" applyFill="1" applyBorder="1" applyAlignment="1">
      <alignment horizontal="center" vertical="center" textRotation="90" wrapText="1"/>
    </xf>
    <xf numFmtId="0" fontId="13" fillId="4" borderId="12" xfId="0" applyFont="1" applyFill="1" applyBorder="1" applyAlignment="1">
      <alignment horizontal="center" vertical="center" textRotation="90" wrapText="1"/>
    </xf>
    <xf numFmtId="1" fontId="13" fillId="4" borderId="9" xfId="0" applyNumberFormat="1" applyFont="1" applyFill="1" applyBorder="1" applyAlignment="1">
      <alignment horizontal="center" vertical="center" textRotation="90" wrapText="1"/>
    </xf>
    <xf numFmtId="1" fontId="13" fillId="4" borderId="12" xfId="0" applyNumberFormat="1" applyFont="1" applyFill="1" applyBorder="1" applyAlignment="1">
      <alignment horizontal="center" vertical="center" textRotation="90" wrapText="1"/>
    </xf>
    <xf numFmtId="0" fontId="21" fillId="11" borderId="6" xfId="0" applyFont="1" applyFill="1" applyBorder="1" applyAlignment="1">
      <alignment horizontal="center" vertical="center"/>
    </xf>
    <xf numFmtId="0" fontId="12" fillId="3" borderId="9"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3" borderId="25"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7" fillId="2" borderId="1" xfId="0" applyFont="1" applyFill="1" applyBorder="1" applyAlignment="1">
      <alignment horizontal="center" vertical="center" textRotation="90"/>
    </xf>
    <xf numFmtId="0" fontId="6" fillId="0" borderId="0" xfId="0" applyFont="1" applyAlignment="1">
      <alignment horizontal="center" vertical="center"/>
    </xf>
    <xf numFmtId="0" fontId="7" fillId="2" borderId="31"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34" xfId="0" applyFont="1" applyFill="1" applyBorder="1" applyAlignment="1">
      <alignment horizontal="center"/>
    </xf>
    <xf numFmtId="0" fontId="7" fillId="2" borderId="35" xfId="0" applyFont="1" applyFill="1" applyBorder="1" applyAlignment="1">
      <alignment horizontal="center"/>
    </xf>
    <xf numFmtId="0" fontId="7" fillId="2" borderId="36" xfId="0" applyFont="1" applyFill="1" applyBorder="1" applyAlignment="1">
      <alignment horizontal="center"/>
    </xf>
    <xf numFmtId="0" fontId="6" fillId="0" borderId="0" xfId="0" applyFont="1" applyAlignment="1">
      <alignment horizont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8" fillId="2" borderId="1" xfId="0" applyFont="1" applyFill="1" applyBorder="1" applyAlignment="1">
      <alignment horizontal="center" vertical="center"/>
    </xf>
    <xf numFmtId="0" fontId="7" fillId="2" borderId="3" xfId="0" applyFont="1" applyFill="1" applyBorder="1" applyAlignment="1">
      <alignment horizontal="center" vertical="center" textRotation="90"/>
    </xf>
    <xf numFmtId="0" fontId="7" fillId="2" borderId="5" xfId="0" applyFont="1" applyFill="1" applyBorder="1" applyAlignment="1">
      <alignment horizontal="center" vertical="center" textRotation="90"/>
    </xf>
    <xf numFmtId="0" fontId="0" fillId="0" borderId="0" xfId="0" applyAlignment="1">
      <alignment horizontal="center"/>
    </xf>
  </cellXfs>
  <cellStyles count="9">
    <cellStyle name="Activity" xfId="5"/>
    <cellStyle name="Label" xfId="4"/>
    <cellStyle name="Moneda" xfId="1" builtinId="4"/>
    <cellStyle name="Normal" xfId="0" builtinId="0"/>
    <cellStyle name="Percent Complete" xfId="6"/>
    <cellStyle name="Period Headers" xfId="8"/>
    <cellStyle name="Period Highlight Control" xfId="3"/>
    <cellStyle name="Porcentaje" xfId="2" builtinId="5"/>
    <cellStyle name="Project Headers" xfId="7"/>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row r="3">
          <cell r="N3">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X45"/>
  <sheetViews>
    <sheetView showGridLines="0" tabSelected="1" zoomScale="90" zoomScaleNormal="90" zoomScaleSheetLayoutView="20" workbookViewId="0">
      <pane xSplit="8" ySplit="4" topLeftCell="I7" activePane="bottomRight" state="frozen"/>
      <selection pane="topRight" activeCell="I1" sqref="I1"/>
      <selection pane="bottomLeft" activeCell="A5" sqref="A5"/>
      <selection pane="bottomRight" activeCell="G18" sqref="G18"/>
    </sheetView>
  </sheetViews>
  <sheetFormatPr baseColWidth="10" defaultColWidth="6.7109375" defaultRowHeight="12.75" x14ac:dyDescent="0.2"/>
  <cols>
    <col min="1" max="1" width="2.7109375" style="18" customWidth="1"/>
    <col min="2" max="5" width="4.7109375" style="18" customWidth="1"/>
    <col min="6" max="6" width="6" style="18" customWidth="1"/>
    <col min="7" max="7" width="27.28515625" style="68" bestFit="1" customWidth="1"/>
    <col min="8" max="8" width="24.140625" style="28" bestFit="1" customWidth="1"/>
    <col min="9" max="10" width="4.42578125" style="18" bestFit="1" customWidth="1"/>
    <col min="11" max="11" width="5.28515625" style="29" customWidth="1"/>
    <col min="12" max="12" width="6.7109375" style="18"/>
    <col min="13" max="13" width="14.85546875" style="28" customWidth="1"/>
    <col min="14" max="14" width="32.42578125" style="30" customWidth="1"/>
    <col min="15" max="16" width="3.28515625" style="18" bestFit="1" customWidth="1"/>
    <col min="17" max="17" width="6.7109375" style="29"/>
    <col min="18" max="18" width="6.7109375" style="18"/>
    <col min="19" max="19" width="8" style="18" customWidth="1"/>
    <col min="20" max="22" width="19.140625" style="49" customWidth="1"/>
    <col min="23" max="23" width="24.5703125" style="18" customWidth="1"/>
    <col min="24" max="24" width="23.5703125" style="18" customWidth="1"/>
    <col min="25" max="16384" width="6.7109375" style="18"/>
  </cols>
  <sheetData>
    <row r="2" spans="2:24" ht="38.25" customHeight="1" thickBot="1" x14ac:dyDescent="0.25">
      <c r="B2" s="90" t="s">
        <v>120</v>
      </c>
      <c r="C2" s="90"/>
      <c r="D2" s="90"/>
      <c r="E2" s="90"/>
      <c r="F2" s="90"/>
      <c r="G2" s="90"/>
      <c r="H2" s="90"/>
      <c r="I2" s="90"/>
      <c r="J2" s="90"/>
      <c r="K2" s="90"/>
      <c r="L2" s="90"/>
      <c r="M2" s="90"/>
      <c r="N2" s="90"/>
      <c r="O2" s="90"/>
      <c r="P2" s="90"/>
      <c r="Q2" s="90"/>
      <c r="R2" s="90"/>
      <c r="S2" s="90"/>
      <c r="T2" s="90"/>
      <c r="U2" s="90"/>
      <c r="V2" s="90"/>
      <c r="W2" s="90"/>
      <c r="X2" s="90"/>
    </row>
    <row r="3" spans="2:24" s="19" customFormat="1" x14ac:dyDescent="0.25">
      <c r="B3" s="84" t="s">
        <v>0</v>
      </c>
      <c r="C3" s="86" t="s">
        <v>1</v>
      </c>
      <c r="D3" s="86" t="s">
        <v>2</v>
      </c>
      <c r="E3" s="86" t="s">
        <v>3</v>
      </c>
      <c r="F3" s="78" t="s">
        <v>4</v>
      </c>
      <c r="G3" s="80" t="s">
        <v>5</v>
      </c>
      <c r="H3" s="82" t="s">
        <v>6</v>
      </c>
      <c r="I3" s="84" t="s">
        <v>7</v>
      </c>
      <c r="J3" s="86" t="s">
        <v>8</v>
      </c>
      <c r="K3" s="88" t="s">
        <v>9</v>
      </c>
      <c r="L3" s="78" t="s">
        <v>10</v>
      </c>
      <c r="M3" s="95" t="s">
        <v>11</v>
      </c>
      <c r="N3" s="97" t="s">
        <v>12</v>
      </c>
      <c r="O3" s="99" t="s">
        <v>20</v>
      </c>
      <c r="P3" s="101"/>
      <c r="Q3" s="101"/>
      <c r="R3" s="101"/>
      <c r="S3" s="100"/>
      <c r="T3" s="95" t="s">
        <v>16</v>
      </c>
      <c r="U3" s="91" t="s">
        <v>17</v>
      </c>
      <c r="V3" s="93" t="s">
        <v>107</v>
      </c>
      <c r="W3" s="99" t="s">
        <v>19</v>
      </c>
      <c r="X3" s="100"/>
    </row>
    <row r="4" spans="2:24" s="22" customFormat="1" ht="79.5" customHeight="1" thickBot="1" x14ac:dyDescent="0.3">
      <c r="B4" s="85"/>
      <c r="C4" s="87"/>
      <c r="D4" s="87"/>
      <c r="E4" s="87"/>
      <c r="F4" s="79"/>
      <c r="G4" s="81"/>
      <c r="H4" s="83"/>
      <c r="I4" s="85"/>
      <c r="J4" s="87"/>
      <c r="K4" s="89"/>
      <c r="L4" s="79"/>
      <c r="M4" s="96"/>
      <c r="N4" s="98"/>
      <c r="O4" s="31" t="s">
        <v>7</v>
      </c>
      <c r="P4" s="20" t="s">
        <v>8</v>
      </c>
      <c r="Q4" s="51" t="s">
        <v>13</v>
      </c>
      <c r="R4" s="21" t="s">
        <v>10</v>
      </c>
      <c r="S4" s="32" t="s">
        <v>15</v>
      </c>
      <c r="T4" s="96"/>
      <c r="U4" s="92"/>
      <c r="V4" s="94"/>
      <c r="W4" s="46" t="s">
        <v>18</v>
      </c>
      <c r="X4" s="47" t="s">
        <v>21</v>
      </c>
    </row>
    <row r="5" spans="2:24" s="22" customFormat="1" ht="84" customHeight="1" x14ac:dyDescent="0.25">
      <c r="B5" s="35">
        <v>1</v>
      </c>
      <c r="C5" s="25" t="s">
        <v>23</v>
      </c>
      <c r="D5" s="25" t="s">
        <v>24</v>
      </c>
      <c r="E5" s="25" t="s">
        <v>29</v>
      </c>
      <c r="F5" s="42" t="s">
        <v>31</v>
      </c>
      <c r="G5" s="41" t="s">
        <v>93</v>
      </c>
      <c r="H5" s="43" t="s">
        <v>179</v>
      </c>
      <c r="I5" s="35">
        <v>2</v>
      </c>
      <c r="J5" s="24">
        <v>1</v>
      </c>
      <c r="K5" s="26">
        <f t="shared" ref="K5:K18" si="0">+I5+J5</f>
        <v>3</v>
      </c>
      <c r="L5" s="44" t="str">
        <f>IF(K5&lt;=4,"Riesgo Bajo",IF(K5=5,"Riesgo Medio",IF(K5&lt;=7,"Riesgo Alto",IF(K5&gt;=8,"Riesgo Extremo"))))</f>
        <v>Riesgo Bajo</v>
      </c>
      <c r="M5" s="33" t="s">
        <v>73</v>
      </c>
      <c r="N5" s="50" t="s">
        <v>180</v>
      </c>
      <c r="O5" s="35">
        <v>3</v>
      </c>
      <c r="P5" s="24">
        <v>4</v>
      </c>
      <c r="Q5" s="26">
        <f t="shared" ref="Q5:Q18" si="1">+O5+P5</f>
        <v>7</v>
      </c>
      <c r="R5" s="27" t="str">
        <f t="shared" ref="R5:R18" si="2">IF(Q5&lt;=4,"Riesgo Bajo",IF(Q5=5,"Riesgo Medio",IF(Q5&lt;=7,"Riesgo Alto",IF(Q5&gt;=8,"Riesgo Extremo"))))</f>
        <v>Riesgo Alto</v>
      </c>
      <c r="S5" s="36" t="s">
        <v>79</v>
      </c>
      <c r="T5" s="33" t="s">
        <v>101</v>
      </c>
      <c r="U5" s="23" t="s">
        <v>161</v>
      </c>
      <c r="V5" s="36" t="s">
        <v>163</v>
      </c>
      <c r="W5" s="35" t="s">
        <v>162</v>
      </c>
      <c r="X5" s="34" t="s">
        <v>168</v>
      </c>
    </row>
    <row r="6" spans="2:24" s="22" customFormat="1" ht="80.099999999999994" customHeight="1" x14ac:dyDescent="0.25">
      <c r="B6" s="35">
        <v>2</v>
      </c>
      <c r="C6" s="25" t="s">
        <v>23</v>
      </c>
      <c r="D6" s="25" t="s">
        <v>24</v>
      </c>
      <c r="E6" s="25" t="s">
        <v>26</v>
      </c>
      <c r="F6" s="42" t="s">
        <v>31</v>
      </c>
      <c r="G6" s="41" t="s">
        <v>110</v>
      </c>
      <c r="H6" s="43" t="s">
        <v>138</v>
      </c>
      <c r="I6" s="35">
        <v>3</v>
      </c>
      <c r="J6" s="24">
        <v>1</v>
      </c>
      <c r="K6" s="26">
        <f t="shared" si="0"/>
        <v>4</v>
      </c>
      <c r="L6" s="44" t="str">
        <f t="shared" ref="L6:L18" si="3">IF(K6&lt;=4,"Riesgo Bajo",IF(K6=5,"Riesgo Medio",IF(K6&lt;=7,"Riesgo Alto",IF(K6&gt;=8,"Riesgo Extremo"))))</f>
        <v>Riesgo Bajo</v>
      </c>
      <c r="M6" s="33" t="s">
        <v>94</v>
      </c>
      <c r="N6" s="50" t="s">
        <v>164</v>
      </c>
      <c r="O6" s="35">
        <v>2</v>
      </c>
      <c r="P6" s="24">
        <v>1</v>
      </c>
      <c r="Q6" s="26">
        <f t="shared" si="1"/>
        <v>3</v>
      </c>
      <c r="R6" s="27" t="str">
        <f t="shared" si="2"/>
        <v>Riesgo Bajo</v>
      </c>
      <c r="S6" s="36" t="s">
        <v>80</v>
      </c>
      <c r="T6" s="33" t="s">
        <v>101</v>
      </c>
      <c r="U6" s="24" t="s">
        <v>150</v>
      </c>
      <c r="V6" s="36" t="s">
        <v>103</v>
      </c>
      <c r="W6" s="35" t="s">
        <v>121</v>
      </c>
      <c r="X6" s="34" t="s">
        <v>169</v>
      </c>
    </row>
    <row r="7" spans="2:24" s="22" customFormat="1" ht="132.75" customHeight="1" x14ac:dyDescent="0.25">
      <c r="B7" s="35">
        <v>3</v>
      </c>
      <c r="C7" s="25" t="s">
        <v>23</v>
      </c>
      <c r="D7" s="25" t="s">
        <v>25</v>
      </c>
      <c r="E7" s="25" t="s">
        <v>26</v>
      </c>
      <c r="F7" s="42" t="s">
        <v>31</v>
      </c>
      <c r="G7" s="41" t="s">
        <v>113</v>
      </c>
      <c r="H7" s="43" t="s">
        <v>112</v>
      </c>
      <c r="I7" s="35">
        <v>3</v>
      </c>
      <c r="J7" s="24">
        <v>1</v>
      </c>
      <c r="K7" s="26">
        <f t="shared" si="0"/>
        <v>4</v>
      </c>
      <c r="L7" s="44" t="str">
        <f t="shared" si="3"/>
        <v>Riesgo Bajo</v>
      </c>
      <c r="M7" s="33" t="s">
        <v>73</v>
      </c>
      <c r="N7" s="50" t="s">
        <v>181</v>
      </c>
      <c r="O7" s="35">
        <v>1</v>
      </c>
      <c r="P7" s="24">
        <v>1</v>
      </c>
      <c r="Q7" s="26">
        <f t="shared" si="1"/>
        <v>2</v>
      </c>
      <c r="R7" s="27" t="str">
        <f t="shared" si="2"/>
        <v>Riesgo Bajo</v>
      </c>
      <c r="S7" s="36" t="s">
        <v>80</v>
      </c>
      <c r="T7" s="33" t="s">
        <v>94</v>
      </c>
      <c r="U7" s="24" t="s">
        <v>115</v>
      </c>
      <c r="V7" s="36" t="s">
        <v>116</v>
      </c>
      <c r="W7" s="35" t="s">
        <v>117</v>
      </c>
      <c r="X7" s="34" t="s">
        <v>104</v>
      </c>
    </row>
    <row r="8" spans="2:24" s="22" customFormat="1" ht="80.099999999999994" customHeight="1" x14ac:dyDescent="0.25">
      <c r="B8" s="35">
        <v>4</v>
      </c>
      <c r="C8" s="25" t="s">
        <v>23</v>
      </c>
      <c r="D8" s="25" t="s">
        <v>24</v>
      </c>
      <c r="E8" s="25" t="s">
        <v>29</v>
      </c>
      <c r="F8" s="42" t="s">
        <v>31</v>
      </c>
      <c r="G8" s="41" t="s">
        <v>114</v>
      </c>
      <c r="H8" s="43" t="s">
        <v>122</v>
      </c>
      <c r="I8" s="35">
        <v>2</v>
      </c>
      <c r="J8" s="24">
        <v>1</v>
      </c>
      <c r="K8" s="26">
        <f t="shared" si="0"/>
        <v>3</v>
      </c>
      <c r="L8" s="44" t="str">
        <f t="shared" si="3"/>
        <v>Riesgo Bajo</v>
      </c>
      <c r="M8" s="33" t="s">
        <v>123</v>
      </c>
      <c r="N8" s="50" t="s">
        <v>182</v>
      </c>
      <c r="O8" s="35">
        <v>1</v>
      </c>
      <c r="P8" s="24">
        <v>1</v>
      </c>
      <c r="Q8" s="26">
        <f t="shared" si="1"/>
        <v>2</v>
      </c>
      <c r="R8" s="27" t="str">
        <f t="shared" si="2"/>
        <v>Riesgo Bajo</v>
      </c>
      <c r="S8" s="36" t="s">
        <v>80</v>
      </c>
      <c r="T8" s="33" t="s">
        <v>73</v>
      </c>
      <c r="U8" s="24" t="s">
        <v>124</v>
      </c>
      <c r="V8" s="36" t="s">
        <v>108</v>
      </c>
      <c r="W8" s="35" t="s">
        <v>151</v>
      </c>
      <c r="X8" s="36" t="s">
        <v>125</v>
      </c>
    </row>
    <row r="9" spans="2:24" s="22" customFormat="1" ht="121.5" customHeight="1" x14ac:dyDescent="0.25">
      <c r="B9" s="35">
        <v>5</v>
      </c>
      <c r="C9" s="25" t="s">
        <v>23</v>
      </c>
      <c r="D9" s="25" t="s">
        <v>25</v>
      </c>
      <c r="E9" s="25" t="s">
        <v>29</v>
      </c>
      <c r="F9" s="42" t="s">
        <v>32</v>
      </c>
      <c r="G9" s="41" t="s">
        <v>126</v>
      </c>
      <c r="H9" s="43" t="s">
        <v>95</v>
      </c>
      <c r="I9" s="35">
        <v>1</v>
      </c>
      <c r="J9" s="24">
        <v>5</v>
      </c>
      <c r="K9" s="26">
        <f t="shared" si="0"/>
        <v>6</v>
      </c>
      <c r="L9" s="44" t="str">
        <f t="shared" si="3"/>
        <v>Riesgo Alto</v>
      </c>
      <c r="M9" s="33" t="s">
        <v>123</v>
      </c>
      <c r="N9" s="50" t="s">
        <v>105</v>
      </c>
      <c r="O9" s="35">
        <v>1</v>
      </c>
      <c r="P9" s="24">
        <v>2</v>
      </c>
      <c r="Q9" s="26">
        <f t="shared" si="1"/>
        <v>3</v>
      </c>
      <c r="R9" s="27" t="str">
        <f t="shared" si="2"/>
        <v>Riesgo Bajo</v>
      </c>
      <c r="S9" s="36" t="s">
        <v>80</v>
      </c>
      <c r="T9" s="33" t="s">
        <v>100</v>
      </c>
      <c r="U9" s="24" t="s">
        <v>152</v>
      </c>
      <c r="V9" s="36" t="s">
        <v>108</v>
      </c>
      <c r="W9" s="35" t="s">
        <v>127</v>
      </c>
      <c r="X9" s="36" t="s">
        <v>128</v>
      </c>
    </row>
    <row r="10" spans="2:24" s="22" customFormat="1" ht="102.75" customHeight="1" x14ac:dyDescent="0.25">
      <c r="B10" s="35">
        <v>6</v>
      </c>
      <c r="C10" s="25" t="s">
        <v>23</v>
      </c>
      <c r="D10" s="25" t="s">
        <v>25</v>
      </c>
      <c r="E10" s="25" t="s">
        <v>29</v>
      </c>
      <c r="F10" s="42" t="s">
        <v>30</v>
      </c>
      <c r="G10" s="41" t="s">
        <v>129</v>
      </c>
      <c r="H10" s="43" t="s">
        <v>122</v>
      </c>
      <c r="I10" s="35">
        <v>1</v>
      </c>
      <c r="J10" s="24">
        <v>4</v>
      </c>
      <c r="K10" s="26">
        <f t="shared" si="0"/>
        <v>5</v>
      </c>
      <c r="L10" s="44" t="str">
        <f t="shared" si="3"/>
        <v>Riesgo Medio</v>
      </c>
      <c r="M10" s="33" t="s">
        <v>123</v>
      </c>
      <c r="N10" s="50" t="s">
        <v>105</v>
      </c>
      <c r="O10" s="35">
        <v>1</v>
      </c>
      <c r="P10" s="24">
        <v>2</v>
      </c>
      <c r="Q10" s="26">
        <f t="shared" si="1"/>
        <v>3</v>
      </c>
      <c r="R10" s="27" t="str">
        <f t="shared" si="2"/>
        <v>Riesgo Bajo</v>
      </c>
      <c r="S10" s="36" t="s">
        <v>80</v>
      </c>
      <c r="T10" s="33" t="s">
        <v>73</v>
      </c>
      <c r="U10" s="24" t="s">
        <v>106</v>
      </c>
      <c r="V10" s="36" t="s">
        <v>108</v>
      </c>
      <c r="W10" s="35" t="s">
        <v>109</v>
      </c>
      <c r="X10" s="36" t="s">
        <v>111</v>
      </c>
    </row>
    <row r="11" spans="2:24" s="22" customFormat="1" ht="166.5" customHeight="1" x14ac:dyDescent="0.25">
      <c r="B11" s="35">
        <v>7</v>
      </c>
      <c r="C11" s="25" t="s">
        <v>23</v>
      </c>
      <c r="D11" s="25" t="s">
        <v>25</v>
      </c>
      <c r="E11" s="25" t="s">
        <v>29</v>
      </c>
      <c r="F11" s="42" t="s">
        <v>30</v>
      </c>
      <c r="G11" s="41" t="s">
        <v>183</v>
      </c>
      <c r="H11" s="43" t="s">
        <v>184</v>
      </c>
      <c r="I11" s="35">
        <v>2</v>
      </c>
      <c r="J11" s="24">
        <v>5</v>
      </c>
      <c r="K11" s="26">
        <f t="shared" si="0"/>
        <v>7</v>
      </c>
      <c r="L11" s="44" t="str">
        <f t="shared" si="3"/>
        <v>Riesgo Alto</v>
      </c>
      <c r="M11" s="33" t="s">
        <v>73</v>
      </c>
      <c r="N11" s="50" t="s">
        <v>105</v>
      </c>
      <c r="O11" s="35">
        <v>2</v>
      </c>
      <c r="P11" s="24">
        <v>3</v>
      </c>
      <c r="Q11" s="26">
        <f t="shared" si="1"/>
        <v>5</v>
      </c>
      <c r="R11" s="27" t="str">
        <f t="shared" si="2"/>
        <v>Riesgo Medio</v>
      </c>
      <c r="S11" s="36" t="s">
        <v>80</v>
      </c>
      <c r="T11" s="33" t="s">
        <v>73</v>
      </c>
      <c r="U11" s="24" t="s">
        <v>106</v>
      </c>
      <c r="V11" s="36" t="s">
        <v>108</v>
      </c>
      <c r="W11" s="35" t="s">
        <v>109</v>
      </c>
      <c r="X11" s="36" t="s">
        <v>130</v>
      </c>
    </row>
    <row r="12" spans="2:24" s="22" customFormat="1" ht="86.25" customHeight="1" x14ac:dyDescent="0.25">
      <c r="B12" s="35">
        <v>8</v>
      </c>
      <c r="C12" s="25" t="s">
        <v>23</v>
      </c>
      <c r="D12" s="25" t="s">
        <v>24</v>
      </c>
      <c r="E12" s="25" t="s">
        <v>26</v>
      </c>
      <c r="F12" s="42" t="s">
        <v>30</v>
      </c>
      <c r="G12" s="41" t="s">
        <v>131</v>
      </c>
      <c r="H12" s="43" t="s">
        <v>132</v>
      </c>
      <c r="I12" s="35">
        <v>3</v>
      </c>
      <c r="J12" s="24">
        <v>5</v>
      </c>
      <c r="K12" s="26">
        <f t="shared" si="0"/>
        <v>8</v>
      </c>
      <c r="L12" s="44" t="str">
        <f t="shared" si="3"/>
        <v>Riesgo Extremo</v>
      </c>
      <c r="M12" s="33" t="s">
        <v>94</v>
      </c>
      <c r="N12" s="50" t="s">
        <v>135</v>
      </c>
      <c r="O12" s="35">
        <v>3</v>
      </c>
      <c r="P12" s="24">
        <v>2</v>
      </c>
      <c r="Q12" s="26">
        <f t="shared" si="1"/>
        <v>5</v>
      </c>
      <c r="R12" s="27" t="str">
        <f t="shared" si="2"/>
        <v>Riesgo Medio</v>
      </c>
      <c r="S12" s="36" t="s">
        <v>80</v>
      </c>
      <c r="T12" s="33" t="s">
        <v>94</v>
      </c>
      <c r="U12" s="24" t="s">
        <v>170</v>
      </c>
      <c r="V12" s="36" t="s">
        <v>153</v>
      </c>
      <c r="W12" s="35" t="s">
        <v>133</v>
      </c>
      <c r="X12" s="34" t="s">
        <v>104</v>
      </c>
    </row>
    <row r="13" spans="2:24" s="22" customFormat="1" ht="130.5" customHeight="1" x14ac:dyDescent="0.25">
      <c r="B13" s="35">
        <v>9</v>
      </c>
      <c r="C13" s="25" t="s">
        <v>23</v>
      </c>
      <c r="D13" s="25" t="s">
        <v>24</v>
      </c>
      <c r="E13" s="25" t="s">
        <v>26</v>
      </c>
      <c r="F13" s="42" t="s">
        <v>31</v>
      </c>
      <c r="G13" s="41" t="s">
        <v>134</v>
      </c>
      <c r="H13" s="43" t="s">
        <v>185</v>
      </c>
      <c r="I13" s="35">
        <v>2</v>
      </c>
      <c r="J13" s="24">
        <v>5</v>
      </c>
      <c r="K13" s="26">
        <f t="shared" si="0"/>
        <v>7</v>
      </c>
      <c r="L13" s="44" t="str">
        <f t="shared" si="3"/>
        <v>Riesgo Alto</v>
      </c>
      <c r="M13" s="33" t="s">
        <v>94</v>
      </c>
      <c r="N13" s="50" t="s">
        <v>186</v>
      </c>
      <c r="O13" s="35">
        <v>3</v>
      </c>
      <c r="P13" s="24">
        <v>2</v>
      </c>
      <c r="Q13" s="26">
        <f t="shared" si="1"/>
        <v>5</v>
      </c>
      <c r="R13" s="27" t="str">
        <f t="shared" si="2"/>
        <v>Riesgo Medio</v>
      </c>
      <c r="S13" s="36" t="s">
        <v>80</v>
      </c>
      <c r="T13" s="33" t="s">
        <v>94</v>
      </c>
      <c r="U13" s="24" t="s">
        <v>136</v>
      </c>
      <c r="V13" s="36" t="s">
        <v>153</v>
      </c>
      <c r="W13" s="35" t="s">
        <v>137</v>
      </c>
      <c r="X13" s="34" t="s">
        <v>104</v>
      </c>
    </row>
    <row r="14" spans="2:24" s="22" customFormat="1" ht="96" customHeight="1" x14ac:dyDescent="0.25">
      <c r="B14" s="35">
        <v>10</v>
      </c>
      <c r="C14" s="53" t="s">
        <v>23</v>
      </c>
      <c r="D14" s="53" t="s">
        <v>25</v>
      </c>
      <c r="E14" s="53" t="s">
        <v>29</v>
      </c>
      <c r="F14" s="54" t="s">
        <v>31</v>
      </c>
      <c r="G14" s="41" t="s">
        <v>139</v>
      </c>
      <c r="H14" s="43" t="s">
        <v>140</v>
      </c>
      <c r="I14" s="52">
        <v>2</v>
      </c>
      <c r="J14" s="24">
        <v>3</v>
      </c>
      <c r="K14" s="26">
        <f t="shared" si="0"/>
        <v>5</v>
      </c>
      <c r="L14" s="44" t="str">
        <f t="shared" si="3"/>
        <v>Riesgo Medio</v>
      </c>
      <c r="M14" s="33" t="s">
        <v>101</v>
      </c>
      <c r="N14" s="50" t="s">
        <v>141</v>
      </c>
      <c r="O14" s="52">
        <v>2</v>
      </c>
      <c r="P14" s="55">
        <v>2</v>
      </c>
      <c r="Q14" s="26">
        <f t="shared" si="1"/>
        <v>4</v>
      </c>
      <c r="R14" s="27" t="str">
        <f t="shared" si="2"/>
        <v>Riesgo Bajo</v>
      </c>
      <c r="S14" s="36" t="s">
        <v>80</v>
      </c>
      <c r="T14" s="33" t="s">
        <v>101</v>
      </c>
      <c r="U14" s="24" t="s">
        <v>136</v>
      </c>
      <c r="V14" s="36" t="s">
        <v>153</v>
      </c>
      <c r="W14" s="35" t="s">
        <v>142</v>
      </c>
      <c r="X14" s="34" t="s">
        <v>104</v>
      </c>
    </row>
    <row r="15" spans="2:24" s="22" customFormat="1" ht="96" customHeight="1" x14ac:dyDescent="0.25">
      <c r="B15" s="35">
        <v>11</v>
      </c>
      <c r="C15" s="53" t="s">
        <v>22</v>
      </c>
      <c r="D15" s="53" t="s">
        <v>25</v>
      </c>
      <c r="E15" s="53" t="s">
        <v>29</v>
      </c>
      <c r="F15" s="54" t="s">
        <v>36</v>
      </c>
      <c r="G15" s="41" t="s">
        <v>187</v>
      </c>
      <c r="H15" s="43" t="s">
        <v>188</v>
      </c>
      <c r="I15" s="52">
        <v>2</v>
      </c>
      <c r="J15" s="24">
        <v>4</v>
      </c>
      <c r="K15" s="26">
        <f t="shared" ref="K15:K17" si="4">+I15+J15</f>
        <v>6</v>
      </c>
      <c r="L15" s="44" t="str">
        <f t="shared" ref="L15:L17" si="5">IF(K15&lt;=4,"Riesgo Bajo",IF(K15=5,"Riesgo Medio",IF(K15&lt;=7,"Riesgo Alto",IF(K15&gt;=8,"Riesgo Extremo"))))</f>
        <v>Riesgo Alto</v>
      </c>
      <c r="M15" s="33" t="s">
        <v>94</v>
      </c>
      <c r="N15" s="34" t="s">
        <v>189</v>
      </c>
      <c r="O15" s="52">
        <v>2</v>
      </c>
      <c r="P15" s="55">
        <v>3</v>
      </c>
      <c r="Q15" s="56">
        <f t="shared" si="1"/>
        <v>5</v>
      </c>
      <c r="R15" s="57" t="str">
        <f t="shared" si="2"/>
        <v>Riesgo Medio</v>
      </c>
      <c r="S15" s="58" t="s">
        <v>80</v>
      </c>
      <c r="T15" s="59" t="s">
        <v>101</v>
      </c>
      <c r="U15" s="55" t="s">
        <v>143</v>
      </c>
      <c r="V15" s="36" t="s">
        <v>108</v>
      </c>
      <c r="W15" s="35" t="s">
        <v>137</v>
      </c>
      <c r="X15" s="58" t="s">
        <v>144</v>
      </c>
    </row>
    <row r="16" spans="2:24" s="22" customFormat="1" ht="96" customHeight="1" x14ac:dyDescent="0.25">
      <c r="B16" s="35">
        <v>12</v>
      </c>
      <c r="C16" s="53" t="s">
        <v>23</v>
      </c>
      <c r="D16" s="53" t="s">
        <v>24</v>
      </c>
      <c r="E16" s="53" t="s">
        <v>29</v>
      </c>
      <c r="F16" s="54" t="s">
        <v>31</v>
      </c>
      <c r="G16" s="41" t="s">
        <v>145</v>
      </c>
      <c r="H16" s="43" t="s">
        <v>146</v>
      </c>
      <c r="I16" s="52">
        <v>2</v>
      </c>
      <c r="J16" s="24">
        <v>3</v>
      </c>
      <c r="K16" s="26">
        <f t="shared" si="4"/>
        <v>5</v>
      </c>
      <c r="L16" s="44" t="str">
        <f t="shared" si="5"/>
        <v>Riesgo Medio</v>
      </c>
      <c r="M16" s="33" t="s">
        <v>73</v>
      </c>
      <c r="N16" s="34" t="s">
        <v>147</v>
      </c>
      <c r="O16" s="52">
        <v>1</v>
      </c>
      <c r="P16" s="55">
        <v>2</v>
      </c>
      <c r="Q16" s="56">
        <f t="shared" si="1"/>
        <v>3</v>
      </c>
      <c r="R16" s="57" t="str">
        <f t="shared" si="2"/>
        <v>Riesgo Bajo</v>
      </c>
      <c r="S16" s="58" t="s">
        <v>80</v>
      </c>
      <c r="T16" s="59" t="s">
        <v>73</v>
      </c>
      <c r="U16" s="55" t="s">
        <v>148</v>
      </c>
      <c r="V16" s="36" t="s">
        <v>108</v>
      </c>
      <c r="W16" s="52" t="s">
        <v>149</v>
      </c>
      <c r="X16" s="58" t="s">
        <v>124</v>
      </c>
    </row>
    <row r="17" spans="2:24" s="22" customFormat="1" ht="100.5" customHeight="1" x14ac:dyDescent="0.25">
      <c r="B17" s="35">
        <v>13</v>
      </c>
      <c r="C17" s="53" t="s">
        <v>23</v>
      </c>
      <c r="D17" s="53" t="s">
        <v>25</v>
      </c>
      <c r="E17" s="53" t="s">
        <v>27</v>
      </c>
      <c r="F17" s="54" t="s">
        <v>30</v>
      </c>
      <c r="G17" s="41" t="s">
        <v>165</v>
      </c>
      <c r="H17" s="43" t="s">
        <v>171</v>
      </c>
      <c r="I17" s="52">
        <v>4</v>
      </c>
      <c r="J17" s="24">
        <v>4</v>
      </c>
      <c r="K17" s="26">
        <f t="shared" si="4"/>
        <v>8</v>
      </c>
      <c r="L17" s="44" t="str">
        <f t="shared" si="5"/>
        <v>Riesgo Extremo</v>
      </c>
      <c r="M17" s="33" t="s">
        <v>94</v>
      </c>
      <c r="N17" s="34" t="s">
        <v>166</v>
      </c>
      <c r="O17" s="52">
        <v>2</v>
      </c>
      <c r="P17" s="55">
        <v>3</v>
      </c>
      <c r="Q17" s="56">
        <f t="shared" si="1"/>
        <v>5</v>
      </c>
      <c r="R17" s="57" t="str">
        <f t="shared" si="2"/>
        <v>Riesgo Medio</v>
      </c>
      <c r="S17" s="58" t="s">
        <v>80</v>
      </c>
      <c r="T17" s="71" t="s">
        <v>94</v>
      </c>
      <c r="U17" s="55" t="s">
        <v>172</v>
      </c>
      <c r="V17" s="36" t="s">
        <v>108</v>
      </c>
      <c r="W17" s="52" t="s">
        <v>173</v>
      </c>
      <c r="X17" s="58" t="s">
        <v>167</v>
      </c>
    </row>
    <row r="18" spans="2:24" s="22" customFormat="1" ht="80.099999999999994" customHeight="1" thickBot="1" x14ac:dyDescent="0.3">
      <c r="B18" s="35">
        <v>14</v>
      </c>
      <c r="C18" s="69" t="s">
        <v>23</v>
      </c>
      <c r="D18" s="69" t="s">
        <v>25</v>
      </c>
      <c r="E18" s="69" t="s">
        <v>27</v>
      </c>
      <c r="F18" s="70" t="s">
        <v>30</v>
      </c>
      <c r="G18" s="74" t="s">
        <v>174</v>
      </c>
      <c r="H18" s="75" t="s">
        <v>175</v>
      </c>
      <c r="I18" s="37">
        <v>3</v>
      </c>
      <c r="J18" s="38">
        <v>5</v>
      </c>
      <c r="K18" s="45">
        <f t="shared" si="0"/>
        <v>8</v>
      </c>
      <c r="L18" s="76" t="str">
        <f t="shared" si="3"/>
        <v>Riesgo Extremo</v>
      </c>
      <c r="M18" s="37" t="s">
        <v>73</v>
      </c>
      <c r="N18" s="77" t="s">
        <v>176</v>
      </c>
      <c r="O18" s="37">
        <v>2</v>
      </c>
      <c r="P18" s="38">
        <v>3</v>
      </c>
      <c r="Q18" s="45">
        <f t="shared" si="1"/>
        <v>5</v>
      </c>
      <c r="R18" s="39" t="str">
        <f t="shared" si="2"/>
        <v>Riesgo Medio</v>
      </c>
      <c r="S18" s="40" t="s">
        <v>80</v>
      </c>
      <c r="T18" s="48" t="s">
        <v>101</v>
      </c>
      <c r="U18" s="38" t="s">
        <v>143</v>
      </c>
      <c r="V18" s="40" t="s">
        <v>108</v>
      </c>
      <c r="W18" s="72" t="s">
        <v>177</v>
      </c>
      <c r="X18" s="73" t="s">
        <v>178</v>
      </c>
    </row>
    <row r="30" spans="2:24" x14ac:dyDescent="0.2">
      <c r="C30" s="18" t="s">
        <v>22</v>
      </c>
      <c r="D30" s="18" t="s">
        <v>24</v>
      </c>
      <c r="E30" s="18" t="s">
        <v>26</v>
      </c>
      <c r="G30" s="68" t="s">
        <v>30</v>
      </c>
      <c r="H30" s="18">
        <v>1</v>
      </c>
      <c r="I30" s="18">
        <v>1</v>
      </c>
      <c r="J30" s="18" t="s">
        <v>66</v>
      </c>
      <c r="M30" s="28" t="s">
        <v>73</v>
      </c>
      <c r="N30" s="28" t="s">
        <v>74</v>
      </c>
      <c r="S30" s="18" t="s">
        <v>79</v>
      </c>
    </row>
    <row r="31" spans="2:24" x14ac:dyDescent="0.2">
      <c r="C31" s="18" t="s">
        <v>23</v>
      </c>
      <c r="D31" s="18" t="s">
        <v>25</v>
      </c>
      <c r="E31" s="18" t="s">
        <v>27</v>
      </c>
      <c r="G31" s="68" t="s">
        <v>36</v>
      </c>
      <c r="H31" s="18">
        <v>2</v>
      </c>
      <c r="I31" s="18">
        <v>2</v>
      </c>
      <c r="J31" s="18" t="s">
        <v>68</v>
      </c>
      <c r="M31" s="28" t="s">
        <v>94</v>
      </c>
      <c r="N31" s="28" t="s">
        <v>75</v>
      </c>
      <c r="S31" s="18" t="s">
        <v>80</v>
      </c>
    </row>
    <row r="32" spans="2:24" x14ac:dyDescent="0.2">
      <c r="E32" s="18" t="s">
        <v>28</v>
      </c>
      <c r="G32" s="68" t="s">
        <v>31</v>
      </c>
      <c r="H32" s="18">
        <v>3</v>
      </c>
      <c r="I32" s="18">
        <v>3</v>
      </c>
      <c r="J32" s="18" t="s">
        <v>69</v>
      </c>
      <c r="M32" s="28" t="s">
        <v>101</v>
      </c>
      <c r="N32" s="28" t="s">
        <v>76</v>
      </c>
    </row>
    <row r="33" spans="5:14" x14ac:dyDescent="0.2">
      <c r="E33" s="18" t="s">
        <v>29</v>
      </c>
      <c r="G33" s="68" t="s">
        <v>32</v>
      </c>
      <c r="H33" s="18">
        <v>4</v>
      </c>
      <c r="I33" s="18">
        <v>4</v>
      </c>
      <c r="J33" s="18" t="s">
        <v>71</v>
      </c>
      <c r="M33" s="28" t="s">
        <v>97</v>
      </c>
      <c r="N33" s="28" t="s">
        <v>77</v>
      </c>
    </row>
    <row r="34" spans="5:14" x14ac:dyDescent="0.2">
      <c r="G34" s="68" t="s">
        <v>33</v>
      </c>
      <c r="H34" s="18">
        <v>5</v>
      </c>
      <c r="I34" s="18">
        <v>5</v>
      </c>
      <c r="M34" s="28" t="s">
        <v>98</v>
      </c>
      <c r="N34" s="28" t="s">
        <v>78</v>
      </c>
    </row>
    <row r="35" spans="5:14" x14ac:dyDescent="0.2">
      <c r="G35" s="68" t="s">
        <v>34</v>
      </c>
      <c r="M35" s="28" t="s">
        <v>99</v>
      </c>
    </row>
    <row r="36" spans="5:14" x14ac:dyDescent="0.2">
      <c r="G36" s="68" t="s">
        <v>35</v>
      </c>
      <c r="K36" s="29">
        <v>1</v>
      </c>
      <c r="M36" s="28" t="s">
        <v>102</v>
      </c>
    </row>
    <row r="37" spans="5:14" x14ac:dyDescent="0.2">
      <c r="G37" s="68" t="s">
        <v>118</v>
      </c>
      <c r="K37" s="29">
        <v>2</v>
      </c>
      <c r="M37" s="28" t="s">
        <v>119</v>
      </c>
    </row>
    <row r="38" spans="5:14" x14ac:dyDescent="0.2">
      <c r="K38" s="29">
        <v>3</v>
      </c>
      <c r="M38" s="28" t="s">
        <v>100</v>
      </c>
    </row>
    <row r="39" spans="5:14" x14ac:dyDescent="0.2">
      <c r="K39" s="29">
        <v>4</v>
      </c>
    </row>
    <row r="40" spans="5:14" x14ac:dyDescent="0.2">
      <c r="K40" s="29">
        <v>5</v>
      </c>
    </row>
    <row r="41" spans="5:14" x14ac:dyDescent="0.2">
      <c r="K41" s="29">
        <v>6</v>
      </c>
    </row>
    <row r="42" spans="5:14" x14ac:dyDescent="0.2">
      <c r="K42" s="29">
        <v>7</v>
      </c>
    </row>
    <row r="43" spans="5:14" x14ac:dyDescent="0.2">
      <c r="K43" s="29">
        <v>8</v>
      </c>
    </row>
    <row r="44" spans="5:14" x14ac:dyDescent="0.2">
      <c r="K44" s="29">
        <v>9</v>
      </c>
    </row>
    <row r="45" spans="5:14" x14ac:dyDescent="0.2">
      <c r="K45" s="29">
        <v>10</v>
      </c>
    </row>
  </sheetData>
  <sheetProtection deleteColumns="0" deleteRows="0"/>
  <autoFilter ref="B3:F18"/>
  <mergeCells count="19">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 ref="I3:I4"/>
    <mergeCell ref="J3:J4"/>
  </mergeCells>
  <conditionalFormatting sqref="Q5:Q18 K5:K18">
    <cfRule type="cellIs" dxfId="5" priority="15" operator="between">
      <formula>8</formula>
      <formula>11</formula>
    </cfRule>
    <cfRule type="cellIs" dxfId="4" priority="16" operator="between">
      <formula>6</formula>
      <formula>7</formula>
    </cfRule>
    <cfRule type="cellIs" dxfId="3" priority="17" operator="equal">
      <formula>5</formula>
    </cfRule>
    <cfRule type="cellIs" dxfId="2" priority="18" operator="between">
      <formula>1</formula>
      <formula>4</formula>
    </cfRule>
  </conditionalFormatting>
  <conditionalFormatting sqref="Q5:Q18 K5:K18">
    <cfRule type="cellIs" dxfId="1" priority="26" operator="between">
      <formula>1</formula>
      <formula>4</formula>
    </cfRule>
    <cfRule type="cellIs" dxfId="0" priority="27" operator="lessThan">
      <formula>#REF!</formula>
    </cfRule>
  </conditionalFormatting>
  <dataValidations count="10">
    <dataValidation allowBlank="1" showDropDown="1" showInputMessage="1" showErrorMessage="1" sqref="Q5:Q18 N5:N18 K5:K18"/>
    <dataValidation type="list" allowBlank="1" showInputMessage="1" showErrorMessage="1" sqref="C5:C18">
      <formula1>$C$30:$C$33</formula1>
    </dataValidation>
    <dataValidation type="list" allowBlank="1" showInputMessage="1" showErrorMessage="1" sqref="D5:D18">
      <formula1>$D$30:$D$31</formula1>
    </dataValidation>
    <dataValidation type="list" allowBlank="1" showInputMessage="1" showErrorMessage="1" sqref="E5:E18">
      <formula1>$E$30:$E$33</formula1>
    </dataValidation>
    <dataValidation type="list" allowBlank="1" showInputMessage="1" showErrorMessage="1" sqref="F5:F18">
      <formula1>$G$30:$G$37</formula1>
    </dataValidation>
    <dataValidation type="list" allowBlank="1" showInputMessage="1" showErrorMessage="1" sqref="O5:O18 I5:I18">
      <formula1>$H$30:$H$34</formula1>
    </dataValidation>
    <dataValidation type="list" allowBlank="1" showInputMessage="1" showErrorMessage="1" sqref="P5:P18 J5:J18">
      <formula1>$I$30:$I$34</formula1>
    </dataValidation>
    <dataValidation type="list" allowBlank="1" showInputMessage="1" showErrorMessage="1" sqref="S5:S14">
      <formula1>$S$30:$S$31</formula1>
    </dataValidation>
    <dataValidation showDropDown="1" showInputMessage="1" showErrorMessage="1" sqref="L5:L18 R5:R18"/>
    <dataValidation type="list" allowBlank="1" showInputMessage="1" showErrorMessage="1" sqref="M5:M18 T5:T18">
      <formula1>$M$30:$M$38</formula1>
    </dataValidation>
  </dataValidations>
  <pageMargins left="0" right="0" top="0" bottom="0" header="0.31496062992125984" footer="0.31496062992125984"/>
  <pageSetup scale="48" fitToHeight="0" orientation="landscape" r:id="rId1"/>
  <rowBreaks count="1" manualBreakCount="1">
    <brk id="7" max="23" man="1"/>
  </rowBreaks>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G9"/>
  <sheetViews>
    <sheetView showGridLines="0" topLeftCell="B1" workbookViewId="0">
      <selection activeCell="F8" sqref="F8"/>
    </sheetView>
  </sheetViews>
  <sheetFormatPr baseColWidth="10" defaultRowHeight="39.950000000000003" customHeight="1" x14ac:dyDescent="0.25"/>
  <cols>
    <col min="4" max="4" width="49.28515625" bestFit="1" customWidth="1"/>
    <col min="5" max="5" width="15.85546875" customWidth="1"/>
    <col min="7" max="7" width="12.5703125" bestFit="1" customWidth="1"/>
  </cols>
  <sheetData>
    <row r="2" spans="3:7" ht="39.950000000000003" customHeight="1" x14ac:dyDescent="0.25">
      <c r="D2" s="103" t="s">
        <v>44</v>
      </c>
      <c r="E2" s="103"/>
    </row>
    <row r="3" spans="3:7" ht="15.75" customHeight="1" x14ac:dyDescent="0.25"/>
    <row r="4" spans="3:7" ht="39.950000000000003" customHeight="1" x14ac:dyDescent="0.25">
      <c r="D4" s="6" t="s">
        <v>42</v>
      </c>
      <c r="E4" s="104" t="s">
        <v>43</v>
      </c>
      <c r="F4" s="105"/>
      <c r="G4" s="105"/>
    </row>
    <row r="5" spans="3:7" ht="39.950000000000003" customHeight="1" x14ac:dyDescent="0.25">
      <c r="C5" s="102" t="s">
        <v>7</v>
      </c>
      <c r="D5" s="2" t="s">
        <v>37</v>
      </c>
      <c r="E5" s="5">
        <v>1</v>
      </c>
      <c r="F5" s="5" t="s">
        <v>154</v>
      </c>
      <c r="G5" s="60">
        <f>1/1000</f>
        <v>1E-3</v>
      </c>
    </row>
    <row r="6" spans="3:7" ht="39.950000000000003" customHeight="1" x14ac:dyDescent="0.25">
      <c r="C6" s="102"/>
      <c r="D6" s="2" t="s">
        <v>38</v>
      </c>
      <c r="E6" s="5">
        <v>2</v>
      </c>
      <c r="F6" s="5" t="s">
        <v>155</v>
      </c>
      <c r="G6" s="60">
        <f>1/500</f>
        <v>2E-3</v>
      </c>
    </row>
    <row r="7" spans="3:7" ht="39.950000000000003" customHeight="1" x14ac:dyDescent="0.25">
      <c r="C7" s="102"/>
      <c r="D7" s="3" t="s">
        <v>39</v>
      </c>
      <c r="E7" s="5">
        <v>3</v>
      </c>
      <c r="F7" s="5" t="s">
        <v>157</v>
      </c>
      <c r="G7" s="60">
        <f>1/250</f>
        <v>4.0000000000000001E-3</v>
      </c>
    </row>
    <row r="8" spans="3:7" ht="39.950000000000003" customHeight="1" x14ac:dyDescent="0.25">
      <c r="C8" s="102"/>
      <c r="D8" s="3" t="s">
        <v>96</v>
      </c>
      <c r="E8" s="5">
        <v>4</v>
      </c>
      <c r="F8" s="5" t="s">
        <v>156</v>
      </c>
      <c r="G8" s="60">
        <f>1/100</f>
        <v>0.01</v>
      </c>
    </row>
    <row r="9" spans="3:7" ht="39.950000000000003" customHeight="1" x14ac:dyDescent="0.25">
      <c r="C9" s="102"/>
      <c r="D9" s="3" t="s">
        <v>41</v>
      </c>
      <c r="E9" s="5">
        <v>5</v>
      </c>
      <c r="F9" s="5" t="s">
        <v>158</v>
      </c>
      <c r="G9" s="60">
        <v>1</v>
      </c>
    </row>
  </sheetData>
  <mergeCells count="3">
    <mergeCell ref="C5:C9"/>
    <mergeCell ref="D2:E2"/>
    <mergeCell ref="E4:G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H23"/>
  <sheetViews>
    <sheetView showGridLines="0" topLeftCell="A7" zoomScale="90" zoomScaleNormal="90" workbookViewId="0">
      <selection activeCell="E18" sqref="E18"/>
    </sheetView>
  </sheetViews>
  <sheetFormatPr baseColWidth="10" defaultRowHeight="15" x14ac:dyDescent="0.25"/>
  <cols>
    <col min="1" max="1" width="1.7109375" customWidth="1"/>
    <col min="2" max="2" width="10.28515625" bestFit="1" customWidth="1"/>
    <col min="3" max="3" width="11.85546875" bestFit="1" customWidth="1"/>
    <col min="4" max="8" width="25.7109375" style="1" customWidth="1"/>
    <col min="9" max="9" width="12.7109375" bestFit="1" customWidth="1"/>
  </cols>
  <sheetData>
    <row r="6" spans="2:8" ht="18.75" x14ac:dyDescent="0.3">
      <c r="B6" s="109" t="s">
        <v>63</v>
      </c>
      <c r="C6" s="109"/>
      <c r="D6" s="109"/>
      <c r="E6" s="109"/>
      <c r="F6" s="109"/>
      <c r="G6" s="109"/>
      <c r="H6" s="109"/>
    </row>
    <row r="8" spans="2:8" ht="28.5" customHeight="1" x14ac:dyDescent="0.25">
      <c r="B8" s="114" t="s">
        <v>8</v>
      </c>
      <c r="C8" s="114"/>
      <c r="D8" s="114"/>
      <c r="E8" s="114"/>
      <c r="F8" s="114"/>
      <c r="G8" s="114"/>
      <c r="H8" s="114"/>
    </row>
    <row r="9" spans="2:8" ht="90" customHeight="1" x14ac:dyDescent="0.25">
      <c r="B9" s="110" t="s">
        <v>45</v>
      </c>
      <c r="C9" s="110"/>
      <c r="D9" s="8" t="s">
        <v>58</v>
      </c>
      <c r="E9" s="8" t="s">
        <v>51</v>
      </c>
      <c r="F9" s="8" t="s">
        <v>54</v>
      </c>
      <c r="G9" s="8" t="s">
        <v>59</v>
      </c>
      <c r="H9" s="8" t="s">
        <v>60</v>
      </c>
    </row>
    <row r="10" spans="2:8" ht="90" customHeight="1" x14ac:dyDescent="0.25">
      <c r="B10" s="111" t="s">
        <v>46</v>
      </c>
      <c r="C10" s="111"/>
      <c r="D10" s="8" t="s">
        <v>53</v>
      </c>
      <c r="E10" s="8" t="s">
        <v>52</v>
      </c>
      <c r="F10" s="8" t="s">
        <v>55</v>
      </c>
      <c r="G10" s="8" t="s">
        <v>56</v>
      </c>
      <c r="H10" s="8" t="s">
        <v>57</v>
      </c>
    </row>
    <row r="11" spans="2:8" ht="15.75" x14ac:dyDescent="0.25">
      <c r="B11" s="112" t="s">
        <v>10</v>
      </c>
      <c r="C11" s="112" t="s">
        <v>61</v>
      </c>
      <c r="D11" s="7" t="s">
        <v>47</v>
      </c>
      <c r="E11" s="7" t="s">
        <v>48</v>
      </c>
      <c r="F11" s="7" t="s">
        <v>49</v>
      </c>
      <c r="G11" s="7" t="s">
        <v>50</v>
      </c>
      <c r="H11" s="7" t="s">
        <v>62</v>
      </c>
    </row>
    <row r="12" spans="2:8" x14ac:dyDescent="0.25">
      <c r="B12" s="113"/>
      <c r="C12" s="113"/>
      <c r="D12" s="4">
        <v>1</v>
      </c>
      <c r="E12" s="4">
        <v>2</v>
      </c>
      <c r="F12" s="4">
        <v>3</v>
      </c>
      <c r="G12" s="4">
        <v>4</v>
      </c>
      <c r="H12" s="4">
        <v>5</v>
      </c>
    </row>
    <row r="15" spans="2:8" ht="15.75" x14ac:dyDescent="0.25">
      <c r="D15" s="106" t="s">
        <v>160</v>
      </c>
      <c r="E15" s="107"/>
      <c r="F15" s="107"/>
      <c r="G15" s="107"/>
      <c r="H15" s="108"/>
    </row>
    <row r="17" spans="4:8" ht="15.75" x14ac:dyDescent="0.25">
      <c r="D17" s="61" t="s">
        <v>159</v>
      </c>
      <c r="E17" s="65">
        <v>38000000</v>
      </c>
      <c r="H17"/>
    </row>
    <row r="18" spans="4:8" x14ac:dyDescent="0.25">
      <c r="H18"/>
    </row>
    <row r="19" spans="4:8" ht="15.75" x14ac:dyDescent="0.25">
      <c r="D19" s="61" t="s">
        <v>47</v>
      </c>
      <c r="E19" s="62">
        <v>0</v>
      </c>
      <c r="F19" s="63">
        <v>9.9000000000000008E-3</v>
      </c>
      <c r="G19" s="66">
        <f t="shared" ref="G19:H22" si="0">+E19*$E$17</f>
        <v>0</v>
      </c>
      <c r="H19" s="67">
        <f t="shared" si="0"/>
        <v>376200.00000000006</v>
      </c>
    </row>
    <row r="20" spans="4:8" ht="15.75" x14ac:dyDescent="0.25">
      <c r="D20" s="61" t="s">
        <v>48</v>
      </c>
      <c r="E20" s="64">
        <v>0.01</v>
      </c>
      <c r="F20" s="63">
        <v>4.4900000000000002E-2</v>
      </c>
      <c r="G20" s="66">
        <f t="shared" si="0"/>
        <v>380000</v>
      </c>
      <c r="H20" s="67">
        <f t="shared" si="0"/>
        <v>1706200</v>
      </c>
    </row>
    <row r="21" spans="4:8" ht="15.75" x14ac:dyDescent="0.25">
      <c r="D21" s="61" t="s">
        <v>49</v>
      </c>
      <c r="E21" s="64">
        <v>0.05</v>
      </c>
      <c r="F21" s="63">
        <v>0.1449</v>
      </c>
      <c r="G21" s="66">
        <f t="shared" si="0"/>
        <v>1900000</v>
      </c>
      <c r="H21" s="67">
        <f t="shared" si="0"/>
        <v>5506200</v>
      </c>
    </row>
    <row r="22" spans="4:8" ht="15.75" x14ac:dyDescent="0.25">
      <c r="D22" s="61" t="s">
        <v>50</v>
      </c>
      <c r="E22" s="64">
        <v>0.15</v>
      </c>
      <c r="F22" s="63">
        <v>0.3</v>
      </c>
      <c r="G22" s="66">
        <f t="shared" si="0"/>
        <v>5700000</v>
      </c>
      <c r="H22" s="67">
        <f t="shared" si="0"/>
        <v>11400000</v>
      </c>
    </row>
    <row r="23" spans="4:8" ht="15.75" x14ac:dyDescent="0.25">
      <c r="D23" s="61" t="s">
        <v>62</v>
      </c>
      <c r="E23" s="64">
        <v>1</v>
      </c>
      <c r="F23" s="62" t="s">
        <v>50</v>
      </c>
      <c r="G23" s="66">
        <f>+E23*$E$17</f>
        <v>38000000</v>
      </c>
      <c r="H23" s="67"/>
    </row>
  </sheetData>
  <mergeCells count="7">
    <mergeCell ref="D15:H15"/>
    <mergeCell ref="B6:H6"/>
    <mergeCell ref="B9:C9"/>
    <mergeCell ref="B10:C10"/>
    <mergeCell ref="B11:B12"/>
    <mergeCell ref="C11:C12"/>
    <mergeCell ref="B8:H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3"/>
  <sheetViews>
    <sheetView showGridLines="0" topLeftCell="B1" zoomScale="80" zoomScaleNormal="80" workbookViewId="0">
      <selection activeCell="F9" sqref="F9"/>
    </sheetView>
  </sheetViews>
  <sheetFormatPr baseColWidth="10" defaultRowHeight="15" x14ac:dyDescent="0.25"/>
  <cols>
    <col min="1" max="1" width="5.5703125" customWidth="1"/>
    <col min="2" max="2" width="25" customWidth="1"/>
    <col min="3" max="3" width="16.5703125" customWidth="1"/>
    <col min="4" max="8" width="25.7109375" customWidth="1"/>
  </cols>
  <sheetData>
    <row r="2" spans="1:8" ht="18.75" x14ac:dyDescent="0.3">
      <c r="B2" s="109" t="s">
        <v>64</v>
      </c>
      <c r="C2" s="109"/>
      <c r="D2" s="109"/>
      <c r="E2" s="109"/>
      <c r="F2" s="109"/>
      <c r="G2" s="109"/>
      <c r="H2" s="109"/>
    </row>
    <row r="3" spans="1:8" x14ac:dyDescent="0.25">
      <c r="D3" s="1"/>
      <c r="E3" s="1"/>
      <c r="F3" s="1"/>
      <c r="G3" s="1"/>
      <c r="H3" s="1"/>
    </row>
    <row r="4" spans="1:8" ht="18.75" x14ac:dyDescent="0.25">
      <c r="B4" s="114" t="s">
        <v>8</v>
      </c>
      <c r="C4" s="114"/>
      <c r="D4" s="114"/>
      <c r="E4" s="114"/>
      <c r="F4" s="114"/>
      <c r="G4" s="114"/>
      <c r="H4" s="114"/>
    </row>
    <row r="5" spans="1:8" ht="80.099999999999994" customHeight="1" x14ac:dyDescent="0.25">
      <c r="B5" s="110" t="s">
        <v>45</v>
      </c>
      <c r="C5" s="110"/>
      <c r="D5" s="8" t="s">
        <v>58</v>
      </c>
      <c r="E5" s="8" t="s">
        <v>51</v>
      </c>
      <c r="F5" s="8" t="s">
        <v>54</v>
      </c>
      <c r="G5" s="8" t="s">
        <v>59</v>
      </c>
      <c r="H5" s="8" t="s">
        <v>60</v>
      </c>
    </row>
    <row r="6" spans="1:8" ht="80.099999999999994" customHeight="1" x14ac:dyDescent="0.25">
      <c r="B6" s="111" t="s">
        <v>46</v>
      </c>
      <c r="C6" s="111"/>
      <c r="D6" s="8" t="s">
        <v>53</v>
      </c>
      <c r="E6" s="8" t="s">
        <v>52</v>
      </c>
      <c r="F6" s="8" t="s">
        <v>55</v>
      </c>
      <c r="G6" s="8" t="s">
        <v>56</v>
      </c>
      <c r="H6" s="8" t="s">
        <v>57</v>
      </c>
    </row>
    <row r="7" spans="1:8" ht="15.75" x14ac:dyDescent="0.25">
      <c r="B7" s="112" t="s">
        <v>10</v>
      </c>
      <c r="C7" s="112" t="s">
        <v>61</v>
      </c>
      <c r="D7" s="7" t="s">
        <v>47</v>
      </c>
      <c r="E7" s="7" t="s">
        <v>48</v>
      </c>
      <c r="F7" s="7" t="s">
        <v>49</v>
      </c>
      <c r="G7" s="7" t="s">
        <v>50</v>
      </c>
      <c r="H7" s="7" t="s">
        <v>62</v>
      </c>
    </row>
    <row r="8" spans="1:8" ht="18.75" x14ac:dyDescent="0.25">
      <c r="B8" s="113"/>
      <c r="C8" s="113"/>
      <c r="D8" s="5">
        <v>1</v>
      </c>
      <c r="E8" s="5">
        <v>2</v>
      </c>
      <c r="F8" s="5">
        <v>3</v>
      </c>
      <c r="G8" s="5">
        <v>4</v>
      </c>
      <c r="H8" s="5">
        <v>5</v>
      </c>
    </row>
    <row r="9" spans="1:8" ht="50.1" customHeight="1" x14ac:dyDescent="0.25">
      <c r="A9" s="115" t="s">
        <v>7</v>
      </c>
      <c r="B9" s="8" t="s">
        <v>37</v>
      </c>
      <c r="C9" s="9">
        <v>1</v>
      </c>
      <c r="D9" s="10">
        <v>2</v>
      </c>
      <c r="E9" s="10">
        <v>3</v>
      </c>
      <c r="F9" s="10">
        <v>4</v>
      </c>
      <c r="G9" s="11">
        <v>5</v>
      </c>
      <c r="H9" s="12">
        <v>6</v>
      </c>
    </row>
    <row r="10" spans="1:8" ht="50.1" customHeight="1" x14ac:dyDescent="0.25">
      <c r="A10" s="116"/>
      <c r="B10" s="8" t="s">
        <v>38</v>
      </c>
      <c r="C10" s="9">
        <v>2</v>
      </c>
      <c r="D10" s="10">
        <v>3</v>
      </c>
      <c r="E10" s="10">
        <v>4</v>
      </c>
      <c r="F10" s="11">
        <v>5</v>
      </c>
      <c r="G10" s="12">
        <v>6</v>
      </c>
      <c r="H10" s="12">
        <v>7</v>
      </c>
    </row>
    <row r="11" spans="1:8" ht="50.1" customHeight="1" x14ac:dyDescent="0.25">
      <c r="A11" s="116"/>
      <c r="B11" s="8" t="s">
        <v>39</v>
      </c>
      <c r="C11" s="9">
        <v>3</v>
      </c>
      <c r="D11" s="10">
        <v>4</v>
      </c>
      <c r="E11" s="11">
        <v>5</v>
      </c>
      <c r="F11" s="12">
        <v>6</v>
      </c>
      <c r="G11" s="12">
        <v>7</v>
      </c>
      <c r="H11" s="13">
        <v>8</v>
      </c>
    </row>
    <row r="12" spans="1:8" ht="50.1" customHeight="1" x14ac:dyDescent="0.25">
      <c r="A12" s="116"/>
      <c r="B12" s="8" t="s">
        <v>40</v>
      </c>
      <c r="C12" s="9">
        <v>4</v>
      </c>
      <c r="D12" s="11">
        <v>5</v>
      </c>
      <c r="E12" s="12">
        <v>6</v>
      </c>
      <c r="F12" s="12">
        <v>7</v>
      </c>
      <c r="G12" s="13">
        <v>8</v>
      </c>
      <c r="H12" s="13">
        <v>9</v>
      </c>
    </row>
    <row r="13" spans="1:8" ht="50.1" customHeight="1" x14ac:dyDescent="0.25">
      <c r="A13" s="116"/>
      <c r="B13" s="8" t="s">
        <v>41</v>
      </c>
      <c r="C13" s="9">
        <v>5</v>
      </c>
      <c r="D13" s="12">
        <v>6</v>
      </c>
      <c r="E13" s="12">
        <v>7</v>
      </c>
      <c r="F13" s="13">
        <v>8</v>
      </c>
      <c r="G13" s="13">
        <v>9</v>
      </c>
      <c r="H13" s="13">
        <v>10</v>
      </c>
    </row>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0"/>
  <sheetViews>
    <sheetView showGridLines="0" workbookViewId="0">
      <selection activeCell="C5" sqref="C5:D9"/>
    </sheetView>
  </sheetViews>
  <sheetFormatPr baseColWidth="10" defaultRowHeight="15" x14ac:dyDescent="0.25"/>
  <cols>
    <col min="3" max="4" width="50.7109375" customWidth="1"/>
  </cols>
  <sheetData>
    <row r="2" spans="3:4" x14ac:dyDescent="0.25">
      <c r="C2" s="117" t="s">
        <v>72</v>
      </c>
      <c r="D2" s="117"/>
    </row>
    <row r="5" spans="3:4" ht="39.950000000000003" customHeight="1" x14ac:dyDescent="0.25">
      <c r="C5" s="16" t="s">
        <v>13</v>
      </c>
      <c r="D5" s="16" t="s">
        <v>14</v>
      </c>
    </row>
    <row r="6" spans="3:4" ht="39.950000000000003" customHeight="1" x14ac:dyDescent="0.25">
      <c r="C6" s="15" t="s">
        <v>65</v>
      </c>
      <c r="D6" s="14" t="s">
        <v>66</v>
      </c>
    </row>
    <row r="7" spans="3:4" ht="39.950000000000003" customHeight="1" x14ac:dyDescent="0.25">
      <c r="C7" s="15" t="s">
        <v>67</v>
      </c>
      <c r="D7" s="14" t="s">
        <v>68</v>
      </c>
    </row>
    <row r="8" spans="3:4" ht="39.950000000000003" customHeight="1" x14ac:dyDescent="0.25">
      <c r="C8" s="14">
        <v>5</v>
      </c>
      <c r="D8" s="14" t="s">
        <v>69</v>
      </c>
    </row>
    <row r="9" spans="3:4" ht="39.950000000000003" customHeight="1" x14ac:dyDescent="0.25">
      <c r="C9" s="14" t="s">
        <v>70</v>
      </c>
      <c r="D9" s="14" t="s">
        <v>71</v>
      </c>
    </row>
    <row r="10" spans="3:4" ht="39.950000000000003" customHeight="1" x14ac:dyDescent="0.25"/>
  </sheetData>
  <mergeCells count="1">
    <mergeCell ref="C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8"/>
  <sheetViews>
    <sheetView showGridLines="0" topLeftCell="A4" workbookViewId="0">
      <selection activeCell="B7" sqref="B7"/>
    </sheetView>
  </sheetViews>
  <sheetFormatPr baseColWidth="10" defaultRowHeight="15" x14ac:dyDescent="0.25"/>
  <cols>
    <col min="2" max="2" width="63.140625" customWidth="1"/>
    <col min="3" max="3" width="61" customWidth="1"/>
  </cols>
  <sheetData>
    <row r="3" spans="2:3" ht="18.75" x14ac:dyDescent="0.25">
      <c r="B3" s="16" t="s">
        <v>81</v>
      </c>
      <c r="C3" s="16" t="s">
        <v>82</v>
      </c>
    </row>
    <row r="4" spans="2:3" ht="99.95" customHeight="1" x14ac:dyDescent="0.25">
      <c r="B4" s="15" t="s">
        <v>83</v>
      </c>
      <c r="C4" s="17" t="s">
        <v>84</v>
      </c>
    </row>
    <row r="5" spans="2:3" ht="99.95" customHeight="1" x14ac:dyDescent="0.25">
      <c r="B5" s="15" t="s">
        <v>85</v>
      </c>
      <c r="C5" s="17" t="s">
        <v>89</v>
      </c>
    </row>
    <row r="6" spans="2:3" ht="99.95" customHeight="1" x14ac:dyDescent="0.25">
      <c r="B6" s="14" t="s">
        <v>86</v>
      </c>
      <c r="C6" s="17" t="s">
        <v>90</v>
      </c>
    </row>
    <row r="7" spans="2:3" ht="176.25" customHeight="1" x14ac:dyDescent="0.25">
      <c r="B7" s="14" t="s">
        <v>87</v>
      </c>
      <c r="C7" s="17" t="s">
        <v>91</v>
      </c>
    </row>
    <row r="8" spans="2:3" ht="99.95" customHeight="1" x14ac:dyDescent="0.25">
      <c r="B8" s="14" t="s">
        <v>88</v>
      </c>
      <c r="C8" s="17"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Angélica María Anaya Guzmán</cp:lastModifiedBy>
  <cp:lastPrinted>2016-07-19T14:27:56Z</cp:lastPrinted>
  <dcterms:created xsi:type="dcterms:W3CDTF">2014-01-17T14:59:50Z</dcterms:created>
  <dcterms:modified xsi:type="dcterms:W3CDTF">2020-05-12T21:13:39Z</dcterms:modified>
</cp:coreProperties>
</file>