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https://supersalud-my.sharepoint.com/personal/nelson_bojaca_supersalud_gov_co/Documents/1. ALEJANDRO BOJACA/1. Diagnostico de Necesidades de Capacitacion/Año 2024/8. Evaluacion de ofertas/Silvia/"/>
    </mc:Choice>
  </mc:AlternateContent>
  <xr:revisionPtr revIDLastSave="53" documentId="8_{6EF8F437-6F53-4A71-B264-FC864E231A38}" xr6:coauthVersionLast="47" xr6:coauthVersionMax="47" xr10:uidLastSave="{DB9EEAD3-F0C7-4965-B246-74321B076686}"/>
  <bookViews>
    <workbookView xWindow="-120" yWindow="-120" windowWidth="29040" windowHeight="15840" xr2:uid="{00000000-000D-0000-FFFF-FFFF00000000}"/>
  </bookViews>
  <sheets>
    <sheet name="Ponderacion grupo 1" sheetId="4" r:id="rId1"/>
    <sheet name="Evaluacion detalle Grupo 1" sheetId="10" r:id="rId2"/>
    <sheet name="Hoja1" sheetId="11" state="hidden" r:id="rId3"/>
    <sheet name="PUNTAJES" sheetId="1" state="hidden" r:id="rId4"/>
  </sheets>
  <definedNames>
    <definedName name="_xlnm._FilterDatabase" localSheetId="0" hidden="1">'Ponderacion grupo 1'!$A$4:$AA$22</definedName>
    <definedName name="_xlnm._FilterDatabase" localSheetId="3" hidden="1">PUNTAJES!$A$4:$N$31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N3" i="11" l="1"/>
  <c r="BN4" i="11"/>
  <c r="BN5" i="11"/>
  <c r="BN6" i="11"/>
  <c r="BN7" i="11"/>
  <c r="BN8" i="11"/>
  <c r="BN9" i="11"/>
  <c r="BN10" i="11"/>
  <c r="BN11" i="11"/>
  <c r="BN12" i="11"/>
  <c r="BN13" i="11"/>
  <c r="BN14" i="11"/>
  <c r="BN15" i="11"/>
  <c r="BN16" i="11"/>
  <c r="BN2" i="11"/>
  <c r="BM3" i="11"/>
  <c r="BM4" i="11"/>
  <c r="BM5" i="11"/>
  <c r="BM6" i="11"/>
  <c r="BM7" i="11"/>
  <c r="BM8" i="11"/>
  <c r="BM9" i="11"/>
  <c r="BM10" i="11"/>
  <c r="BM11" i="11"/>
  <c r="BM12" i="11"/>
  <c r="BM13" i="11"/>
  <c r="BM14" i="11"/>
  <c r="BM15" i="11"/>
  <c r="BM16" i="11"/>
  <c r="BM2" i="11"/>
  <c r="BE3" i="11"/>
  <c r="BE4" i="11"/>
  <c r="BE5" i="11"/>
  <c r="BE6" i="11"/>
  <c r="BE7" i="11"/>
  <c r="BE8" i="11"/>
  <c r="BE9" i="11"/>
  <c r="BE10" i="11"/>
  <c r="BE11" i="11"/>
  <c r="BE12" i="11"/>
  <c r="BE13" i="11"/>
  <c r="BE14" i="11"/>
  <c r="BE15" i="11"/>
  <c r="BE16" i="11"/>
  <c r="BE2" i="11"/>
  <c r="AY3" i="11"/>
  <c r="AY4" i="11"/>
  <c r="AY5" i="11"/>
  <c r="AY6" i="11"/>
  <c r="AY7" i="11"/>
  <c r="AY8" i="11"/>
  <c r="AY9" i="11"/>
  <c r="AY10" i="11"/>
  <c r="AY11" i="11"/>
  <c r="AY12" i="11"/>
  <c r="AY13" i="11"/>
  <c r="AY14" i="11"/>
  <c r="AY15" i="11"/>
  <c r="AY16" i="11"/>
  <c r="AY2" i="11"/>
  <c r="AS3" i="11"/>
  <c r="AS4" i="11"/>
  <c r="AS5" i="11"/>
  <c r="AS6" i="11"/>
  <c r="AS7" i="11"/>
  <c r="AS8" i="11"/>
  <c r="AS9" i="11"/>
  <c r="AS10" i="11"/>
  <c r="AS11" i="11"/>
  <c r="AS12" i="11"/>
  <c r="AS13" i="11"/>
  <c r="AS14" i="11"/>
  <c r="AS15" i="11"/>
  <c r="AS16" i="11"/>
  <c r="AS2" i="11"/>
  <c r="AM3" i="11"/>
  <c r="AM4" i="11"/>
  <c r="AM5" i="11"/>
  <c r="AM6" i="11"/>
  <c r="AM7" i="11"/>
  <c r="AM8" i="11"/>
  <c r="AM9" i="11"/>
  <c r="AM10" i="11"/>
  <c r="AM11" i="11"/>
  <c r="AM12" i="11"/>
  <c r="AM13" i="11"/>
  <c r="AM14" i="11"/>
  <c r="AM15" i="11"/>
  <c r="AM16" i="11"/>
  <c r="AM2" i="11"/>
  <c r="AG3" i="11"/>
  <c r="AG4" i="11"/>
  <c r="AG5" i="11"/>
  <c r="AG6" i="11"/>
  <c r="AG7" i="11"/>
  <c r="AG8" i="11"/>
  <c r="AG9" i="11"/>
  <c r="AG10" i="11"/>
  <c r="AG11" i="11"/>
  <c r="AG12" i="11"/>
  <c r="AG13" i="11"/>
  <c r="AG14" i="11"/>
  <c r="AG15" i="11"/>
  <c r="AG16" i="11"/>
  <c r="AG2" i="11"/>
  <c r="AA3" i="11"/>
  <c r="AA4" i="11"/>
  <c r="AA5" i="11"/>
  <c r="AA6" i="11"/>
  <c r="AA7" i="11"/>
  <c r="AA8" i="11"/>
  <c r="AA9" i="11"/>
  <c r="AA10" i="11"/>
  <c r="AA11" i="11"/>
  <c r="AA12" i="11"/>
  <c r="AA13" i="11"/>
  <c r="AA14" i="11"/>
  <c r="AA15" i="11"/>
  <c r="AA16" i="11"/>
  <c r="AA2" i="11"/>
  <c r="U3" i="11"/>
  <c r="U4" i="11"/>
  <c r="U5" i="11"/>
  <c r="U6" i="11"/>
  <c r="U7" i="11"/>
  <c r="U8" i="11"/>
  <c r="U9" i="11"/>
  <c r="U10" i="11"/>
  <c r="U11" i="11"/>
  <c r="U12" i="11"/>
  <c r="U13" i="11"/>
  <c r="U14" i="11"/>
  <c r="U15" i="11"/>
  <c r="U16" i="11"/>
  <c r="U2" i="11"/>
  <c r="O3" i="11"/>
  <c r="O4" i="11"/>
  <c r="O5" i="11"/>
  <c r="O6" i="11"/>
  <c r="O7" i="11"/>
  <c r="O8" i="11"/>
  <c r="O9" i="11"/>
  <c r="O10" i="11"/>
  <c r="O11" i="11"/>
  <c r="O12" i="11"/>
  <c r="O13" i="11"/>
  <c r="O14" i="11"/>
  <c r="O15" i="11"/>
  <c r="O16" i="11"/>
  <c r="O2" i="11"/>
  <c r="I3" i="11"/>
  <c r="I4" i="11"/>
  <c r="I5" i="11"/>
  <c r="I6" i="11"/>
  <c r="I7" i="11"/>
  <c r="I8" i="11"/>
  <c r="I9" i="11"/>
  <c r="I10" i="11"/>
  <c r="I11" i="11"/>
  <c r="I12" i="11"/>
  <c r="I13" i="11"/>
  <c r="I14" i="11"/>
  <c r="I15" i="11"/>
  <c r="I16" i="11"/>
  <c r="I2" i="11"/>
  <c r="C3" i="11"/>
  <c r="C4" i="11"/>
  <c r="C5" i="11"/>
  <c r="C6" i="11"/>
  <c r="C7" i="11"/>
  <c r="C8" i="11"/>
  <c r="C9" i="11"/>
  <c r="C10" i="11"/>
  <c r="C11" i="11"/>
  <c r="C12" i="11"/>
  <c r="C13" i="11"/>
  <c r="C14" i="11"/>
  <c r="C15" i="11"/>
  <c r="C16" i="11"/>
  <c r="C2" i="11"/>
  <c r="BI16" i="11"/>
  <c r="BH16" i="11"/>
  <c r="BC16" i="11"/>
  <c r="BB16" i="11"/>
  <c r="AW16" i="11"/>
  <c r="AV16" i="11"/>
  <c r="AQ16" i="11"/>
  <c r="AP16" i="11"/>
  <c r="AK16" i="11"/>
  <c r="AJ16" i="11"/>
  <c r="AE16" i="11"/>
  <c r="AD16" i="11"/>
  <c r="Y16" i="11"/>
  <c r="X16" i="11"/>
  <c r="S16" i="11"/>
  <c r="R16" i="11"/>
  <c r="M16" i="11"/>
  <c r="L16" i="11"/>
  <c r="G16" i="11"/>
  <c r="F16" i="11"/>
  <c r="BI15" i="11"/>
  <c r="BH15" i="11"/>
  <c r="BC15" i="11"/>
  <c r="BB15" i="11"/>
  <c r="AW15" i="11"/>
  <c r="AV15" i="11"/>
  <c r="AQ15" i="11"/>
  <c r="AP15" i="11"/>
  <c r="AK15" i="11"/>
  <c r="AJ15" i="11"/>
  <c r="AE15" i="11"/>
  <c r="AD15" i="11"/>
  <c r="Y15" i="11"/>
  <c r="X15" i="11"/>
  <c r="S15" i="11"/>
  <c r="R15" i="11"/>
  <c r="M15" i="11"/>
  <c r="L15" i="11"/>
  <c r="G15" i="11"/>
  <c r="F15" i="11"/>
  <c r="BI14" i="11"/>
  <c r="BH14" i="11"/>
  <c r="BC14" i="11"/>
  <c r="BB14" i="11"/>
  <c r="AW14" i="11"/>
  <c r="AV14" i="11"/>
  <c r="AQ14" i="11"/>
  <c r="AP14" i="11"/>
  <c r="AK14" i="11"/>
  <c r="AJ14" i="11"/>
  <c r="AE14" i="11"/>
  <c r="AD14" i="11"/>
  <c r="Y14" i="11"/>
  <c r="X14" i="11"/>
  <c r="S14" i="11"/>
  <c r="R14" i="11"/>
  <c r="M14" i="11"/>
  <c r="L14" i="11"/>
  <c r="G14" i="11"/>
  <c r="F14" i="11"/>
  <c r="BI13" i="11"/>
  <c r="BH13" i="11"/>
  <c r="BC13" i="11"/>
  <c r="BB13" i="11"/>
  <c r="AW13" i="11"/>
  <c r="AV13" i="11"/>
  <c r="AQ13" i="11"/>
  <c r="AP13" i="11"/>
  <c r="AK13" i="11"/>
  <c r="AJ13" i="11"/>
  <c r="AE13" i="11"/>
  <c r="AD13" i="11"/>
  <c r="Y13" i="11"/>
  <c r="X13" i="11"/>
  <c r="S13" i="11"/>
  <c r="R13" i="11"/>
  <c r="M13" i="11"/>
  <c r="L13" i="11"/>
  <c r="G13" i="11"/>
  <c r="F13" i="11"/>
  <c r="BI12" i="11"/>
  <c r="BH12" i="11"/>
  <c r="BC12" i="11"/>
  <c r="BB12" i="11"/>
  <c r="AW12" i="11"/>
  <c r="AV12" i="11"/>
  <c r="AQ12" i="11"/>
  <c r="AP12" i="11"/>
  <c r="AK12" i="11"/>
  <c r="AJ12" i="11"/>
  <c r="AE12" i="11"/>
  <c r="AD12" i="11"/>
  <c r="Y12" i="11"/>
  <c r="X12" i="11"/>
  <c r="S12" i="11"/>
  <c r="R12" i="11"/>
  <c r="M12" i="11"/>
  <c r="L12" i="11"/>
  <c r="G12" i="11"/>
  <c r="F12" i="11"/>
  <c r="BI11" i="11"/>
  <c r="BH11" i="11"/>
  <c r="BC11" i="11"/>
  <c r="BB11" i="11"/>
  <c r="AW11" i="11"/>
  <c r="AV11" i="11"/>
  <c r="AQ11" i="11"/>
  <c r="AP11" i="11"/>
  <c r="AK11" i="11"/>
  <c r="AJ11" i="11"/>
  <c r="AE11" i="11"/>
  <c r="AD11" i="11"/>
  <c r="Y11" i="11"/>
  <c r="X11" i="11"/>
  <c r="S11" i="11"/>
  <c r="R11" i="11"/>
  <c r="M11" i="11"/>
  <c r="L11" i="11"/>
  <c r="G11" i="11"/>
  <c r="F11" i="11"/>
  <c r="BI10" i="11"/>
  <c r="BH10" i="11"/>
  <c r="BC10" i="11"/>
  <c r="BB10" i="11"/>
  <c r="AW10" i="11"/>
  <c r="AV10" i="11"/>
  <c r="AQ10" i="11"/>
  <c r="AP10" i="11"/>
  <c r="AK10" i="11"/>
  <c r="AJ10" i="11"/>
  <c r="AE10" i="11"/>
  <c r="AD10" i="11"/>
  <c r="Y10" i="11"/>
  <c r="X10" i="11"/>
  <c r="S10" i="11"/>
  <c r="R10" i="11"/>
  <c r="M10" i="11"/>
  <c r="L10" i="11"/>
  <c r="G10" i="11"/>
  <c r="F10" i="11"/>
  <c r="BI9" i="11"/>
  <c r="BH9" i="11"/>
  <c r="BC9" i="11"/>
  <c r="BB9" i="11"/>
  <c r="AW9" i="11"/>
  <c r="AV9" i="11"/>
  <c r="AQ9" i="11"/>
  <c r="AP9" i="11"/>
  <c r="AK9" i="11"/>
  <c r="AJ9" i="11"/>
  <c r="AE9" i="11"/>
  <c r="AD9" i="11"/>
  <c r="Y9" i="11"/>
  <c r="X9" i="11"/>
  <c r="S9" i="11"/>
  <c r="R9" i="11"/>
  <c r="M9" i="11"/>
  <c r="L9" i="11"/>
  <c r="G9" i="11"/>
  <c r="F9" i="11"/>
  <c r="BI8" i="11"/>
  <c r="BH8" i="11"/>
  <c r="BC8" i="11"/>
  <c r="BB8" i="11"/>
  <c r="AW8" i="11"/>
  <c r="AV8" i="11"/>
  <c r="AQ8" i="11"/>
  <c r="AP8" i="11"/>
  <c r="AK8" i="11"/>
  <c r="AJ8" i="11"/>
  <c r="AE8" i="11"/>
  <c r="AD8" i="11"/>
  <c r="Y8" i="11"/>
  <c r="X8" i="11"/>
  <c r="S8" i="11"/>
  <c r="R8" i="11"/>
  <c r="M8" i="11"/>
  <c r="L8" i="11"/>
  <c r="G8" i="11"/>
  <c r="F8" i="11"/>
  <c r="BI7" i="11"/>
  <c r="BH7" i="11"/>
  <c r="BC7" i="11"/>
  <c r="BB7" i="11"/>
  <c r="AW7" i="11"/>
  <c r="AV7" i="11"/>
  <c r="AQ7" i="11"/>
  <c r="AP7" i="11"/>
  <c r="AK7" i="11"/>
  <c r="AJ7" i="11"/>
  <c r="AE7" i="11"/>
  <c r="AD7" i="11"/>
  <c r="Y7" i="11"/>
  <c r="X7" i="11"/>
  <c r="S7" i="11"/>
  <c r="R7" i="11"/>
  <c r="M7" i="11"/>
  <c r="L7" i="11"/>
  <c r="G7" i="11"/>
  <c r="F7" i="11"/>
  <c r="BI6" i="11"/>
  <c r="BH6" i="11"/>
  <c r="BC6" i="11"/>
  <c r="BB6" i="11"/>
  <c r="AW6" i="11"/>
  <c r="AV6" i="11"/>
  <c r="AQ6" i="11"/>
  <c r="AP6" i="11"/>
  <c r="AK6" i="11"/>
  <c r="AJ6" i="11"/>
  <c r="AE6" i="11"/>
  <c r="AD6" i="11"/>
  <c r="Y6" i="11"/>
  <c r="X6" i="11"/>
  <c r="S6" i="11"/>
  <c r="R6" i="11"/>
  <c r="M6" i="11"/>
  <c r="L6" i="11"/>
  <c r="G6" i="11"/>
  <c r="F6" i="11"/>
  <c r="BI5" i="11"/>
  <c r="BH5" i="11"/>
  <c r="BC5" i="11"/>
  <c r="BB5" i="11"/>
  <c r="AW5" i="11"/>
  <c r="AV5" i="11"/>
  <c r="AQ5" i="11"/>
  <c r="AP5" i="11"/>
  <c r="AK5" i="11"/>
  <c r="AJ5" i="11"/>
  <c r="AE5" i="11"/>
  <c r="AD5" i="11"/>
  <c r="Y5" i="11"/>
  <c r="X5" i="11"/>
  <c r="S5" i="11"/>
  <c r="R5" i="11"/>
  <c r="M5" i="11"/>
  <c r="L5" i="11"/>
  <c r="G5" i="11"/>
  <c r="F5" i="11"/>
  <c r="BI4" i="11"/>
  <c r="BH4" i="11"/>
  <c r="BC4" i="11"/>
  <c r="BB4" i="11"/>
  <c r="AW4" i="11"/>
  <c r="AV4" i="11"/>
  <c r="AQ4" i="11"/>
  <c r="AP4" i="11"/>
  <c r="AK4" i="11"/>
  <c r="AJ4" i="11"/>
  <c r="AE4" i="11"/>
  <c r="AD4" i="11"/>
  <c r="Y4" i="11"/>
  <c r="X4" i="11"/>
  <c r="S4" i="11"/>
  <c r="R4" i="11"/>
  <c r="M4" i="11"/>
  <c r="L4" i="11"/>
  <c r="G4" i="11"/>
  <c r="F4" i="11"/>
  <c r="BI3" i="11"/>
  <c r="BH3" i="11"/>
  <c r="BC3" i="11"/>
  <c r="BB3" i="11"/>
  <c r="AW3" i="11"/>
  <c r="AV3" i="11"/>
  <c r="AQ3" i="11"/>
  <c r="AP3" i="11"/>
  <c r="AK3" i="11"/>
  <c r="AJ3" i="11"/>
  <c r="AE3" i="11"/>
  <c r="AD3" i="11"/>
  <c r="Y3" i="11"/>
  <c r="X3" i="11"/>
  <c r="S3" i="11"/>
  <c r="R3" i="11"/>
  <c r="M3" i="11"/>
  <c r="L3" i="11"/>
  <c r="G3" i="11"/>
  <c r="F3" i="11"/>
  <c r="BI2" i="11"/>
  <c r="BH2" i="11"/>
  <c r="BC2" i="11"/>
  <c r="BB2" i="11"/>
  <c r="AW2" i="11"/>
  <c r="AV2" i="11"/>
  <c r="AQ2" i="11"/>
  <c r="AP2" i="11"/>
  <c r="AK2" i="11"/>
  <c r="AJ2" i="11"/>
  <c r="AE2" i="11"/>
  <c r="AD2" i="11"/>
  <c r="Y2" i="11"/>
  <c r="X2" i="11"/>
  <c r="S2" i="11"/>
  <c r="R2" i="11"/>
  <c r="M2" i="11"/>
  <c r="L2" i="11"/>
  <c r="G2" i="11"/>
  <c r="F2" i="11"/>
  <c r="M17" i="10"/>
  <c r="AO19" i="10"/>
  <c r="AO18" i="10"/>
  <c r="AO17" i="10"/>
  <c r="AO16" i="10"/>
  <c r="AO15" i="10"/>
  <c r="AO14" i="10"/>
  <c r="AO13" i="10"/>
  <c r="AO12" i="10"/>
  <c r="AO11" i="10"/>
  <c r="AO10" i="10"/>
  <c r="AO9" i="10"/>
  <c r="AO8" i="10"/>
  <c r="AO7" i="10"/>
  <c r="AO6" i="10"/>
  <c r="AO5" i="10"/>
  <c r="AK6" i="10"/>
  <c r="AK7" i="10"/>
  <c r="AK8" i="10"/>
  <c r="AK9" i="10"/>
  <c r="AK10" i="10"/>
  <c r="AK11" i="10"/>
  <c r="AK12" i="10"/>
  <c r="AK13" i="10"/>
  <c r="AK14" i="10"/>
  <c r="AK15" i="10"/>
  <c r="AK16" i="10"/>
  <c r="AK17" i="10"/>
  <c r="AK18" i="10"/>
  <c r="AK19" i="10"/>
  <c r="AG6" i="10"/>
  <c r="AG7" i="10"/>
  <c r="AG8" i="10"/>
  <c r="AG9" i="10"/>
  <c r="AG10" i="10"/>
  <c r="AG11" i="10"/>
  <c r="AG12" i="10"/>
  <c r="AG13" i="10"/>
  <c r="AG14" i="10"/>
  <c r="AG15" i="10"/>
  <c r="AG16" i="10"/>
  <c r="AG17" i="10"/>
  <c r="AG18" i="10"/>
  <c r="AG19" i="10"/>
  <c r="AC6" i="10"/>
  <c r="AC7" i="10"/>
  <c r="AC8" i="10"/>
  <c r="AC9" i="10"/>
  <c r="AC10" i="10"/>
  <c r="AC11" i="10"/>
  <c r="AC12" i="10"/>
  <c r="AC13" i="10"/>
  <c r="AC14" i="10"/>
  <c r="AC15" i="10"/>
  <c r="AC16" i="10"/>
  <c r="AC17" i="10"/>
  <c r="AC18" i="10"/>
  <c r="AC19" i="10"/>
  <c r="Y6" i="10"/>
  <c r="Y7" i="10"/>
  <c r="Y8" i="10"/>
  <c r="Y9" i="10"/>
  <c r="Y10" i="10"/>
  <c r="Y11" i="10"/>
  <c r="Y12" i="10"/>
  <c r="Y13" i="10"/>
  <c r="Y14" i="10"/>
  <c r="Y15" i="10"/>
  <c r="Y16" i="10"/>
  <c r="Y17" i="10"/>
  <c r="Y18" i="10"/>
  <c r="Y19" i="10"/>
  <c r="U6" i="10"/>
  <c r="U7" i="10"/>
  <c r="U8" i="10"/>
  <c r="U9" i="10"/>
  <c r="U10" i="10"/>
  <c r="U11" i="10"/>
  <c r="U12" i="10"/>
  <c r="U13" i="10"/>
  <c r="U14" i="10"/>
  <c r="U15" i="10"/>
  <c r="U16" i="10"/>
  <c r="U17" i="10"/>
  <c r="U18" i="10"/>
  <c r="U19" i="10"/>
  <c r="Q8" i="10"/>
  <c r="Q6" i="10"/>
  <c r="Q7" i="10"/>
  <c r="Q9" i="10"/>
  <c r="Q10" i="10"/>
  <c r="Q11" i="10"/>
  <c r="Q12" i="10"/>
  <c r="Q13" i="10"/>
  <c r="Q14" i="10"/>
  <c r="Q15" i="10"/>
  <c r="Q16" i="10"/>
  <c r="Q17" i="10"/>
  <c r="Q18" i="10"/>
  <c r="Q19" i="10"/>
  <c r="AK5" i="10"/>
  <c r="AG5" i="10"/>
  <c r="AC5" i="10"/>
  <c r="Y5" i="10"/>
  <c r="U5" i="10"/>
  <c r="Q5" i="10"/>
  <c r="M19" i="10"/>
  <c r="M18" i="10"/>
  <c r="M16" i="10"/>
  <c r="M15" i="10"/>
  <c r="M14" i="10"/>
  <c r="M13" i="10"/>
  <c r="M12" i="10"/>
  <c r="M11" i="10"/>
  <c r="M10" i="10"/>
  <c r="M9" i="10"/>
  <c r="M8" i="10"/>
  <c r="M7" i="10"/>
  <c r="M6" i="10"/>
  <c r="M5" i="10"/>
  <c r="I6" i="10"/>
  <c r="I7" i="10"/>
  <c r="I8" i="10"/>
  <c r="I9" i="10"/>
  <c r="I10" i="10"/>
  <c r="I11" i="10"/>
  <c r="I12" i="10"/>
  <c r="I13" i="10"/>
  <c r="I14" i="10"/>
  <c r="I15" i="10"/>
  <c r="I16" i="10"/>
  <c r="I17" i="10"/>
  <c r="I18" i="10"/>
  <c r="I19" i="10"/>
  <c r="I5" i="10"/>
  <c r="E6" i="10"/>
  <c r="E7" i="10"/>
  <c r="E8" i="10"/>
  <c r="E9" i="10"/>
  <c r="E10" i="10"/>
  <c r="E11" i="10"/>
  <c r="E12" i="10"/>
  <c r="E13" i="10"/>
  <c r="E14" i="10"/>
  <c r="E15" i="10"/>
  <c r="E16" i="10"/>
  <c r="E17" i="10"/>
  <c r="E18" i="10"/>
  <c r="E19" i="10"/>
  <c r="E5" i="10"/>
  <c r="AT15" i="10" l="1"/>
  <c r="AT7" i="10"/>
  <c r="AX7" i="10"/>
  <c r="AU7" i="10"/>
  <c r="AT6" i="10"/>
  <c r="AT13" i="10"/>
  <c r="AT5" i="10"/>
  <c r="AT19" i="10"/>
  <c r="AT18" i="10"/>
  <c r="AT10" i="10"/>
  <c r="AX15" i="10"/>
  <c r="AU15" i="10"/>
  <c r="AT14" i="10"/>
  <c r="AT11" i="10"/>
  <c r="AT17" i="10"/>
  <c r="AT9" i="10"/>
  <c r="AT12" i="10"/>
  <c r="AT16" i="10"/>
  <c r="AT8" i="10"/>
  <c r="AX13" i="10" l="1"/>
  <c r="AU13" i="10"/>
  <c r="AX12" i="10"/>
  <c r="AU12" i="10"/>
  <c r="AX9" i="10"/>
  <c r="AU9" i="10"/>
  <c r="AX5" i="10"/>
  <c r="AU5" i="10"/>
  <c r="AX6" i="10"/>
  <c r="AU6" i="10"/>
  <c r="AX16" i="10"/>
  <c r="AU16" i="10"/>
  <c r="AX19" i="10"/>
  <c r="AU19" i="10"/>
  <c r="AX10" i="10"/>
  <c r="AU10" i="10"/>
  <c r="AX18" i="10"/>
  <c r="AU18" i="10"/>
  <c r="AX17" i="10"/>
  <c r="AU17" i="10"/>
  <c r="AX11" i="10"/>
  <c r="AU11" i="10"/>
  <c r="AX14" i="10"/>
  <c r="AU14" i="10"/>
  <c r="AX8" i="10"/>
  <c r="AU8" i="10"/>
  <c r="L50" i="1" l="1"/>
  <c r="G50" i="1"/>
  <c r="L49" i="1"/>
  <c r="G49" i="1"/>
  <c r="L48" i="1"/>
  <c r="G48" i="1"/>
  <c r="L47" i="1"/>
  <c r="G47" i="1"/>
  <c r="L46" i="1"/>
  <c r="G46" i="1"/>
  <c r="L45" i="1"/>
  <c r="G45" i="1"/>
  <c r="L44" i="1"/>
  <c r="G44" i="1"/>
  <c r="L43" i="1"/>
  <c r="G43" i="1"/>
  <c r="L42" i="1"/>
  <c r="G42" i="1"/>
  <c r="L41" i="1"/>
  <c r="G41" i="1"/>
  <c r="L40" i="1"/>
  <c r="G40" i="1"/>
  <c r="L39" i="1"/>
  <c r="G39" i="1"/>
  <c r="L38" i="1"/>
  <c r="G38" i="1"/>
  <c r="L37" i="1"/>
  <c r="G37" i="1"/>
  <c r="L36" i="1"/>
  <c r="G36" i="1"/>
  <c r="L35" i="1"/>
  <c r="G35" i="1"/>
  <c r="L34" i="1"/>
  <c r="G34" i="1"/>
  <c r="L33" i="1"/>
  <c r="G33" i="1"/>
  <c r="L32" i="1"/>
  <c r="G32" i="1"/>
  <c r="L31" i="1"/>
  <c r="G31" i="1"/>
  <c r="L30" i="1"/>
  <c r="G30" i="1"/>
  <c r="L29" i="1"/>
  <c r="G29" i="1"/>
  <c r="L28" i="1"/>
  <c r="G28" i="1"/>
  <c r="L27" i="1"/>
  <c r="G27" i="1"/>
  <c r="L26" i="1"/>
  <c r="G26" i="1"/>
  <c r="L25" i="1"/>
  <c r="G25" i="1"/>
  <c r="L24" i="1"/>
  <c r="G24" i="1"/>
  <c r="L23" i="1"/>
  <c r="G23" i="1"/>
  <c r="L22" i="1"/>
  <c r="G22" i="1"/>
  <c r="L21" i="1"/>
  <c r="G21" i="1"/>
  <c r="L20" i="1"/>
  <c r="G20" i="1"/>
  <c r="L19" i="1"/>
  <c r="G19" i="1"/>
  <c r="L18" i="1"/>
  <c r="G18" i="1"/>
  <c r="L17" i="1"/>
  <c r="G17" i="1"/>
  <c r="L16" i="1"/>
  <c r="G16" i="1"/>
  <c r="L15" i="1"/>
  <c r="G15" i="1"/>
  <c r="L14" i="1"/>
  <c r="G14" i="1"/>
  <c r="L13" i="1"/>
  <c r="G13" i="1"/>
  <c r="L12" i="1"/>
  <c r="G12" i="1"/>
  <c r="L11" i="1"/>
  <c r="G11" i="1"/>
  <c r="L10" i="1"/>
  <c r="G10" i="1"/>
  <c r="L9" i="1"/>
  <c r="G9" i="1"/>
  <c r="L8" i="1"/>
  <c r="G8" i="1"/>
  <c r="L7" i="1"/>
  <c r="G7" i="1"/>
  <c r="L6" i="1"/>
  <c r="G6" i="1"/>
</calcChain>
</file>

<file path=xl/sharedStrings.xml><?xml version="1.0" encoding="utf-8"?>
<sst xmlns="http://schemas.openxmlformats.org/spreadsheetml/2006/main" count="392" uniqueCount="161">
  <si>
    <t>No.</t>
  </si>
  <si>
    <t>PROPONENTE</t>
  </si>
  <si>
    <t>UNIVERSIDAD COOPERATIVA DE COLOMBIA</t>
  </si>
  <si>
    <t>CONSORCIO BI COLOMBIA</t>
  </si>
  <si>
    <t>UMERANI</t>
  </si>
  <si>
    <t>CIDOR CONSULTING ALLIANCE SAS</t>
  </si>
  <si>
    <t>UNIÓN TEMPORAL SUPERSALUD 24-018 BS-POLCOLAN</t>
  </si>
  <si>
    <t>UNIVERSIDAD EAN</t>
  </si>
  <si>
    <t>UNIVERSITARIA DE CHICAMOCHA</t>
  </si>
  <si>
    <t>INSTITUCIÓN UNIVERSITARIA POLITÉCNICO GRANCOLOMBIANO</t>
  </si>
  <si>
    <t>UNIVERSIDAD SANTIAGO DE CALI</t>
  </si>
  <si>
    <t>FUNDACIÓN UNIVERSITARIA ESUMER</t>
  </si>
  <si>
    <t>CORPORACIÓN UNIVERSITARIA REMINGTON</t>
  </si>
  <si>
    <t>FUNDACIÓN UNIVERSITARIA COMPENSAR</t>
  </si>
  <si>
    <t>CORPORACIÓN UNIFICADA NACIONAL DE EDUCACIÓN SUPERIOR</t>
  </si>
  <si>
    <t>UNIÓN TEMPORAL PIC 2024</t>
  </si>
  <si>
    <t>SOCOLDES - ENTIDAD PÚBLICA DE ECONOMÍA MIXTA</t>
  </si>
  <si>
    <t>CUADRO RESUMEN HABILITACIÓN DE OFERTAS Y PUNTAJE</t>
  </si>
  <si>
    <t>HABILITACIÓN (SI/NO)</t>
  </si>
  <si>
    <t>FACTORES DE PONDERACIÓN</t>
  </si>
  <si>
    <t>ELEMENTOS DE CALIDAD</t>
  </si>
  <si>
    <t>ESTÍMULOS DE LEY</t>
  </si>
  <si>
    <t>1. Capacitación “Retos y Tendencias de la Gestión del
Talento Humano”
 (Máx 34,5)</t>
  </si>
  <si>
    <t xml:space="preserve">1. Requisitos para acreditar  </t>
  </si>
  <si>
    <t xml:space="preserve">Si </t>
  </si>
  <si>
    <t xml:space="preserve">NO </t>
  </si>
  <si>
    <r>
      <rPr>
        <b/>
        <u/>
        <sz val="10"/>
        <rFont val="Arial"/>
        <family val="2"/>
      </rPr>
      <t>2. APOYO A LA INDUSTRIA NACIONAL</t>
    </r>
    <r>
      <rPr>
        <b/>
        <sz val="10"/>
        <rFont val="Arial"/>
        <family val="2"/>
      </rPr>
      <t xml:space="preserve">
Ofertas de servicios nacionales
(Máx 10) o
extranjeros (Máx 5)</t>
    </r>
  </si>
  <si>
    <t xml:space="preserve">Criterios </t>
  </si>
  <si>
    <t>Si</t>
  </si>
  <si>
    <t>No</t>
  </si>
  <si>
    <r>
      <rPr>
        <b/>
        <u/>
        <sz val="10"/>
        <rFont val="Arial"/>
        <family val="2"/>
      </rPr>
      <t>3. TRABAJADORES CON DISCAPACIDAD</t>
    </r>
    <r>
      <rPr>
        <b/>
        <sz val="10"/>
        <rFont val="Arial"/>
        <family val="2"/>
      </rPr>
      <t xml:space="preserve">
Incentivo para vinculación laboral de personas con discapacidad ( Máx1)</t>
    </r>
  </si>
  <si>
    <t xml:space="preserve">No </t>
  </si>
  <si>
    <r>
      <rPr>
        <b/>
        <u/>
        <sz val="10"/>
        <rFont val="Arial"/>
        <family val="2"/>
      </rPr>
      <t>4, MIPYMES</t>
    </r>
    <r>
      <rPr>
        <b/>
        <sz val="10"/>
        <rFont val="Arial"/>
        <family val="2"/>
      </rPr>
      <t xml:space="preserve">
Aceditación Mypime (Máx 0,25)</t>
    </r>
  </si>
  <si>
    <r>
      <rPr>
        <b/>
        <u/>
        <sz val="10"/>
        <rFont val="Arial"/>
        <family val="2"/>
      </rPr>
      <t>5. EMPRENDIMIENTO Y EMPRESAS DE MUJERES</t>
    </r>
    <r>
      <rPr>
        <b/>
        <sz val="10"/>
        <rFont val="Arial"/>
        <family val="2"/>
      </rPr>
      <t xml:space="preserve">
Acreditación  (Máx 0,25)</t>
    </r>
  </si>
  <si>
    <t xml:space="preserve">Certificacion suscrita por el representante legal en la cual se compromete a realizar la capacitacion </t>
  </si>
  <si>
    <t>X</t>
  </si>
  <si>
    <t xml:space="preserve">Aportar el formato N° 6 "cumplimiento e incentivo de proponentes con trabajadores con Discapacidad </t>
  </si>
  <si>
    <t xml:space="preserve">Copia del Rup vigente a corte 25 de julio </t>
  </si>
  <si>
    <t>Aportar el formato N° 5 suscrito por el representante legal</t>
  </si>
  <si>
    <t>Certificado expedido por el ministerio de trabajo vigente al 25 de julio 2024</t>
  </si>
  <si>
    <t>Estudio de postgrado en materias relacionadas con la formacion</t>
  </si>
  <si>
    <t>Coach Certificado</t>
  </si>
  <si>
    <t xml:space="preserve">12 Meses de Experiencia como docente relacionada con la capacitacion a desarrollar </t>
  </si>
  <si>
    <t>x</t>
  </si>
  <si>
    <t xml:space="preserve">Actualización en Seguridad Social en Salud </t>
  </si>
  <si>
    <t xml:space="preserve">Gestión financiera en el sector público </t>
  </si>
  <si>
    <t xml:space="preserve">Actualización normativa en la función pública </t>
  </si>
  <si>
    <t xml:space="preserve">Normatividad sobre gestores farmaceuticos </t>
  </si>
  <si>
    <t xml:space="preserve">Actualización normativa cobros persuasivos y coactivos </t>
  </si>
  <si>
    <t xml:space="preserve">Derecho fundamental al debido proceso </t>
  </si>
  <si>
    <t xml:space="preserve">Diplomado auditoria forense </t>
  </si>
  <si>
    <t xml:space="preserve">Sistema obligatorio de garantia de la calidad en salud </t>
  </si>
  <si>
    <t xml:space="preserve">Manejo de recursos en el sector salud </t>
  </si>
  <si>
    <t>Persona Traductora</t>
  </si>
  <si>
    <t>Cumple</t>
  </si>
  <si>
    <t>Valor techo</t>
  </si>
  <si>
    <t>Cant</t>
  </si>
  <si>
    <t>Valor Ofertado unitario</t>
  </si>
  <si>
    <t>Valor Ofertado Total</t>
  </si>
  <si>
    <t>Precio artificialmente bajo</t>
  </si>
  <si>
    <t xml:space="preserve">Valor Ofertado </t>
  </si>
  <si>
    <t xml:space="preserve">Presupuesto Oficial </t>
  </si>
  <si>
    <t>Valor Oferta Economica</t>
  </si>
  <si>
    <t xml:space="preserve">Diferencia </t>
  </si>
  <si>
    <t xml:space="preserve">Secop </t>
  </si>
  <si>
    <t xml:space="preserve">Diferencias </t>
  </si>
  <si>
    <t>%</t>
  </si>
  <si>
    <t xml:space="preserve">PROPUESTA HABILITADA </t>
  </si>
  <si>
    <t>FACTORES DE EVALUCIÓN</t>
  </si>
  <si>
    <t>PUNTAJE TOTAL</t>
  </si>
  <si>
    <t>Porcentaje de Comisión Ofrecido</t>
  </si>
  <si>
    <t>OBSERVACIONES</t>
  </si>
  <si>
    <t>TÉCNICA</t>
  </si>
  <si>
    <t>JURÍDICA</t>
  </si>
  <si>
    <t>FINANCIERA</t>
  </si>
  <si>
    <t>ECONÓMICA</t>
  </si>
  <si>
    <t xml:space="preserve">Ponderación elementos de calidad </t>
  </si>
  <si>
    <t>Estímulo a la industria nacional colombiana</t>
  </si>
  <si>
    <t>Incentivo para vinculación laboral de personas con discapacidad</t>
  </si>
  <si>
    <t>Ponderación económica</t>
  </si>
  <si>
    <t>EXCALIBUR PRODUCCIONES S.A.S</t>
  </si>
  <si>
    <t>SI</t>
  </si>
  <si>
    <t>DU BRANDS</t>
  </si>
  <si>
    <t>SWAT EVENTS</t>
  </si>
  <si>
    <t>CONSORCIO LOGISTICO FPH - CVP</t>
  </si>
  <si>
    <t>MIGUEL ANGEL VALLEJO BURGOS</t>
  </si>
  <si>
    <t>INMOV S.A.S</t>
  </si>
  <si>
    <t>SOTAVENTO GROUP SAS</t>
  </si>
  <si>
    <t>DOUGLAS TRADE S.A.S</t>
  </si>
  <si>
    <t>DHRI</t>
  </si>
  <si>
    <t>NOVATOURS LTDA</t>
  </si>
  <si>
    <t>ADESCUBRIR TRAVEL &amp; ADVENTU</t>
  </si>
  <si>
    <t>CEINTE S.A</t>
  </si>
  <si>
    <t>ROYAL PARK S.A.S</t>
  </si>
  <si>
    <t>UNIÓN TEMPORAL MARCAS</t>
  </si>
  <si>
    <t>ESTRELLA GRUPO EMPRESARIAL</t>
  </si>
  <si>
    <t>NO</t>
  </si>
  <si>
    <t>2.5%, porcentaje no esta dentro del rango</t>
  </si>
  <si>
    <t>ATHENAS ASESORIAS Y COMUNICACIO</t>
  </si>
  <si>
    <t>CYAN EVENTOS Y LOGISTICA S.A.S</t>
  </si>
  <si>
    <t>IMAGROUP COLOMBIA S.A.S</t>
  </si>
  <si>
    <t>RED LOGÍSTICA Y GESTIÓN SAS</t>
  </si>
  <si>
    <t>MAGIN COMUNICACIONES S.A.S</t>
  </si>
  <si>
    <t>UNION TEMPORAL EVENTOS MA</t>
  </si>
  <si>
    <t>FUNDACION WAYS OF HOPE</t>
  </si>
  <si>
    <t>CAJA DE COMPENSACION FAMI</t>
  </si>
  <si>
    <t>CONVETUR S.A.S</t>
  </si>
  <si>
    <t>4 CUARTOS S.A.S</t>
  </si>
  <si>
    <t>DINAMO EVENTOS S.A.S</t>
  </si>
  <si>
    <t>THUNDER LIGHT SAS</t>
  </si>
  <si>
    <t>UNION TEMPORAL VISION SUP</t>
  </si>
  <si>
    <t>EVENTOS Y PROTOCOLO EMPRESARIAL S.A.S.</t>
  </si>
  <si>
    <t>EVENTECH SAS</t>
  </si>
  <si>
    <t>INDUHOTEL S.A.S</t>
  </si>
  <si>
    <t>SUBATOURS SAS</t>
  </si>
  <si>
    <t>CORPORACION CIUDADANIA AC</t>
  </si>
  <si>
    <t xml:space="preserve">AGE ANDINOS GRUPO EMPRESARIAL </t>
  </si>
  <si>
    <t>UNION TEMPORAL AYL SUPERSALUD</t>
  </si>
  <si>
    <t>TARGET MEDIOS COLOMBIA S.A.S</t>
  </si>
  <si>
    <t>UNIÓN TEMPORAL S. N. SALUD 2020</t>
  </si>
  <si>
    <t>UNION TEMPORAL RECREAR 2020</t>
  </si>
  <si>
    <t>EVENTOS EXTREMO PRODUCCIONES S.A.S.</t>
  </si>
  <si>
    <t>ASOCIACIÓN DE HOGARES SI A LA VIDA</t>
  </si>
  <si>
    <t>FUNDACIÓN SOCIAL COLOMBIA ACTVA - FUNACTIVA</t>
  </si>
  <si>
    <t>FEELING COMPANY SAS</t>
  </si>
  <si>
    <t>MARKETING DE IDEAS</t>
  </si>
  <si>
    <t>CENTURY MEDIA S.A.S</t>
  </si>
  <si>
    <t>PUBBLICA</t>
  </si>
  <si>
    <t>GRUPO 1</t>
  </si>
  <si>
    <t xml:space="preserve">Cedula de ciudadania </t>
  </si>
  <si>
    <t xml:space="preserve">Hoja de Vida </t>
  </si>
  <si>
    <t xml:space="preserve">Copia titulos de estudio de pregrado </t>
  </si>
  <si>
    <t>Tarjeta profesional (Si aplica)</t>
  </si>
  <si>
    <t>Certificación de la vigencia de la matrícula profesional  (Si aplica)</t>
  </si>
  <si>
    <t xml:space="preserve">Observaciones </t>
  </si>
  <si>
    <t>Psicologa</t>
  </si>
  <si>
    <t>Cedula representante legal</t>
  </si>
  <si>
    <t xml:space="preserve">Certificado de existencia y representacion </t>
  </si>
  <si>
    <t>Certificacion expedida por el representante legal y el revisor</t>
  </si>
  <si>
    <t>Aportar el formato N° 4 "opcion 1 Certificacion expedida por el representante legal y revisor fiscal o el contador (donde cosnte la distribucion de los derechos en la sociedad y el tiempo en el que las mujeres han mantenido su participacion)</t>
  </si>
  <si>
    <t>Aportar el formato N° 4 "opcion 2: Certificacion expedida por el representante legal y revisor fiscal o el contador donde señale todas las personas que conforman los cargos de nivel directivo, el numero de mujeres, tiempo de vinculacion, la certitifacion debera relacionar el nombre completo, numero de documento de identidad, copia de los documentos de identidad, copia de contratos de trabajo, certificado de aportes de seguridad social del ultimo año.</t>
  </si>
  <si>
    <t>Aportar el formato N° 4 "opcion 3: copia de cedula de ciudadania o extranjeria y registro mercantil.</t>
  </si>
  <si>
    <t>Aportar el formato N° 4 "opcion 4: Certificacion expedida por el representante legal, todas las certificaciones debe expedirse bajo la gravedad de juramento, y con una fecha maxima de 30 dias calendarios anteriores a la fecha prevista para el cierre</t>
  </si>
  <si>
    <t xml:space="preserve">Formato 4. Emprendimiento Mujeres </t>
  </si>
  <si>
    <t>ALICE ISABELA FIGUEROA SOTO</t>
  </si>
  <si>
    <t>PSICOLOGA</t>
  </si>
  <si>
    <t>De fecha 18 de julio de 2024</t>
  </si>
  <si>
    <t>De fecha 24 de julio de 2024</t>
  </si>
  <si>
    <t>MARIA ANTONIA BETANCURT SALAZAR</t>
  </si>
  <si>
    <t>De feha 6 de julio 2024</t>
  </si>
  <si>
    <t>De fecha 6 de julio de 2024, pequeña empresa</t>
  </si>
  <si>
    <t xml:space="preserve">El proponente aporta el formato N° 4, sin embargo,no aporta los documentos que acrediten el criterio de la condicion 2, del numeral 5,4,6 del documento complementario al pliego electronico de condiciones definitivo </t>
  </si>
  <si>
    <t>Nota.</t>
  </si>
  <si>
    <t xml:space="preserve">La presente evaluación se suscribe por el comité técnico designado por el ordenador del gasto </t>
  </si>
  <si>
    <t xml:space="preserve">Lorena Velasquez Grajales </t>
  </si>
  <si>
    <t xml:space="preserve">Directora Talento Humano </t>
  </si>
  <si>
    <t>Camila Andrea Jaime de la Rosa</t>
  </si>
  <si>
    <t xml:space="preserve">Coordinadora Grupo Desarrollo </t>
  </si>
  <si>
    <t xml:space="preserve">Yina Pattricia Mejia Rodriguez </t>
  </si>
  <si>
    <t>Profesional Especializado</t>
  </si>
  <si>
    <t>Alejandro Bojaca Barreto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</si>
</sst>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3" formatCode="_-* #,##0.00_-;\-* #,##0.00_-;_-* &quot;-&quot;??_-;_-@_-"/>
    <numFmt numFmtId="164" formatCode="_(* #,##0.00_);_(* \(#,##0.00\);_(* &quot;-&quot;??_);_(@_)"/>
    <numFmt numFmtId="165" formatCode="&quot;$&quot;\ #,##0"/>
    <numFmt numFmtId="166" formatCode="_-* #,##0_-;\-* #,##0_-;_-* &quot;-&quot;??_-;_-@_-"/>
  </numFmts>
  <fonts count="17" x14ac:knownFonts="1">
    <font>
      <sz val="11"/>
      <color theme="1"/>
      <name val="Calibri"/>
      <family val="2"/>
      <scheme val="minor"/>
    </font>
    <font>
      <sz val="8"/>
      <color theme="1"/>
      <name val="Arial Narrow"/>
      <family val="2"/>
    </font>
    <font>
      <sz val="8"/>
      <name val="Arial Narrow"/>
      <family val="2"/>
    </font>
    <font>
      <b/>
      <sz val="8"/>
      <color theme="1"/>
      <name val="Arial Narrow"/>
      <family val="2"/>
    </font>
    <font>
      <sz val="11"/>
      <color theme="1"/>
      <name val="Calibri"/>
      <family val="2"/>
      <scheme val="minor"/>
    </font>
    <font>
      <sz val="8"/>
      <color rgb="FFFF0000"/>
      <name val="Arial Narrow"/>
      <family val="2"/>
    </font>
    <font>
      <b/>
      <sz val="10"/>
      <color theme="1"/>
      <name val="Arial"/>
      <family val="2"/>
    </font>
    <font>
      <sz val="10"/>
      <color theme="1"/>
      <name val="Arial"/>
      <family val="2"/>
    </font>
    <font>
      <sz val="10"/>
      <name val="Arial"/>
      <family val="2"/>
    </font>
    <font>
      <b/>
      <sz val="10"/>
      <name val="Arial"/>
      <family val="2"/>
    </font>
    <font>
      <sz val="11"/>
      <color theme="1"/>
      <name val="Arial"/>
      <family val="2"/>
    </font>
    <font>
      <b/>
      <u/>
      <sz val="10"/>
      <name val="Arial"/>
      <family val="2"/>
    </font>
    <font>
      <sz val="10"/>
      <color rgb="FFFF0000"/>
      <name val="Arial"/>
      <family val="2"/>
    </font>
    <font>
      <sz val="8"/>
      <name val="Arial"/>
      <family val="2"/>
    </font>
    <font>
      <b/>
      <sz val="36"/>
      <name val="Arial"/>
      <family val="2"/>
    </font>
    <font>
      <b/>
      <sz val="11"/>
      <color theme="1"/>
      <name val="Arial"/>
      <family val="2"/>
    </font>
    <font>
      <b/>
      <sz val="12"/>
      <color theme="1"/>
      <name val="Arial"/>
      <family val="2"/>
    </font>
  </fonts>
  <fills count="9">
    <fill>
      <patternFill patternType="none"/>
    </fill>
    <fill>
      <patternFill patternType="gray125"/>
    </fill>
    <fill>
      <patternFill patternType="solid">
        <fgColor theme="0" tint="-0.14999847407452621"/>
        <bgColor indexed="64"/>
      </patternFill>
    </fill>
    <fill>
      <patternFill patternType="solid">
        <fgColor rgb="FFFF99CC"/>
        <bgColor indexed="64"/>
      </patternFill>
    </fill>
    <fill>
      <patternFill patternType="solid">
        <fgColor theme="8" tint="0.79998168889431442"/>
        <bgColor indexed="64"/>
      </patternFill>
    </fill>
    <fill>
      <patternFill patternType="solid">
        <fgColor rgb="FF92D050"/>
        <bgColor indexed="64"/>
      </patternFill>
    </fill>
    <fill>
      <patternFill patternType="solid">
        <fgColor rgb="FFFFFF00"/>
        <bgColor indexed="64"/>
      </patternFill>
    </fill>
    <fill>
      <patternFill patternType="solid">
        <fgColor rgb="FF66FFFF"/>
        <bgColor indexed="64"/>
      </patternFill>
    </fill>
    <fill>
      <patternFill patternType="solid">
        <fgColor theme="4" tint="0.79998168889431442"/>
        <bgColor indexed="64"/>
      </patternFill>
    </fill>
  </fills>
  <borders count="2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s>
  <cellStyleXfs count="5">
    <xf numFmtId="0" fontId="0" fillId="0" borderId="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cellStyleXfs>
  <cellXfs count="156">
    <xf numFmtId="0" fontId="0" fillId="0" borderId="0" xfId="0"/>
    <xf numFmtId="0" fontId="1" fillId="0" borderId="0" xfId="0" applyFont="1" applyAlignment="1">
      <alignment vertical="center"/>
    </xf>
    <xf numFmtId="0" fontId="1" fillId="0" borderId="2" xfId="0" applyFont="1" applyBorder="1" applyAlignment="1">
      <alignment horizontal="center" vertical="center"/>
    </xf>
    <xf numFmtId="0" fontId="2" fillId="0" borderId="2" xfId="0" applyFont="1" applyBorder="1" applyAlignment="1">
      <alignment horizontal="center" vertical="center"/>
    </xf>
    <xf numFmtId="0" fontId="1" fillId="0" borderId="2" xfId="0" applyFont="1" applyBorder="1" applyAlignment="1">
      <alignment vertical="center" wrapText="1"/>
    </xf>
    <xf numFmtId="2" fontId="2" fillId="0" borderId="2" xfId="0" applyNumberFormat="1" applyFont="1" applyBorder="1" applyAlignment="1">
      <alignment horizontal="center" vertical="center"/>
    </xf>
    <xf numFmtId="43" fontId="1" fillId="0" borderId="2" xfId="0" applyNumberFormat="1" applyFont="1" applyBorder="1" applyAlignment="1">
      <alignment horizontal="center" vertical="center"/>
    </xf>
    <xf numFmtId="49" fontId="1" fillId="0" borderId="2" xfId="0" applyNumberFormat="1" applyFont="1" applyBorder="1" applyAlignment="1">
      <alignment horizontal="center" vertical="center"/>
    </xf>
    <xf numFmtId="49" fontId="1" fillId="0" borderId="2" xfId="0" applyNumberFormat="1" applyFont="1" applyBorder="1" applyAlignment="1">
      <alignment horizontal="center" vertical="center" wrapText="1"/>
    </xf>
    <xf numFmtId="0" fontId="1" fillId="0" borderId="2" xfId="0" applyFont="1" applyBorder="1" applyAlignment="1">
      <alignment vertical="center"/>
    </xf>
    <xf numFmtId="0" fontId="3"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5" fillId="3" borderId="2" xfId="0" applyFont="1" applyFill="1" applyBorder="1" applyAlignment="1">
      <alignment horizontal="center" vertical="center"/>
    </xf>
    <xf numFmtId="2" fontId="5" fillId="3" borderId="2" xfId="0" applyNumberFormat="1" applyFont="1" applyFill="1" applyBorder="1" applyAlignment="1">
      <alignment horizontal="center" vertical="center"/>
    </xf>
    <xf numFmtId="43" fontId="5" fillId="3" borderId="2" xfId="0" applyNumberFormat="1" applyFont="1" applyFill="1" applyBorder="1" applyAlignment="1">
      <alignment horizontal="center" vertical="center"/>
    </xf>
    <xf numFmtId="2" fontId="5" fillId="3" borderId="2" xfId="0" applyNumberFormat="1" applyFont="1" applyFill="1" applyBorder="1" applyAlignment="1">
      <alignment vertical="center" wrapText="1"/>
    </xf>
    <xf numFmtId="0" fontId="7" fillId="0" borderId="0" xfId="0" applyFont="1"/>
    <xf numFmtId="0" fontId="8" fillId="0" borderId="2" xfId="0" applyFont="1" applyBorder="1" applyAlignment="1">
      <alignment horizontal="center" vertical="center"/>
    </xf>
    <xf numFmtId="0" fontId="7" fillId="0" borderId="0" xfId="0" applyFont="1" applyAlignment="1">
      <alignment horizontal="center"/>
    </xf>
    <xf numFmtId="0" fontId="6" fillId="2" borderId="7" xfId="0" applyFont="1" applyFill="1" applyBorder="1" applyAlignment="1">
      <alignment vertical="center"/>
    </xf>
    <xf numFmtId="0" fontId="6" fillId="2" borderId="4" xfId="0" applyFont="1" applyFill="1" applyBorder="1" applyAlignment="1">
      <alignment vertical="center"/>
    </xf>
    <xf numFmtId="0" fontId="8" fillId="0" borderId="0" xfId="0" applyFont="1"/>
    <xf numFmtId="0" fontId="6" fillId="2" borderId="11" xfId="0" applyFont="1" applyFill="1" applyBorder="1" applyAlignment="1">
      <alignment vertical="center"/>
    </xf>
    <xf numFmtId="0" fontId="6" fillId="2" borderId="4"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8" fillId="0" borderId="0" xfId="0" applyFont="1" applyAlignment="1">
      <alignment horizontal="center"/>
    </xf>
    <xf numFmtId="0" fontId="9" fillId="5" borderId="2" xfId="0" applyFont="1" applyFill="1" applyBorder="1" applyAlignment="1">
      <alignment horizontal="center" vertical="center" wrapText="1"/>
    </xf>
    <xf numFmtId="42" fontId="8" fillId="0" borderId="2" xfId="2" applyFont="1" applyBorder="1" applyAlignment="1">
      <alignment horizontal="center" vertical="center" wrapText="1"/>
    </xf>
    <xf numFmtId="42" fontId="8" fillId="0" borderId="1" xfId="2"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vertical="center"/>
    </xf>
    <xf numFmtId="165" fontId="8" fillId="0" borderId="2" xfId="0" applyNumberFormat="1" applyFont="1" applyBorder="1" applyAlignment="1">
      <alignment vertical="center"/>
    </xf>
    <xf numFmtId="166" fontId="8" fillId="0" borderId="2" xfId="3" applyNumberFormat="1" applyFont="1" applyBorder="1" applyAlignment="1">
      <alignment vertical="center"/>
    </xf>
    <xf numFmtId="42" fontId="8" fillId="0" borderId="5" xfId="2" applyFont="1" applyBorder="1" applyAlignment="1">
      <alignment horizontal="center" vertical="center" wrapText="1"/>
    </xf>
    <xf numFmtId="165" fontId="8" fillId="0" borderId="10" xfId="0" applyNumberFormat="1" applyFont="1" applyBorder="1" applyAlignment="1">
      <alignment vertical="center"/>
    </xf>
    <xf numFmtId="42" fontId="8" fillId="0" borderId="13" xfId="2" applyFont="1" applyBorder="1" applyAlignment="1">
      <alignment horizontal="center" vertical="center" wrapText="1"/>
    </xf>
    <xf numFmtId="165" fontId="8" fillId="0" borderId="13" xfId="0" applyNumberFormat="1" applyFont="1" applyBorder="1" applyAlignment="1">
      <alignment vertical="center"/>
    </xf>
    <xf numFmtId="165" fontId="8" fillId="0" borderId="16" xfId="0" applyNumberFormat="1" applyFont="1" applyBorder="1" applyAlignment="1">
      <alignment vertical="center"/>
    </xf>
    <xf numFmtId="165" fontId="8" fillId="0" borderId="17" xfId="0" applyNumberFormat="1" applyFont="1" applyBorder="1" applyAlignment="1">
      <alignment vertical="center"/>
    </xf>
    <xf numFmtId="165" fontId="8" fillId="0" borderId="5" xfId="0" applyNumberFormat="1" applyFont="1" applyBorder="1" applyAlignment="1">
      <alignment vertical="center"/>
    </xf>
    <xf numFmtId="165" fontId="8" fillId="0" borderId="19" xfId="0" applyNumberFormat="1" applyFont="1" applyBorder="1" applyAlignment="1">
      <alignment vertical="center"/>
    </xf>
    <xf numFmtId="165" fontId="8" fillId="0" borderId="20" xfId="0" applyNumberFormat="1" applyFont="1" applyBorder="1" applyAlignment="1">
      <alignment vertical="center"/>
    </xf>
    <xf numFmtId="0" fontId="8" fillId="0" borderId="5" xfId="0" applyFont="1" applyBorder="1" applyAlignment="1">
      <alignment horizontal="center" vertical="center"/>
    </xf>
    <xf numFmtId="0" fontId="8" fillId="0" borderId="14" xfId="0" applyFont="1" applyBorder="1" applyAlignment="1">
      <alignment horizontal="center" vertical="center"/>
    </xf>
    <xf numFmtId="0" fontId="8" fillId="0" borderId="14" xfId="0" applyFont="1" applyBorder="1" applyAlignment="1">
      <alignment horizontal="center"/>
    </xf>
    <xf numFmtId="0" fontId="8" fillId="0" borderId="15" xfId="0" applyFont="1" applyBorder="1" applyAlignment="1">
      <alignment horizontal="center"/>
    </xf>
    <xf numFmtId="42" fontId="8" fillId="0" borderId="6" xfId="2" applyFont="1" applyBorder="1" applyAlignment="1">
      <alignment horizontal="center" vertical="center" wrapText="1"/>
    </xf>
    <xf numFmtId="166" fontId="8" fillId="0" borderId="17" xfId="3" applyNumberFormat="1" applyFont="1" applyBorder="1" applyAlignment="1">
      <alignment vertical="center"/>
    </xf>
    <xf numFmtId="0" fontId="8" fillId="0" borderId="5" xfId="0" applyFont="1" applyBorder="1" applyAlignment="1">
      <alignment horizontal="center"/>
    </xf>
    <xf numFmtId="0" fontId="8" fillId="0" borderId="18" xfId="0" applyFont="1" applyBorder="1" applyAlignment="1">
      <alignment horizontal="center"/>
    </xf>
    <xf numFmtId="42" fontId="8" fillId="0" borderId="21" xfId="2" applyFont="1" applyBorder="1" applyAlignment="1">
      <alignment horizontal="center" vertical="center" wrapText="1"/>
    </xf>
    <xf numFmtId="166" fontId="8" fillId="0" borderId="0" xfId="3" applyNumberFormat="1" applyFont="1"/>
    <xf numFmtId="166" fontId="8" fillId="0" borderId="0" xfId="0" applyNumberFormat="1" applyFont="1"/>
    <xf numFmtId="42" fontId="13" fillId="0" borderId="22" xfId="2" applyFont="1" applyBorder="1" applyAlignment="1">
      <alignment horizontal="center" vertical="center" wrapText="1"/>
    </xf>
    <xf numFmtId="10" fontId="8" fillId="0" borderId="14" xfId="4" applyNumberFormat="1" applyFont="1" applyBorder="1" applyAlignment="1">
      <alignment horizontal="center" vertical="center"/>
    </xf>
    <xf numFmtId="10" fontId="12" fillId="0" borderId="14" xfId="4" applyNumberFormat="1" applyFont="1" applyBorder="1" applyAlignment="1">
      <alignment horizontal="center" vertical="center"/>
    </xf>
    <xf numFmtId="10" fontId="8" fillId="0" borderId="15" xfId="4" applyNumberFormat="1" applyFont="1" applyBorder="1" applyAlignment="1">
      <alignment horizontal="center" vertical="center"/>
    </xf>
    <xf numFmtId="10" fontId="8" fillId="0" borderId="3" xfId="4" applyNumberFormat="1" applyFont="1" applyBorder="1" applyAlignment="1">
      <alignment horizontal="center" vertical="center"/>
    </xf>
    <xf numFmtId="10" fontId="12" fillId="0" borderId="3" xfId="4" applyNumberFormat="1" applyFont="1" applyBorder="1" applyAlignment="1">
      <alignment horizontal="center" vertical="center"/>
    </xf>
    <xf numFmtId="42" fontId="13" fillId="0" borderId="8" xfId="2" applyFont="1" applyBorder="1" applyAlignment="1">
      <alignment horizontal="center" vertical="center" wrapText="1"/>
    </xf>
    <xf numFmtId="0" fontId="6" fillId="2" borderId="9" xfId="0" applyFont="1" applyFill="1" applyBorder="1" applyAlignment="1">
      <alignment horizontal="center" vertical="center"/>
    </xf>
    <xf numFmtId="165" fontId="8" fillId="0" borderId="0" xfId="0" applyNumberFormat="1" applyFont="1"/>
    <xf numFmtId="42" fontId="8" fillId="6" borderId="1" xfId="2" applyFont="1" applyFill="1" applyBorder="1" applyAlignment="1">
      <alignment horizontal="center" vertical="center" wrapText="1"/>
    </xf>
    <xf numFmtId="165" fontId="8" fillId="6" borderId="2" xfId="0" applyNumberFormat="1" applyFont="1" applyFill="1" applyBorder="1" applyAlignment="1">
      <alignment vertical="center"/>
    </xf>
    <xf numFmtId="0" fontId="0" fillId="6" borderId="0" xfId="0" applyFill="1"/>
    <xf numFmtId="42" fontId="8" fillId="6" borderId="23" xfId="2" applyFont="1" applyFill="1" applyBorder="1" applyAlignment="1">
      <alignment horizontal="center" vertical="center" wrapText="1"/>
    </xf>
    <xf numFmtId="165" fontId="8" fillId="6" borderId="3" xfId="0" applyNumberFormat="1" applyFont="1" applyFill="1" applyBorder="1" applyAlignment="1">
      <alignment vertical="center"/>
    </xf>
    <xf numFmtId="42" fontId="8" fillId="6" borderId="5" xfId="2" applyFont="1" applyFill="1" applyBorder="1" applyAlignment="1">
      <alignment horizontal="center" vertical="center" wrapText="1"/>
    </xf>
    <xf numFmtId="165" fontId="8" fillId="6" borderId="5" xfId="0" applyNumberFormat="1" applyFont="1" applyFill="1" applyBorder="1" applyAlignment="1">
      <alignment vertical="center"/>
    </xf>
    <xf numFmtId="42" fontId="8" fillId="6" borderId="14" xfId="2" applyFont="1" applyFill="1" applyBorder="1" applyAlignment="1">
      <alignment horizontal="center" vertical="center" wrapText="1"/>
    </xf>
    <xf numFmtId="165" fontId="8" fillId="6" borderId="14" xfId="0" applyNumberFormat="1" applyFont="1" applyFill="1" applyBorder="1" applyAlignment="1">
      <alignment vertical="center"/>
    </xf>
    <xf numFmtId="165" fontId="8" fillId="6" borderId="15" xfId="0" applyNumberFormat="1" applyFont="1" applyFill="1" applyBorder="1" applyAlignment="1">
      <alignment vertical="center"/>
    </xf>
    <xf numFmtId="165" fontId="8" fillId="6" borderId="10" xfId="0" applyNumberFormat="1" applyFont="1" applyFill="1" applyBorder="1" applyAlignment="1">
      <alignment vertical="center"/>
    </xf>
    <xf numFmtId="42" fontId="8" fillId="6" borderId="3" xfId="2" applyFont="1" applyFill="1" applyBorder="1" applyAlignment="1">
      <alignment horizontal="center" vertical="center" wrapText="1"/>
    </xf>
    <xf numFmtId="165" fontId="0" fillId="0" borderId="0" xfId="0" applyNumberFormat="1"/>
    <xf numFmtId="166" fontId="8" fillId="0" borderId="2" xfId="3" applyNumberFormat="1" applyFont="1" applyBorder="1" applyAlignment="1">
      <alignment horizontal="center"/>
    </xf>
    <xf numFmtId="6" fontId="0" fillId="0" borderId="0" xfId="0" applyNumberFormat="1"/>
    <xf numFmtId="166" fontId="8" fillId="0" borderId="2" xfId="0" applyNumberFormat="1" applyFont="1" applyBorder="1" applyAlignment="1">
      <alignment horizontal="center"/>
    </xf>
    <xf numFmtId="0" fontId="9" fillId="0" borderId="9" xfId="0" applyFont="1" applyBorder="1" applyAlignment="1">
      <alignment horizontal="center" vertical="center"/>
    </xf>
    <xf numFmtId="166" fontId="8" fillId="0" borderId="1" xfId="3" applyNumberFormat="1" applyFont="1" applyBorder="1" applyAlignment="1">
      <alignment vertical="center"/>
    </xf>
    <xf numFmtId="166" fontId="8" fillId="0" borderId="2" xfId="3" applyNumberFormat="1" applyFont="1" applyFill="1" applyBorder="1" applyAlignment="1">
      <alignment vertical="center"/>
    </xf>
    <xf numFmtId="166" fontId="8" fillId="0" borderId="2" xfId="3" applyNumberFormat="1" applyFont="1" applyFill="1" applyBorder="1" applyAlignment="1">
      <alignment horizontal="center"/>
    </xf>
    <xf numFmtId="0" fontId="6" fillId="2" borderId="24" xfId="0" applyFont="1" applyFill="1" applyBorder="1" applyAlignment="1">
      <alignment horizontal="center" vertical="center"/>
    </xf>
    <xf numFmtId="0" fontId="9" fillId="5" borderId="2" xfId="0" applyFont="1" applyFill="1" applyBorder="1" applyAlignment="1">
      <alignment vertical="center" wrapText="1"/>
    </xf>
    <xf numFmtId="0" fontId="9" fillId="0" borderId="2" xfId="0" applyFont="1" applyBorder="1" applyAlignment="1">
      <alignment horizontal="center" vertical="center"/>
    </xf>
    <xf numFmtId="0" fontId="8" fillId="0" borderId="2" xfId="0" applyFont="1" applyBorder="1" applyAlignment="1">
      <alignment horizontal="center"/>
    </xf>
    <xf numFmtId="166" fontId="9" fillId="0" borderId="2" xfId="3" applyNumberFormat="1" applyFont="1" applyBorder="1" applyAlignment="1">
      <alignment horizontal="center" vertical="center"/>
    </xf>
    <xf numFmtId="166" fontId="0" fillId="0" borderId="2" xfId="3" applyNumberFormat="1" applyFont="1" applyBorder="1"/>
    <xf numFmtId="0" fontId="14" fillId="7" borderId="12" xfId="0" applyFont="1" applyFill="1" applyBorder="1" applyAlignment="1">
      <alignment horizontal="center" vertical="center"/>
    </xf>
    <xf numFmtId="0" fontId="7" fillId="0" borderId="2" xfId="0" applyFont="1" applyBorder="1" applyAlignment="1">
      <alignment horizontal="left" vertical="center" wrapText="1"/>
    </xf>
    <xf numFmtId="0" fontId="7" fillId="0" borderId="2" xfId="0" applyFont="1" applyBorder="1" applyAlignment="1">
      <alignment horizontal="center" vertical="center"/>
    </xf>
    <xf numFmtId="0" fontId="8" fillId="0" borderId="2" xfId="0" applyFont="1" applyBorder="1" applyAlignment="1">
      <alignment horizontal="left" vertical="center" wrapText="1"/>
    </xf>
    <xf numFmtId="0" fontId="8" fillId="0" borderId="2" xfId="0" applyFont="1" applyBorder="1" applyAlignment="1">
      <alignment horizontal="left" vertical="center"/>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0" fontId="6" fillId="0" borderId="0" xfId="0" applyFont="1" applyAlignment="1">
      <alignment horizontal="center" vertical="center"/>
    </xf>
    <xf numFmtId="0" fontId="6" fillId="2" borderId="2" xfId="0" applyFont="1" applyFill="1" applyBorder="1" applyAlignment="1">
      <alignment horizontal="center" vertical="center"/>
    </xf>
    <xf numFmtId="0" fontId="7" fillId="8" borderId="2" xfId="0" applyFont="1" applyFill="1" applyBorder="1" applyAlignment="1">
      <alignment horizontal="left" vertical="center" wrapText="1"/>
    </xf>
    <xf numFmtId="0" fontId="7" fillId="8" borderId="2" xfId="0" applyFont="1" applyFill="1" applyBorder="1" applyAlignment="1">
      <alignment horizontal="center" vertical="center"/>
    </xf>
    <xf numFmtId="0" fontId="8" fillId="8" borderId="2" xfId="0" applyFont="1" applyFill="1" applyBorder="1" applyAlignment="1">
      <alignment horizontal="left" vertical="center" wrapText="1"/>
    </xf>
    <xf numFmtId="0" fontId="8" fillId="8" borderId="2" xfId="0" applyFont="1" applyFill="1" applyBorder="1" applyAlignment="1">
      <alignment horizontal="center" vertical="center"/>
    </xf>
    <xf numFmtId="0" fontId="8" fillId="8" borderId="2" xfId="0" applyFont="1" applyFill="1" applyBorder="1" applyAlignment="1">
      <alignment horizontal="left" vertical="center"/>
    </xf>
    <xf numFmtId="0" fontId="8" fillId="8" borderId="2" xfId="0" applyFont="1" applyFill="1" applyBorder="1" applyAlignment="1">
      <alignment horizontal="center" vertical="center" wrapText="1"/>
    </xf>
    <xf numFmtId="0" fontId="7" fillId="8" borderId="2"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4" xfId="0" applyFont="1" applyFill="1" applyBorder="1" applyAlignment="1">
      <alignment horizontal="center" vertical="center"/>
    </xf>
    <xf numFmtId="0" fontId="8" fillId="0" borderId="2" xfId="0" applyFont="1" applyBorder="1" applyAlignment="1">
      <alignment vertical="center" wrapText="1"/>
    </xf>
    <xf numFmtId="0" fontId="7" fillId="0" borderId="0" xfId="0" applyFont="1" applyAlignment="1">
      <alignment vertical="center"/>
    </xf>
    <xf numFmtId="0" fontId="7" fillId="0" borderId="2" xfId="0" applyFont="1" applyBorder="1" applyAlignment="1">
      <alignment vertical="center"/>
    </xf>
    <xf numFmtId="0" fontId="7" fillId="8" borderId="2" xfId="0" applyFont="1" applyFill="1" applyBorder="1" applyAlignment="1">
      <alignment vertical="center"/>
    </xf>
    <xf numFmtId="0" fontId="9" fillId="0" borderId="2" xfId="0" applyFont="1" applyBorder="1" applyAlignment="1">
      <alignment horizontal="center" vertical="center"/>
    </xf>
    <xf numFmtId="42" fontId="9" fillId="0" borderId="2" xfId="2" applyFont="1" applyBorder="1" applyAlignment="1">
      <alignment horizontal="center" vertical="center" wrapText="1"/>
    </xf>
    <xf numFmtId="0" fontId="6" fillId="0" borderId="8" xfId="0" applyFont="1" applyBorder="1" applyAlignment="1">
      <alignment horizontal="center" vertical="center"/>
    </xf>
    <xf numFmtId="0" fontId="6" fillId="2" borderId="7"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5" xfId="0" applyFont="1" applyFill="1" applyBorder="1" applyAlignment="1">
      <alignment horizontal="center" vertical="center"/>
    </xf>
    <xf numFmtId="0" fontId="8" fillId="0" borderId="4" xfId="0" applyFont="1" applyBorder="1" applyAlignment="1">
      <alignment horizontal="center" vertical="center"/>
    </xf>
    <xf numFmtId="0" fontId="8" fillId="0" borderId="12" xfId="0" applyFont="1" applyBorder="1" applyAlignment="1">
      <alignment horizontal="center" vertical="center"/>
    </xf>
    <xf numFmtId="0" fontId="8" fillId="0" borderId="1" xfId="0" applyFont="1" applyBorder="1" applyAlignment="1">
      <alignment horizontal="center" vertical="center"/>
    </xf>
    <xf numFmtId="0" fontId="8" fillId="8" borderId="4"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8" borderId="4" xfId="0" applyFont="1" applyFill="1" applyBorder="1" applyAlignment="1">
      <alignment horizontal="center" vertical="center"/>
    </xf>
    <xf numFmtId="0" fontId="8" fillId="8" borderId="12" xfId="0" applyFont="1" applyFill="1" applyBorder="1" applyAlignment="1">
      <alignment horizontal="center" vertical="center"/>
    </xf>
    <xf numFmtId="0" fontId="8" fillId="8" borderId="1" xfId="0" applyFont="1" applyFill="1" applyBorder="1" applyAlignment="1">
      <alignment horizontal="center" vertical="center"/>
    </xf>
    <xf numFmtId="0" fontId="7" fillId="0" borderId="4" xfId="0" applyFont="1" applyBorder="1" applyAlignment="1">
      <alignment horizontal="center" vertical="center"/>
    </xf>
    <xf numFmtId="0" fontId="7" fillId="0" borderId="12" xfId="0" applyFont="1" applyBorder="1" applyAlignment="1">
      <alignment horizontal="center" vertical="center"/>
    </xf>
    <xf numFmtId="0" fontId="7" fillId="0" borderId="1" xfId="0" applyFont="1" applyBorder="1" applyAlignment="1">
      <alignment horizontal="center" vertical="center"/>
    </xf>
    <xf numFmtId="0" fontId="10" fillId="0" borderId="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 xfId="0" applyFont="1" applyBorder="1" applyAlignment="1">
      <alignment horizontal="center" vertical="center" wrapText="1"/>
    </xf>
    <xf numFmtId="0" fontId="7" fillId="8" borderId="4" xfId="0" applyFont="1" applyFill="1" applyBorder="1" applyAlignment="1">
      <alignment horizontal="center" vertical="center"/>
    </xf>
    <xf numFmtId="0" fontId="7" fillId="8" borderId="12" xfId="0" applyFont="1" applyFill="1" applyBorder="1" applyAlignment="1">
      <alignment horizontal="center" vertical="center"/>
    </xf>
    <xf numFmtId="0" fontId="7" fillId="8" borderId="1" xfId="0" applyFont="1" applyFill="1" applyBorder="1" applyAlignment="1">
      <alignment horizontal="center" vertical="center"/>
    </xf>
    <xf numFmtId="0" fontId="10" fillId="8" borderId="4" xfId="0" applyFont="1" applyFill="1" applyBorder="1" applyAlignment="1">
      <alignment horizontal="center" vertical="center" wrapText="1"/>
    </xf>
    <xf numFmtId="0" fontId="10" fillId="8" borderId="12"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3" fillId="0" borderId="8" xfId="0" applyFont="1" applyBorder="1" applyAlignment="1">
      <alignment horizontal="center" vertical="center"/>
    </xf>
    <xf numFmtId="0" fontId="3" fillId="2" borderId="4"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5" fillId="0" borderId="0" xfId="0" applyFont="1"/>
    <xf numFmtId="0" fontId="10" fillId="0" borderId="0" xfId="0" applyFont="1"/>
    <xf numFmtId="0" fontId="15" fillId="0" borderId="0" xfId="0" applyFont="1" applyAlignment="1">
      <alignment horizontal="center" vertical="center" wrapText="1"/>
    </xf>
    <xf numFmtId="0" fontId="16" fillId="0" borderId="0" xfId="0" applyFont="1"/>
    <xf numFmtId="0" fontId="15" fillId="0" borderId="0" xfId="0" applyFont="1" applyAlignment="1">
      <alignment horizontal="center" vertical="center" wrapText="1"/>
    </xf>
  </cellXfs>
  <cellStyles count="5">
    <cellStyle name="Millares" xfId="3" builtinId="3"/>
    <cellStyle name="Millares 2" xfId="1" xr:uid="{00000000-0005-0000-0000-000000000000}"/>
    <cellStyle name="Moneda [0]" xfId="2" builtinId="7"/>
    <cellStyle name="Normal" xfId="0" builtinId="0"/>
    <cellStyle name="Porcentaje" xfId="4" builtinId="5"/>
  </cellStyles>
  <dxfs count="0"/>
  <tableStyles count="0" defaultTableStyle="TableStyleMedium2" defaultPivotStyle="PivotStyleLight16"/>
  <colors>
    <mruColors>
      <color rgb="FFFF99FF"/>
      <color rgb="FF66FFFF"/>
      <color rgb="FFFF99CC"/>
      <color rgb="FF9966FF"/>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oneCellAnchor>
    <xdr:from>
      <xdr:col>2</xdr:col>
      <xdr:colOff>0</xdr:colOff>
      <xdr:row>22</xdr:row>
      <xdr:rowOff>0</xdr:rowOff>
    </xdr:from>
    <xdr:ext cx="184731" cy="264560"/>
    <xdr:sp macro="" textlink="">
      <xdr:nvSpPr>
        <xdr:cNvPr id="2" name="CuadroTexto 1">
          <a:extLst>
            <a:ext uri="{FF2B5EF4-FFF2-40B4-BE49-F238E27FC236}">
              <a16:creationId xmlns:a16="http://schemas.microsoft.com/office/drawing/2014/main" id="{00000000-0008-0000-0200-000002000000}"/>
            </a:ext>
          </a:extLst>
        </xdr:cNvPr>
        <xdr:cNvSpPr txBox="1"/>
      </xdr:nvSpPr>
      <xdr:spPr>
        <a:xfrm>
          <a:off x="3495675" y="4629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22</xdr:row>
      <xdr:rowOff>0</xdr:rowOff>
    </xdr:from>
    <xdr:ext cx="184731" cy="264560"/>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3495675" y="5343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22</xdr:row>
      <xdr:rowOff>0</xdr:rowOff>
    </xdr:from>
    <xdr:ext cx="184731" cy="264560"/>
    <xdr:sp macro="" textlink="">
      <xdr:nvSpPr>
        <xdr:cNvPr id="6" name="CuadroTexto 5">
          <a:extLst>
            <a:ext uri="{FF2B5EF4-FFF2-40B4-BE49-F238E27FC236}">
              <a16:creationId xmlns:a16="http://schemas.microsoft.com/office/drawing/2014/main" id="{00000000-0008-0000-0200-000006000000}"/>
            </a:ext>
          </a:extLst>
        </xdr:cNvPr>
        <xdr:cNvSpPr txBox="1"/>
      </xdr:nvSpPr>
      <xdr:spPr>
        <a:xfrm>
          <a:off x="3495675" y="5438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22</xdr:row>
      <xdr:rowOff>0</xdr:rowOff>
    </xdr:from>
    <xdr:ext cx="184731" cy="264560"/>
    <xdr:sp macro="" textlink="">
      <xdr:nvSpPr>
        <xdr:cNvPr id="7" name="CuadroTexto 6">
          <a:extLst>
            <a:ext uri="{FF2B5EF4-FFF2-40B4-BE49-F238E27FC236}">
              <a16:creationId xmlns:a16="http://schemas.microsoft.com/office/drawing/2014/main" id="{00000000-0008-0000-0200-000007000000}"/>
            </a:ext>
          </a:extLst>
        </xdr:cNvPr>
        <xdr:cNvSpPr txBox="1"/>
      </xdr:nvSpPr>
      <xdr:spPr>
        <a:xfrm>
          <a:off x="3495675" y="560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22</xdr:row>
      <xdr:rowOff>0</xdr:rowOff>
    </xdr:from>
    <xdr:ext cx="184731" cy="264560"/>
    <xdr:sp macro="" textlink="">
      <xdr:nvSpPr>
        <xdr:cNvPr id="3" name="CuadroTexto 2">
          <a:extLst>
            <a:ext uri="{FF2B5EF4-FFF2-40B4-BE49-F238E27FC236}">
              <a16:creationId xmlns:a16="http://schemas.microsoft.com/office/drawing/2014/main" id="{DC9F5CAB-6827-43F3-9812-1DD12C010797}"/>
            </a:ext>
          </a:extLst>
        </xdr:cNvPr>
        <xdr:cNvSpPr txBox="1"/>
      </xdr:nvSpPr>
      <xdr:spPr>
        <a:xfrm>
          <a:off x="4352925" y="2003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22</xdr:row>
      <xdr:rowOff>0</xdr:rowOff>
    </xdr:from>
    <xdr:ext cx="184731" cy="264560"/>
    <xdr:sp macro="" textlink="">
      <xdr:nvSpPr>
        <xdr:cNvPr id="4" name="CuadroTexto 3">
          <a:extLst>
            <a:ext uri="{FF2B5EF4-FFF2-40B4-BE49-F238E27FC236}">
              <a16:creationId xmlns:a16="http://schemas.microsoft.com/office/drawing/2014/main" id="{B68C6454-E509-49D3-8575-283BD33C770E}"/>
            </a:ext>
          </a:extLst>
        </xdr:cNvPr>
        <xdr:cNvSpPr txBox="1"/>
      </xdr:nvSpPr>
      <xdr:spPr>
        <a:xfrm>
          <a:off x="4352925" y="2003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22</xdr:row>
      <xdr:rowOff>0</xdr:rowOff>
    </xdr:from>
    <xdr:ext cx="184731" cy="264560"/>
    <xdr:sp macro="" textlink="">
      <xdr:nvSpPr>
        <xdr:cNvPr id="8" name="CuadroTexto 7">
          <a:extLst>
            <a:ext uri="{FF2B5EF4-FFF2-40B4-BE49-F238E27FC236}">
              <a16:creationId xmlns:a16="http://schemas.microsoft.com/office/drawing/2014/main" id="{2CDD53BE-01EE-4017-A797-281EE25F26DB}"/>
            </a:ext>
          </a:extLst>
        </xdr:cNvPr>
        <xdr:cNvSpPr txBox="1"/>
      </xdr:nvSpPr>
      <xdr:spPr>
        <a:xfrm>
          <a:off x="4352925" y="2003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22</xdr:row>
      <xdr:rowOff>0</xdr:rowOff>
    </xdr:from>
    <xdr:ext cx="184731" cy="264560"/>
    <xdr:sp macro="" textlink="">
      <xdr:nvSpPr>
        <xdr:cNvPr id="9" name="CuadroTexto 8">
          <a:extLst>
            <a:ext uri="{FF2B5EF4-FFF2-40B4-BE49-F238E27FC236}">
              <a16:creationId xmlns:a16="http://schemas.microsoft.com/office/drawing/2014/main" id="{332A5E50-0ED0-4A72-9320-5C132B3EA778}"/>
            </a:ext>
          </a:extLst>
        </xdr:cNvPr>
        <xdr:cNvSpPr txBox="1"/>
      </xdr:nvSpPr>
      <xdr:spPr>
        <a:xfrm>
          <a:off x="4352925" y="2003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201706</xdr:colOff>
      <xdr:row>34</xdr:row>
      <xdr:rowOff>112058</xdr:rowOff>
    </xdr:from>
    <xdr:to>
      <xdr:col>1</xdr:col>
      <xdr:colOff>2208955</xdr:colOff>
      <xdr:row>38</xdr:row>
      <xdr:rowOff>98530</xdr:rowOff>
    </xdr:to>
    <xdr:pic>
      <xdr:nvPicPr>
        <xdr:cNvPr id="10" name="Imagen 9">
          <a:extLst>
            <a:ext uri="{FF2B5EF4-FFF2-40B4-BE49-F238E27FC236}">
              <a16:creationId xmlns:a16="http://schemas.microsoft.com/office/drawing/2014/main" id="{63099DBB-68A3-4746-97ED-FB476C301699}"/>
            </a:ext>
          </a:extLst>
        </xdr:cNvPr>
        <xdr:cNvPicPr>
          <a:picLocks noChangeAspect="1"/>
        </xdr:cNvPicPr>
      </xdr:nvPicPr>
      <xdr:blipFill>
        <a:blip xmlns:r="http://schemas.openxmlformats.org/officeDocument/2006/relationships" r:embed="rId1"/>
        <a:stretch>
          <a:fillRect/>
        </a:stretch>
      </xdr:blipFill>
      <xdr:spPr>
        <a:xfrm>
          <a:off x="201706" y="10903323"/>
          <a:ext cx="2276190" cy="647619"/>
        </a:xfrm>
        <a:prstGeom prst="rect">
          <a:avLst/>
        </a:prstGeom>
      </xdr:spPr>
    </xdr:pic>
    <xdr:clientData/>
  </xdr:twoCellAnchor>
  <xdr:twoCellAnchor editAs="oneCell">
    <xdr:from>
      <xdr:col>1</xdr:col>
      <xdr:colOff>246529</xdr:colOff>
      <xdr:row>50</xdr:row>
      <xdr:rowOff>145676</xdr:rowOff>
    </xdr:from>
    <xdr:to>
      <xdr:col>1</xdr:col>
      <xdr:colOff>2229970</xdr:colOff>
      <xdr:row>54</xdr:row>
      <xdr:rowOff>81710</xdr:rowOff>
    </xdr:to>
    <xdr:pic>
      <xdr:nvPicPr>
        <xdr:cNvPr id="11" name="Imagen 10">
          <a:extLst>
            <a:ext uri="{FF2B5EF4-FFF2-40B4-BE49-F238E27FC236}">
              <a16:creationId xmlns:a16="http://schemas.microsoft.com/office/drawing/2014/main" id="{F6EC4855-5B93-4A88-A64A-A8D8D7797334}"/>
            </a:ext>
          </a:extLst>
        </xdr:cNvPr>
        <xdr:cNvPicPr>
          <a:picLocks noChangeAspect="1"/>
        </xdr:cNvPicPr>
      </xdr:nvPicPr>
      <xdr:blipFill>
        <a:blip xmlns:r="http://schemas.openxmlformats.org/officeDocument/2006/relationships" r:embed="rId2"/>
        <a:stretch>
          <a:fillRect/>
        </a:stretch>
      </xdr:blipFill>
      <xdr:spPr>
        <a:xfrm>
          <a:off x="515470" y="13973735"/>
          <a:ext cx="1983441" cy="742857"/>
        </a:xfrm>
        <a:prstGeom prst="rect">
          <a:avLst/>
        </a:prstGeom>
      </xdr:spPr>
    </xdr:pic>
    <xdr:clientData/>
  </xdr:twoCellAnchor>
  <xdr:twoCellAnchor editAs="oneCell">
    <xdr:from>
      <xdr:col>1</xdr:col>
      <xdr:colOff>289388</xdr:colOff>
      <xdr:row>43</xdr:row>
      <xdr:rowOff>120063</xdr:rowOff>
    </xdr:from>
    <xdr:to>
      <xdr:col>1</xdr:col>
      <xdr:colOff>1989665</xdr:colOff>
      <xdr:row>47</xdr:row>
      <xdr:rowOff>56030</xdr:rowOff>
    </xdr:to>
    <xdr:pic>
      <xdr:nvPicPr>
        <xdr:cNvPr id="12" name="Imagen 11">
          <a:extLst>
            <a:ext uri="{FF2B5EF4-FFF2-40B4-BE49-F238E27FC236}">
              <a16:creationId xmlns:a16="http://schemas.microsoft.com/office/drawing/2014/main" id="{F6C1EB8D-2165-49D8-B652-587702001397}"/>
            </a:ext>
          </a:extLst>
        </xdr:cNvPr>
        <xdr:cNvPicPr>
          <a:picLocks noChangeAspect="1"/>
        </xdr:cNvPicPr>
      </xdr:nvPicPr>
      <xdr:blipFill>
        <a:blip xmlns:r="http://schemas.openxmlformats.org/officeDocument/2006/relationships" r:embed="rId3"/>
        <a:stretch>
          <a:fillRect/>
        </a:stretch>
      </xdr:blipFill>
      <xdr:spPr>
        <a:xfrm>
          <a:off x="558329" y="11964681"/>
          <a:ext cx="1700277" cy="742790"/>
        </a:xfrm>
        <a:prstGeom prst="rect">
          <a:avLst/>
        </a:prstGeom>
      </xdr:spPr>
    </xdr:pic>
    <xdr:clientData/>
  </xdr:twoCellAnchor>
  <xdr:twoCellAnchor editAs="oneCell">
    <xdr:from>
      <xdr:col>1</xdr:col>
      <xdr:colOff>156882</xdr:colOff>
      <xdr:row>59</xdr:row>
      <xdr:rowOff>11205</xdr:rowOff>
    </xdr:from>
    <xdr:to>
      <xdr:col>1</xdr:col>
      <xdr:colOff>1916206</xdr:colOff>
      <xdr:row>62</xdr:row>
      <xdr:rowOff>168087</xdr:rowOff>
    </xdr:to>
    <xdr:pic>
      <xdr:nvPicPr>
        <xdr:cNvPr id="13" name="Imagen 12">
          <a:extLst>
            <a:ext uri="{FF2B5EF4-FFF2-40B4-BE49-F238E27FC236}">
              <a16:creationId xmlns:a16="http://schemas.microsoft.com/office/drawing/2014/main" id="{59910983-CBA0-4EB6-8927-353459E9AA3B}"/>
            </a:ext>
          </a:extLst>
        </xdr:cNvPr>
        <xdr:cNvPicPr>
          <a:picLocks noChangeAspect="1"/>
        </xdr:cNvPicPr>
      </xdr:nvPicPr>
      <xdr:blipFill>
        <a:blip xmlns:r="http://schemas.openxmlformats.org/officeDocument/2006/relationships" r:embed="rId4">
          <a:biLevel thresh="50000"/>
        </a:blip>
        <a:stretch>
          <a:fillRect/>
        </a:stretch>
      </xdr:blipFill>
      <xdr:spPr>
        <a:xfrm>
          <a:off x="425823" y="15654617"/>
          <a:ext cx="1759324" cy="7619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323850</xdr:colOff>
      <xdr:row>40</xdr:row>
      <xdr:rowOff>95250</xdr:rowOff>
    </xdr:from>
    <xdr:ext cx="184731" cy="264560"/>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3562350" y="771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323850</xdr:colOff>
      <xdr:row>40</xdr:row>
      <xdr:rowOff>95250</xdr:rowOff>
    </xdr:from>
    <xdr:ext cx="184731" cy="264560"/>
    <xdr:sp macro="" textlink="">
      <xdr:nvSpPr>
        <xdr:cNvPr id="3" name="CuadroTexto 2">
          <a:extLst>
            <a:ext uri="{FF2B5EF4-FFF2-40B4-BE49-F238E27FC236}">
              <a16:creationId xmlns:a16="http://schemas.microsoft.com/office/drawing/2014/main" id="{00000000-0008-0000-0500-000003000000}"/>
            </a:ext>
          </a:extLst>
        </xdr:cNvPr>
        <xdr:cNvSpPr txBox="1"/>
      </xdr:nvSpPr>
      <xdr:spPr>
        <a:xfrm>
          <a:off x="5305425" y="7296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A65"/>
  <sheetViews>
    <sheetView showGridLines="0" tabSelected="1" showRuler="0" zoomScale="85" zoomScaleNormal="85" zoomScaleSheetLayoutView="100" zoomScalePageLayoutView="80" workbookViewId="0">
      <pane ySplit="4" topLeftCell="A24" activePane="bottomLeft" state="frozen"/>
      <selection activeCell="B1" sqref="B1"/>
      <selection pane="bottomLeft" activeCell="D46" sqref="D46"/>
    </sheetView>
  </sheetViews>
  <sheetFormatPr baseColWidth="10" defaultColWidth="11.28515625" defaultRowHeight="12.75" x14ac:dyDescent="0.2"/>
  <cols>
    <col min="1" max="1" width="4" style="19" bestFit="1" customWidth="1"/>
    <col min="2" max="2" width="37.5703125" style="17" bestFit="1" customWidth="1"/>
    <col min="3" max="3" width="22.42578125" style="17" bestFit="1" customWidth="1"/>
    <col min="4" max="4" width="55.5703125" style="17" bestFit="1" customWidth="1"/>
    <col min="5" max="5" width="2.85546875" style="19" bestFit="1" customWidth="1"/>
    <col min="6" max="6" width="3.7109375" style="17" bestFit="1" customWidth="1"/>
    <col min="7" max="7" width="36.7109375" style="17" bestFit="1" customWidth="1"/>
    <col min="8" max="8" width="26" style="17" bestFit="1" customWidth="1"/>
    <col min="9" max="9" width="49.42578125" style="17" bestFit="1" customWidth="1"/>
    <col min="10" max="10" width="2.85546875" style="19" bestFit="1" customWidth="1"/>
    <col min="11" max="11" width="3.5703125" style="17" bestFit="1" customWidth="1"/>
    <col min="12" max="12" width="24.7109375" style="17" bestFit="1" customWidth="1"/>
    <col min="13" max="13" width="25.85546875" style="17" bestFit="1" customWidth="1"/>
    <col min="14" max="14" width="59.28515625" style="17" bestFit="1" customWidth="1"/>
    <col min="15" max="15" width="2.85546875" style="17" bestFit="1" customWidth="1"/>
    <col min="16" max="16" width="3.5703125" style="17" bestFit="1" customWidth="1"/>
    <col min="17" max="17" width="15.140625" style="17" bestFit="1" customWidth="1"/>
    <col min="18" max="18" width="13.85546875" style="17" bestFit="1" customWidth="1"/>
    <col min="19" max="19" width="35.28515625" style="17" bestFit="1" customWidth="1"/>
    <col min="20" max="20" width="2.85546875" style="17" bestFit="1" customWidth="1"/>
    <col min="21" max="21" width="3.5703125" style="17" bestFit="1" customWidth="1"/>
    <col min="22" max="22" width="32.7109375" style="17" bestFit="1" customWidth="1"/>
    <col min="23" max="23" width="34.7109375" style="17" bestFit="1" customWidth="1"/>
    <col min="24" max="24" width="75.85546875" style="17" bestFit="1" customWidth="1"/>
    <col min="25" max="26" width="6.140625" style="17" customWidth="1"/>
    <col min="27" max="27" width="32.140625" style="17" customWidth="1"/>
    <col min="28" max="16384" width="11.28515625" style="17"/>
  </cols>
  <sheetData>
    <row r="1" spans="1:27" x14ac:dyDescent="0.2">
      <c r="A1" s="115" t="s">
        <v>17</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98"/>
    </row>
    <row r="2" spans="1:27" x14ac:dyDescent="0.2">
      <c r="A2" s="20"/>
      <c r="B2" s="21"/>
      <c r="C2" s="119" t="s">
        <v>19</v>
      </c>
      <c r="D2" s="120"/>
      <c r="E2" s="120"/>
      <c r="F2" s="120"/>
      <c r="G2" s="120"/>
      <c r="H2" s="120"/>
      <c r="I2" s="120"/>
      <c r="J2" s="120"/>
      <c r="K2" s="120"/>
      <c r="L2" s="120"/>
      <c r="M2" s="120"/>
      <c r="N2" s="120"/>
      <c r="O2" s="120"/>
      <c r="P2" s="120"/>
      <c r="Q2" s="120"/>
      <c r="R2" s="120"/>
      <c r="S2" s="120"/>
      <c r="T2" s="120"/>
      <c r="U2" s="120"/>
      <c r="V2" s="120"/>
      <c r="W2" s="121"/>
      <c r="X2" s="63"/>
      <c r="Y2" s="63"/>
      <c r="Z2" s="63"/>
      <c r="AA2" s="99"/>
    </row>
    <row r="3" spans="1:27" ht="45" x14ac:dyDescent="0.2">
      <c r="A3" s="23"/>
      <c r="B3" s="91" t="s">
        <v>128</v>
      </c>
      <c r="C3" s="24" t="s">
        <v>20</v>
      </c>
      <c r="D3" s="107"/>
      <c r="E3" s="107"/>
      <c r="F3" s="107"/>
      <c r="G3" s="107"/>
      <c r="H3" s="116" t="s">
        <v>21</v>
      </c>
      <c r="I3" s="117"/>
      <c r="J3" s="117"/>
      <c r="K3" s="117"/>
      <c r="L3" s="117"/>
      <c r="M3" s="117"/>
      <c r="N3" s="117"/>
      <c r="O3" s="117"/>
      <c r="P3" s="117"/>
      <c r="Q3" s="117"/>
      <c r="R3" s="117"/>
      <c r="S3" s="117"/>
      <c r="T3" s="117"/>
      <c r="U3" s="117"/>
      <c r="V3" s="117"/>
      <c r="W3" s="118"/>
      <c r="X3" s="85"/>
      <c r="Y3" s="85"/>
      <c r="Z3" s="85"/>
      <c r="AA3" s="108"/>
    </row>
    <row r="4" spans="1:27" ht="89.25" x14ac:dyDescent="0.2">
      <c r="A4" s="99" t="s">
        <v>0</v>
      </c>
      <c r="B4" s="27" t="s">
        <v>1</v>
      </c>
      <c r="C4" s="25" t="s">
        <v>22</v>
      </c>
      <c r="D4" s="25" t="s">
        <v>23</v>
      </c>
      <c r="E4" s="25" t="s">
        <v>24</v>
      </c>
      <c r="F4" s="25" t="s">
        <v>25</v>
      </c>
      <c r="G4" s="26" t="s">
        <v>134</v>
      </c>
      <c r="H4" s="25" t="s">
        <v>26</v>
      </c>
      <c r="I4" s="25" t="s">
        <v>27</v>
      </c>
      <c r="J4" s="25" t="s">
        <v>28</v>
      </c>
      <c r="K4" s="25" t="s">
        <v>29</v>
      </c>
      <c r="L4" s="26" t="s">
        <v>134</v>
      </c>
      <c r="M4" s="25" t="s">
        <v>30</v>
      </c>
      <c r="N4" s="25" t="s">
        <v>27</v>
      </c>
      <c r="O4" s="25" t="s">
        <v>28</v>
      </c>
      <c r="P4" s="25" t="s">
        <v>31</v>
      </c>
      <c r="Q4" s="26" t="s">
        <v>134</v>
      </c>
      <c r="R4" s="25" t="s">
        <v>32</v>
      </c>
      <c r="S4" s="25" t="s">
        <v>27</v>
      </c>
      <c r="T4" s="25" t="s">
        <v>28</v>
      </c>
      <c r="U4" s="25" t="s">
        <v>29</v>
      </c>
      <c r="V4" s="26" t="s">
        <v>134</v>
      </c>
      <c r="W4" s="25" t="s">
        <v>33</v>
      </c>
      <c r="X4" s="25" t="s">
        <v>27</v>
      </c>
      <c r="Y4" s="25" t="s">
        <v>28</v>
      </c>
      <c r="Z4" s="25" t="s">
        <v>29</v>
      </c>
      <c r="AA4" s="26" t="s">
        <v>134</v>
      </c>
    </row>
    <row r="5" spans="1:27" s="110" customFormat="1" ht="38.25" x14ac:dyDescent="0.25">
      <c r="A5" s="131">
        <v>3</v>
      </c>
      <c r="B5" s="134" t="s">
        <v>4</v>
      </c>
      <c r="C5" s="122">
        <v>34.5</v>
      </c>
      <c r="D5" s="92" t="s">
        <v>34</v>
      </c>
      <c r="E5" s="93" t="s">
        <v>35</v>
      </c>
      <c r="F5" s="93"/>
      <c r="G5" s="93"/>
      <c r="H5" s="122">
        <v>10</v>
      </c>
      <c r="I5" s="94" t="s">
        <v>136</v>
      </c>
      <c r="J5" s="18" t="s">
        <v>35</v>
      </c>
      <c r="K5" s="18"/>
      <c r="L5" s="18"/>
      <c r="M5" s="122">
        <v>0</v>
      </c>
      <c r="N5" s="94" t="s">
        <v>36</v>
      </c>
      <c r="O5" s="18"/>
      <c r="P5" s="18" t="s">
        <v>43</v>
      </c>
      <c r="Q5" s="18"/>
      <c r="R5" s="122">
        <v>0.25</v>
      </c>
      <c r="S5" s="95" t="s">
        <v>37</v>
      </c>
      <c r="T5" s="18" t="s">
        <v>43</v>
      </c>
      <c r="U5" s="18"/>
      <c r="V5" s="109" t="s">
        <v>147</v>
      </c>
      <c r="W5" s="122">
        <v>0</v>
      </c>
      <c r="X5" s="94" t="s">
        <v>139</v>
      </c>
      <c r="Y5" s="18"/>
      <c r="Z5" s="18"/>
      <c r="AA5" s="18"/>
    </row>
    <row r="6" spans="1:27" s="110" customFormat="1" ht="89.25" x14ac:dyDescent="0.25">
      <c r="A6" s="132"/>
      <c r="B6" s="135"/>
      <c r="C6" s="123"/>
      <c r="D6" s="92" t="s">
        <v>131</v>
      </c>
      <c r="E6" s="93" t="s">
        <v>35</v>
      </c>
      <c r="F6" s="93"/>
      <c r="G6" s="93" t="s">
        <v>145</v>
      </c>
      <c r="H6" s="123"/>
      <c r="I6" s="111" t="s">
        <v>137</v>
      </c>
      <c r="J6" s="18" t="s">
        <v>35</v>
      </c>
      <c r="K6" s="18"/>
      <c r="L6" s="18" t="s">
        <v>146</v>
      </c>
      <c r="M6" s="123"/>
      <c r="N6" s="94" t="s">
        <v>39</v>
      </c>
      <c r="O6" s="18"/>
      <c r="P6" s="18" t="s">
        <v>43</v>
      </c>
      <c r="Q6" s="18"/>
      <c r="R6" s="123"/>
      <c r="S6" s="94"/>
      <c r="T6" s="18"/>
      <c r="U6" s="18"/>
      <c r="V6" s="109"/>
      <c r="W6" s="123"/>
      <c r="X6" s="94" t="s">
        <v>140</v>
      </c>
      <c r="Y6" s="18"/>
      <c r="Z6" s="18" t="s">
        <v>35</v>
      </c>
      <c r="AA6" s="96" t="s">
        <v>151</v>
      </c>
    </row>
    <row r="7" spans="1:27" s="110" customFormat="1" ht="25.5" x14ac:dyDescent="0.25">
      <c r="A7" s="132"/>
      <c r="B7" s="135"/>
      <c r="C7" s="123"/>
      <c r="D7" s="92" t="s">
        <v>40</v>
      </c>
      <c r="E7" s="93" t="s">
        <v>35</v>
      </c>
      <c r="F7" s="93"/>
      <c r="G7" s="93"/>
      <c r="H7" s="123"/>
      <c r="I7" s="95" t="s">
        <v>38</v>
      </c>
      <c r="J7" s="18" t="s">
        <v>35</v>
      </c>
      <c r="K7" s="18"/>
      <c r="L7" s="18"/>
      <c r="M7" s="123"/>
      <c r="N7" s="18"/>
      <c r="O7" s="18"/>
      <c r="P7" s="18"/>
      <c r="Q7" s="18"/>
      <c r="R7" s="123"/>
      <c r="S7" s="18"/>
      <c r="T7" s="18"/>
      <c r="U7" s="18"/>
      <c r="V7" s="109"/>
      <c r="W7" s="123"/>
      <c r="X7" s="94" t="s">
        <v>141</v>
      </c>
      <c r="Y7" s="18"/>
      <c r="Z7" s="18"/>
      <c r="AA7" s="18"/>
    </row>
    <row r="8" spans="1:27" s="110" customFormat="1" ht="38.25" x14ac:dyDescent="0.25">
      <c r="A8" s="132"/>
      <c r="B8" s="135"/>
      <c r="C8" s="123"/>
      <c r="D8" s="92" t="s">
        <v>41</v>
      </c>
      <c r="E8" s="93" t="s">
        <v>35</v>
      </c>
      <c r="F8" s="93"/>
      <c r="G8" s="93"/>
      <c r="H8" s="123"/>
      <c r="I8" s="18"/>
      <c r="J8" s="18"/>
      <c r="K8" s="18"/>
      <c r="L8" s="18"/>
      <c r="M8" s="123"/>
      <c r="N8" s="18"/>
      <c r="O8" s="18"/>
      <c r="P8" s="18"/>
      <c r="Q8" s="18"/>
      <c r="R8" s="123"/>
      <c r="S8" s="18"/>
      <c r="T8" s="18"/>
      <c r="U8" s="18"/>
      <c r="V8" s="109"/>
      <c r="W8" s="123"/>
      <c r="X8" s="94" t="s">
        <v>142</v>
      </c>
      <c r="Y8" s="18"/>
      <c r="Z8" s="18"/>
      <c r="AA8" s="18"/>
    </row>
    <row r="9" spans="1:27" s="110" customFormat="1" ht="25.5" x14ac:dyDescent="0.25">
      <c r="A9" s="132"/>
      <c r="B9" s="135"/>
      <c r="C9" s="123"/>
      <c r="D9" s="92" t="s">
        <v>42</v>
      </c>
      <c r="E9" s="93" t="s">
        <v>35</v>
      </c>
      <c r="F9" s="93"/>
      <c r="G9" s="97"/>
      <c r="H9" s="123"/>
      <c r="I9" s="18"/>
      <c r="J9" s="18"/>
      <c r="K9" s="18"/>
      <c r="L9" s="18"/>
      <c r="M9" s="123"/>
      <c r="N9" s="18"/>
      <c r="O9" s="18"/>
      <c r="P9" s="18"/>
      <c r="Q9" s="18"/>
      <c r="R9" s="123"/>
      <c r="S9" s="18"/>
      <c r="T9" s="18"/>
      <c r="U9" s="18"/>
      <c r="V9" s="109"/>
      <c r="W9" s="123"/>
      <c r="X9" s="95" t="s">
        <v>138</v>
      </c>
      <c r="Y9" s="18"/>
      <c r="Z9" s="18"/>
      <c r="AA9" s="18"/>
    </row>
    <row r="10" spans="1:27" s="110" customFormat="1" ht="14.25" customHeight="1" x14ac:dyDescent="0.25">
      <c r="A10" s="132"/>
      <c r="B10" s="135"/>
      <c r="C10" s="123"/>
      <c r="D10" s="92" t="s">
        <v>130</v>
      </c>
      <c r="E10" s="93" t="s">
        <v>35</v>
      </c>
      <c r="F10" s="93"/>
      <c r="G10" s="93" t="s">
        <v>144</v>
      </c>
      <c r="H10" s="123"/>
      <c r="I10" s="18"/>
      <c r="J10" s="18"/>
      <c r="K10" s="18"/>
      <c r="L10" s="18"/>
      <c r="M10" s="123"/>
      <c r="N10" s="18"/>
      <c r="O10" s="18"/>
      <c r="P10" s="18"/>
      <c r="Q10" s="18"/>
      <c r="R10" s="123"/>
      <c r="S10" s="18"/>
      <c r="T10" s="18"/>
      <c r="U10" s="18"/>
      <c r="V10" s="109"/>
      <c r="W10" s="123"/>
      <c r="X10" s="95" t="s">
        <v>143</v>
      </c>
      <c r="Y10" s="18"/>
      <c r="Z10" s="18"/>
      <c r="AA10" s="18"/>
    </row>
    <row r="11" spans="1:27" s="110" customFormat="1" ht="14.25" customHeight="1" x14ac:dyDescent="0.25">
      <c r="A11" s="132"/>
      <c r="B11" s="135"/>
      <c r="C11" s="123"/>
      <c r="D11" s="92" t="s">
        <v>129</v>
      </c>
      <c r="E11" s="93" t="s">
        <v>35</v>
      </c>
      <c r="F11" s="93"/>
      <c r="G11" s="93"/>
      <c r="H11" s="123"/>
      <c r="I11" s="18"/>
      <c r="J11" s="18"/>
      <c r="K11" s="18"/>
      <c r="L11" s="18"/>
      <c r="M11" s="123"/>
      <c r="N11" s="18"/>
      <c r="O11" s="18"/>
      <c r="P11" s="18"/>
      <c r="Q11" s="18"/>
      <c r="R11" s="123"/>
      <c r="S11" s="18"/>
      <c r="T11" s="18"/>
      <c r="U11" s="18"/>
      <c r="V11" s="109"/>
      <c r="W11" s="123"/>
      <c r="X11" s="111"/>
      <c r="Y11" s="18"/>
      <c r="Z11" s="18"/>
      <c r="AA11" s="18"/>
    </row>
    <row r="12" spans="1:27" s="110" customFormat="1" ht="14.25" customHeight="1" x14ac:dyDescent="0.25">
      <c r="A12" s="132"/>
      <c r="B12" s="135"/>
      <c r="C12" s="123"/>
      <c r="D12" s="92" t="s">
        <v>132</v>
      </c>
      <c r="E12" s="93" t="s">
        <v>35</v>
      </c>
      <c r="F12" s="93"/>
      <c r="G12" s="93"/>
      <c r="H12" s="123"/>
      <c r="I12" s="18"/>
      <c r="J12" s="18"/>
      <c r="K12" s="18"/>
      <c r="L12" s="18"/>
      <c r="M12" s="123"/>
      <c r="N12" s="18"/>
      <c r="O12" s="18"/>
      <c r="P12" s="18"/>
      <c r="Q12" s="18"/>
      <c r="R12" s="123"/>
      <c r="S12" s="18"/>
      <c r="T12" s="18"/>
      <c r="U12" s="18"/>
      <c r="V12" s="109"/>
      <c r="W12" s="123"/>
      <c r="X12" s="18"/>
      <c r="Y12" s="18"/>
      <c r="Z12" s="18"/>
      <c r="AA12" s="18"/>
    </row>
    <row r="13" spans="1:27" s="110" customFormat="1" ht="14.25" customHeight="1" x14ac:dyDescent="0.25">
      <c r="A13" s="133"/>
      <c r="B13" s="136"/>
      <c r="C13" s="124"/>
      <c r="D13" s="92" t="s">
        <v>133</v>
      </c>
      <c r="E13" s="93" t="s">
        <v>35</v>
      </c>
      <c r="F13" s="93"/>
      <c r="G13" s="93"/>
      <c r="H13" s="124"/>
      <c r="I13" s="18"/>
      <c r="J13" s="18"/>
      <c r="K13" s="18"/>
      <c r="L13" s="18"/>
      <c r="M13" s="124"/>
      <c r="N13" s="18"/>
      <c r="O13" s="18"/>
      <c r="P13" s="18"/>
      <c r="Q13" s="18"/>
      <c r="R13" s="124"/>
      <c r="S13" s="18"/>
      <c r="T13" s="18"/>
      <c r="U13" s="18"/>
      <c r="V13" s="109"/>
      <c r="W13" s="124"/>
      <c r="X13" s="18"/>
      <c r="Y13" s="18"/>
      <c r="Z13" s="18"/>
      <c r="AA13" s="18"/>
    </row>
    <row r="14" spans="1:27" s="110" customFormat="1" ht="38.25" x14ac:dyDescent="0.25">
      <c r="A14" s="137">
        <v>4</v>
      </c>
      <c r="B14" s="140" t="s">
        <v>5</v>
      </c>
      <c r="C14" s="128">
        <v>34.5</v>
      </c>
      <c r="D14" s="100" t="s">
        <v>34</v>
      </c>
      <c r="E14" s="101" t="s">
        <v>35</v>
      </c>
      <c r="F14" s="101"/>
      <c r="G14" s="101"/>
      <c r="H14" s="128">
        <v>10</v>
      </c>
      <c r="I14" s="102" t="s">
        <v>136</v>
      </c>
      <c r="J14" s="103" t="s">
        <v>43</v>
      </c>
      <c r="K14" s="103"/>
      <c r="L14" s="103"/>
      <c r="M14" s="128">
        <v>0</v>
      </c>
      <c r="N14" s="102" t="s">
        <v>36</v>
      </c>
      <c r="O14" s="103"/>
      <c r="P14" s="103" t="s">
        <v>35</v>
      </c>
      <c r="Q14" s="103"/>
      <c r="R14" s="128">
        <v>0.25</v>
      </c>
      <c r="S14" s="104" t="s">
        <v>37</v>
      </c>
      <c r="T14" s="103" t="s">
        <v>35</v>
      </c>
      <c r="U14" s="103"/>
      <c r="V14" s="125" t="s">
        <v>150</v>
      </c>
      <c r="W14" s="128">
        <v>0.25</v>
      </c>
      <c r="X14" s="102" t="s">
        <v>139</v>
      </c>
      <c r="Y14" s="103" t="s">
        <v>35</v>
      </c>
      <c r="Z14" s="103"/>
      <c r="AA14" s="103"/>
    </row>
    <row r="15" spans="1:27" s="110" customFormat="1" ht="76.5" x14ac:dyDescent="0.25">
      <c r="A15" s="138"/>
      <c r="B15" s="141"/>
      <c r="C15" s="129"/>
      <c r="D15" s="100" t="s">
        <v>131</v>
      </c>
      <c r="E15" s="101" t="s">
        <v>35</v>
      </c>
      <c r="F15" s="101"/>
      <c r="G15" s="101" t="s">
        <v>135</v>
      </c>
      <c r="H15" s="129"/>
      <c r="I15" s="112" t="s">
        <v>137</v>
      </c>
      <c r="J15" s="103" t="s">
        <v>35</v>
      </c>
      <c r="K15" s="103"/>
      <c r="L15" s="103" t="s">
        <v>149</v>
      </c>
      <c r="M15" s="129"/>
      <c r="N15" s="102" t="s">
        <v>39</v>
      </c>
      <c r="O15" s="103"/>
      <c r="P15" s="103" t="s">
        <v>35</v>
      </c>
      <c r="Q15" s="103"/>
      <c r="R15" s="129"/>
      <c r="S15" s="102"/>
      <c r="T15" s="103"/>
      <c r="U15" s="103"/>
      <c r="V15" s="126"/>
      <c r="W15" s="129"/>
      <c r="X15" s="102" t="s">
        <v>140</v>
      </c>
      <c r="Y15" s="103" t="s">
        <v>35</v>
      </c>
      <c r="Z15" s="103"/>
      <c r="AA15" s="105"/>
    </row>
    <row r="16" spans="1:27" s="110" customFormat="1" ht="25.5" x14ac:dyDescent="0.25">
      <c r="A16" s="138"/>
      <c r="B16" s="141"/>
      <c r="C16" s="129"/>
      <c r="D16" s="100" t="s">
        <v>40</v>
      </c>
      <c r="E16" s="101" t="s">
        <v>35</v>
      </c>
      <c r="F16" s="101"/>
      <c r="G16" s="101"/>
      <c r="H16" s="129"/>
      <c r="I16" s="104" t="s">
        <v>38</v>
      </c>
      <c r="J16" s="103" t="s">
        <v>35</v>
      </c>
      <c r="K16" s="103"/>
      <c r="L16" s="103"/>
      <c r="M16" s="129"/>
      <c r="N16" s="103"/>
      <c r="O16" s="103"/>
      <c r="P16" s="103"/>
      <c r="Q16" s="103"/>
      <c r="R16" s="129"/>
      <c r="S16" s="103"/>
      <c r="T16" s="103"/>
      <c r="U16" s="103"/>
      <c r="V16" s="126"/>
      <c r="W16" s="129"/>
      <c r="X16" s="102" t="s">
        <v>141</v>
      </c>
      <c r="Y16" s="103"/>
      <c r="Z16" s="103"/>
      <c r="AA16" s="103"/>
    </row>
    <row r="17" spans="1:27" s="110" customFormat="1" ht="38.25" x14ac:dyDescent="0.25">
      <c r="A17" s="138"/>
      <c r="B17" s="141"/>
      <c r="C17" s="129"/>
      <c r="D17" s="100" t="s">
        <v>41</v>
      </c>
      <c r="E17" s="101" t="s">
        <v>35</v>
      </c>
      <c r="F17" s="101"/>
      <c r="G17" s="101"/>
      <c r="H17" s="129"/>
      <c r="I17" s="103"/>
      <c r="J17" s="103"/>
      <c r="K17" s="103"/>
      <c r="L17" s="103"/>
      <c r="M17" s="129"/>
      <c r="N17" s="103"/>
      <c r="O17" s="103"/>
      <c r="P17" s="103"/>
      <c r="Q17" s="103"/>
      <c r="R17" s="129"/>
      <c r="S17" s="103"/>
      <c r="T17" s="103"/>
      <c r="U17" s="103"/>
      <c r="V17" s="126"/>
      <c r="W17" s="129"/>
      <c r="X17" s="102" t="s">
        <v>142</v>
      </c>
      <c r="Y17" s="103"/>
      <c r="Z17" s="103"/>
      <c r="AA17" s="103"/>
    </row>
    <row r="18" spans="1:27" s="110" customFormat="1" ht="25.5" x14ac:dyDescent="0.25">
      <c r="A18" s="138"/>
      <c r="B18" s="141"/>
      <c r="C18" s="129"/>
      <c r="D18" s="100" t="s">
        <v>42</v>
      </c>
      <c r="E18" s="101" t="s">
        <v>35</v>
      </c>
      <c r="F18" s="101"/>
      <c r="G18" s="106"/>
      <c r="H18" s="129"/>
      <c r="I18" s="103"/>
      <c r="J18" s="103"/>
      <c r="K18" s="103"/>
      <c r="L18" s="103"/>
      <c r="M18" s="129"/>
      <c r="N18" s="103"/>
      <c r="O18" s="103"/>
      <c r="P18" s="103"/>
      <c r="Q18" s="103"/>
      <c r="R18" s="129"/>
      <c r="S18" s="103"/>
      <c r="T18" s="103"/>
      <c r="U18" s="103"/>
      <c r="V18" s="126"/>
      <c r="W18" s="129"/>
      <c r="X18" s="104" t="s">
        <v>138</v>
      </c>
      <c r="Y18" s="103"/>
      <c r="Z18" s="103"/>
      <c r="AA18" s="103"/>
    </row>
    <row r="19" spans="1:27" s="110" customFormat="1" ht="14.25" customHeight="1" x14ac:dyDescent="0.25">
      <c r="A19" s="138"/>
      <c r="B19" s="141"/>
      <c r="C19" s="129"/>
      <c r="D19" s="100" t="s">
        <v>130</v>
      </c>
      <c r="E19" s="101" t="s">
        <v>35</v>
      </c>
      <c r="F19" s="101"/>
      <c r="G19" s="101" t="s">
        <v>148</v>
      </c>
      <c r="H19" s="129"/>
      <c r="I19" s="103"/>
      <c r="J19" s="103"/>
      <c r="K19" s="103"/>
      <c r="L19" s="103"/>
      <c r="M19" s="129"/>
      <c r="N19" s="103"/>
      <c r="O19" s="103"/>
      <c r="P19" s="103"/>
      <c r="Q19" s="103"/>
      <c r="R19" s="129"/>
      <c r="S19" s="103"/>
      <c r="T19" s="103"/>
      <c r="U19" s="103"/>
      <c r="V19" s="126"/>
      <c r="W19" s="129"/>
      <c r="X19" s="104" t="s">
        <v>143</v>
      </c>
      <c r="Y19" s="103"/>
      <c r="Z19" s="103"/>
      <c r="AA19" s="103"/>
    </row>
    <row r="20" spans="1:27" s="110" customFormat="1" ht="14.25" customHeight="1" x14ac:dyDescent="0.25">
      <c r="A20" s="138"/>
      <c r="B20" s="141"/>
      <c r="C20" s="129"/>
      <c r="D20" s="100" t="s">
        <v>129</v>
      </c>
      <c r="E20" s="101" t="s">
        <v>35</v>
      </c>
      <c r="F20" s="101"/>
      <c r="G20" s="101"/>
      <c r="H20" s="129"/>
      <c r="I20" s="103"/>
      <c r="J20" s="103"/>
      <c r="K20" s="103"/>
      <c r="L20" s="103"/>
      <c r="M20" s="129"/>
      <c r="N20" s="103"/>
      <c r="O20" s="103"/>
      <c r="P20" s="103"/>
      <c r="Q20" s="103"/>
      <c r="R20" s="129"/>
      <c r="S20" s="103"/>
      <c r="T20" s="103"/>
      <c r="U20" s="103"/>
      <c r="V20" s="126"/>
      <c r="W20" s="129"/>
      <c r="X20" s="112"/>
      <c r="Y20" s="103"/>
      <c r="Z20" s="103"/>
      <c r="AA20" s="103"/>
    </row>
    <row r="21" spans="1:27" s="110" customFormat="1" ht="14.25" customHeight="1" x14ac:dyDescent="0.25">
      <c r="A21" s="138"/>
      <c r="B21" s="141"/>
      <c r="C21" s="129"/>
      <c r="D21" s="100" t="s">
        <v>132</v>
      </c>
      <c r="E21" s="101" t="s">
        <v>35</v>
      </c>
      <c r="F21" s="101"/>
      <c r="G21" s="101"/>
      <c r="H21" s="129"/>
      <c r="I21" s="103"/>
      <c r="J21" s="103"/>
      <c r="K21" s="103"/>
      <c r="L21" s="103"/>
      <c r="M21" s="129"/>
      <c r="N21" s="103"/>
      <c r="O21" s="103"/>
      <c r="P21" s="103"/>
      <c r="Q21" s="103"/>
      <c r="R21" s="129"/>
      <c r="S21" s="103"/>
      <c r="T21" s="103"/>
      <c r="U21" s="103"/>
      <c r="V21" s="126"/>
      <c r="W21" s="129"/>
      <c r="X21" s="103"/>
      <c r="Y21" s="103"/>
      <c r="Z21" s="103"/>
      <c r="AA21" s="103"/>
    </row>
    <row r="22" spans="1:27" s="110" customFormat="1" ht="14.25" customHeight="1" x14ac:dyDescent="0.25">
      <c r="A22" s="139"/>
      <c r="B22" s="142"/>
      <c r="C22" s="130"/>
      <c r="D22" s="100" t="s">
        <v>133</v>
      </c>
      <c r="E22" s="101" t="s">
        <v>35</v>
      </c>
      <c r="F22" s="101"/>
      <c r="G22" s="101"/>
      <c r="H22" s="130"/>
      <c r="I22" s="103"/>
      <c r="J22" s="103"/>
      <c r="K22" s="103"/>
      <c r="L22" s="103"/>
      <c r="M22" s="130"/>
      <c r="N22" s="103"/>
      <c r="O22" s="103"/>
      <c r="P22" s="103"/>
      <c r="Q22" s="103"/>
      <c r="R22" s="130"/>
      <c r="S22" s="103"/>
      <c r="T22" s="103"/>
      <c r="U22" s="103"/>
      <c r="V22" s="127"/>
      <c r="W22" s="130"/>
      <c r="X22" s="103"/>
      <c r="Y22" s="103"/>
      <c r="Z22" s="103"/>
      <c r="AA22" s="103"/>
    </row>
    <row r="28" spans="1:27" ht="15" x14ac:dyDescent="0.25">
      <c r="B28" s="151" t="s">
        <v>152</v>
      </c>
      <c r="C28" s="152"/>
    </row>
    <row r="29" spans="1:27" ht="14.25" x14ac:dyDescent="0.2">
      <c r="B29" s="152"/>
      <c r="C29" s="152"/>
    </row>
    <row r="30" spans="1:27" x14ac:dyDescent="0.2">
      <c r="B30" s="153" t="s">
        <v>153</v>
      </c>
      <c r="C30" s="153"/>
    </row>
    <row r="31" spans="1:27" x14ac:dyDescent="0.2">
      <c r="B31" s="153"/>
      <c r="C31" s="153"/>
    </row>
    <row r="32" spans="1:27" x14ac:dyDescent="0.2">
      <c r="B32" s="153"/>
      <c r="C32" s="153"/>
    </row>
    <row r="33" spans="2:3" ht="15" x14ac:dyDescent="0.2">
      <c r="B33" s="155"/>
      <c r="C33" s="155"/>
    </row>
    <row r="34" spans="2:3" ht="15" x14ac:dyDescent="0.2">
      <c r="B34" s="155"/>
      <c r="C34" s="155"/>
    </row>
    <row r="35" spans="2:3" ht="15" x14ac:dyDescent="0.2">
      <c r="B35" s="155"/>
      <c r="C35" s="155"/>
    </row>
    <row r="40" spans="2:3" ht="15.75" x14ac:dyDescent="0.25">
      <c r="B40" s="154" t="s">
        <v>154</v>
      </c>
    </row>
    <row r="41" spans="2:3" ht="15.75" x14ac:dyDescent="0.25">
      <c r="B41" s="154" t="s">
        <v>155</v>
      </c>
    </row>
    <row r="42" spans="2:3" ht="15.75" x14ac:dyDescent="0.25">
      <c r="B42" s="154"/>
    </row>
    <row r="43" spans="2:3" ht="15.75" x14ac:dyDescent="0.25">
      <c r="B43" s="154"/>
    </row>
    <row r="44" spans="2:3" ht="15.75" x14ac:dyDescent="0.25">
      <c r="B44" s="154"/>
    </row>
    <row r="45" spans="2:3" ht="15.75" x14ac:dyDescent="0.25">
      <c r="B45" s="154"/>
    </row>
    <row r="46" spans="2:3" ht="15.75" x14ac:dyDescent="0.25">
      <c r="B46" s="154"/>
    </row>
    <row r="47" spans="2:3" ht="15.75" x14ac:dyDescent="0.25">
      <c r="B47" s="154"/>
    </row>
    <row r="48" spans="2:3" ht="15.75" x14ac:dyDescent="0.25">
      <c r="B48" s="154" t="s">
        <v>156</v>
      </c>
    </row>
    <row r="49" spans="2:2" ht="15.75" x14ac:dyDescent="0.25">
      <c r="B49" s="154" t="s">
        <v>157</v>
      </c>
    </row>
    <row r="50" spans="2:2" ht="15.75" x14ac:dyDescent="0.25">
      <c r="B50" s="154"/>
    </row>
    <row r="51" spans="2:2" ht="15.75" x14ac:dyDescent="0.25">
      <c r="B51" s="154"/>
    </row>
    <row r="52" spans="2:2" ht="15.75" x14ac:dyDescent="0.25">
      <c r="B52" s="154"/>
    </row>
    <row r="53" spans="2:2" ht="15.75" x14ac:dyDescent="0.25">
      <c r="B53" s="154"/>
    </row>
    <row r="54" spans="2:2" ht="15.75" x14ac:dyDescent="0.25">
      <c r="B54" s="154"/>
    </row>
    <row r="55" spans="2:2" ht="15.75" x14ac:dyDescent="0.25">
      <c r="B55" s="154"/>
    </row>
    <row r="56" spans="2:2" ht="15.75" x14ac:dyDescent="0.25">
      <c r="B56" s="154" t="s">
        <v>158</v>
      </c>
    </row>
    <row r="57" spans="2:2" ht="15.75" x14ac:dyDescent="0.25">
      <c r="B57" s="154" t="s">
        <v>159</v>
      </c>
    </row>
    <row r="58" spans="2:2" ht="15.75" x14ac:dyDescent="0.25">
      <c r="B58" s="154"/>
    </row>
    <row r="59" spans="2:2" ht="15.75" x14ac:dyDescent="0.25">
      <c r="B59" s="154"/>
    </row>
    <row r="60" spans="2:2" ht="15.75" x14ac:dyDescent="0.25">
      <c r="B60" s="154"/>
    </row>
    <row r="61" spans="2:2" ht="15.75" x14ac:dyDescent="0.25">
      <c r="B61" s="154"/>
    </row>
    <row r="62" spans="2:2" ht="15.75" x14ac:dyDescent="0.25">
      <c r="B62" s="154"/>
    </row>
    <row r="63" spans="2:2" ht="15.75" x14ac:dyDescent="0.25">
      <c r="B63" s="154"/>
    </row>
    <row r="64" spans="2:2" ht="15.75" x14ac:dyDescent="0.25">
      <c r="B64" s="154" t="s">
        <v>160</v>
      </c>
    </row>
    <row r="65" spans="2:2" ht="15.75" x14ac:dyDescent="0.25">
      <c r="B65" s="154" t="s">
        <v>159</v>
      </c>
    </row>
  </sheetData>
  <mergeCells count="19">
    <mergeCell ref="C14:C22"/>
    <mergeCell ref="A14:A22"/>
    <mergeCell ref="B14:B22"/>
    <mergeCell ref="B30:C32"/>
    <mergeCell ref="V14:V22"/>
    <mergeCell ref="W14:W22"/>
    <mergeCell ref="H14:H22"/>
    <mergeCell ref="M14:M22"/>
    <mergeCell ref="R14:R22"/>
    <mergeCell ref="A1:Z1"/>
    <mergeCell ref="H3:W3"/>
    <mergeCell ref="C2:W2"/>
    <mergeCell ref="H5:H13"/>
    <mergeCell ref="M5:M13"/>
    <mergeCell ref="R5:R13"/>
    <mergeCell ref="W5:W13"/>
    <mergeCell ref="C5:C13"/>
    <mergeCell ref="A5:A13"/>
    <mergeCell ref="B5:B13"/>
  </mergeCells>
  <printOptions horizontalCentered="1" verticalCentered="1"/>
  <pageMargins left="0.23622047244094491" right="0.23622047244094491" top="0.74803149606299213" bottom="0.74803149606299213" header="0.31496062992125984" footer="0.31496062992125984"/>
  <pageSetup paperSize="281" scale="56" orientation="landscape" r:id="rId1"/>
  <headerFooter>
    <oddHeader>&amp;L&amp;G&amp;R&amp;G</oddHeader>
    <oddFooter>&amp;LDIFT18&amp;R&amp;P</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1A99D-1E7C-4A9F-B77A-26CD358A7043}">
  <dimension ref="A1:AX27"/>
  <sheetViews>
    <sheetView zoomScaleNormal="100" workbookViewId="0">
      <selection activeCell="C30" sqref="C30"/>
    </sheetView>
  </sheetViews>
  <sheetFormatPr baseColWidth="10" defaultColWidth="10.85546875" defaultRowHeight="12.75" x14ac:dyDescent="0.2"/>
  <cols>
    <col min="1" max="1" width="68.85546875" style="22" bestFit="1" customWidth="1"/>
    <col min="2" max="2" width="12.85546875" style="22" bestFit="1" customWidth="1"/>
    <col min="3" max="3" width="6" style="22" customWidth="1"/>
    <col min="4" max="4" width="18" style="22" customWidth="1"/>
    <col min="5" max="5" width="16.140625" style="22" customWidth="1"/>
    <col min="6" max="6" width="15.7109375" style="22" customWidth="1"/>
    <col min="7" max="7" width="16.42578125" style="22" customWidth="1"/>
    <col min="8" max="8" width="5.42578125" style="22" bestFit="1" customWidth="1"/>
    <col min="9" max="9" width="16.42578125" style="22" customWidth="1"/>
    <col min="10" max="10" width="11.85546875" style="22" bestFit="1" customWidth="1"/>
    <col min="11" max="11" width="11.85546875" style="22" customWidth="1"/>
    <col min="12" max="12" width="5.42578125" style="22" bestFit="1" customWidth="1"/>
    <col min="13" max="13" width="18.42578125" style="22" bestFit="1" customWidth="1"/>
    <col min="14" max="15" width="11.85546875" style="22" bestFit="1" customWidth="1"/>
    <col min="16" max="16" width="5.42578125" style="22" bestFit="1" customWidth="1"/>
    <col min="17" max="17" width="15.7109375" style="22" customWidth="1"/>
    <col min="18" max="19" width="11.85546875" style="22" bestFit="1" customWidth="1"/>
    <col min="20" max="20" width="5.42578125" style="22" bestFit="1" customWidth="1"/>
    <col min="21" max="21" width="13" style="22" bestFit="1" customWidth="1"/>
    <col min="22" max="23" width="10.85546875" style="22"/>
    <col min="24" max="24" width="5.42578125" style="22" bestFit="1" customWidth="1"/>
    <col min="25" max="25" width="10.85546875" style="22"/>
    <col min="26" max="26" width="11.85546875" style="22" bestFit="1" customWidth="1"/>
    <col min="27" max="27" width="12.85546875" style="22" bestFit="1" customWidth="1"/>
    <col min="28" max="28" width="10.85546875" style="22"/>
    <col min="29" max="29" width="13" style="22" bestFit="1" customWidth="1"/>
    <col min="30" max="31" width="11.85546875" style="22" bestFit="1" customWidth="1"/>
    <col min="32" max="32" width="10.85546875" style="22"/>
    <col min="33" max="33" width="13" style="22" bestFit="1" customWidth="1"/>
    <col min="34" max="35" width="11.85546875" style="22" bestFit="1" customWidth="1"/>
    <col min="36" max="36" width="10.85546875" style="22"/>
    <col min="37" max="37" width="13" style="22" bestFit="1" customWidth="1"/>
    <col min="38" max="39" width="13" style="22" customWidth="1"/>
    <col min="40" max="40" width="5.42578125" style="22" bestFit="1" customWidth="1"/>
    <col min="41" max="41" width="16.140625" style="22" customWidth="1"/>
    <col min="42" max="43" width="10.85546875" style="22"/>
    <col min="44" max="44" width="3.7109375" style="22" customWidth="1"/>
    <col min="45" max="45" width="12.7109375" style="22" bestFit="1" customWidth="1"/>
    <col min="46" max="46" width="12.5703125" style="22" bestFit="1" customWidth="1"/>
    <col min="47" max="47" width="11.5703125" style="22" bestFit="1" customWidth="1"/>
    <col min="48" max="48" width="12.85546875" style="22" bestFit="1" customWidth="1"/>
    <col min="49" max="49" width="15.140625" style="22" bestFit="1" customWidth="1"/>
    <col min="50" max="16384" width="10.85546875" style="22"/>
  </cols>
  <sheetData>
    <row r="1" spans="1:50" ht="15" customHeight="1" x14ac:dyDescent="0.2">
      <c r="A1" s="22">
        <v>1</v>
      </c>
    </row>
    <row r="2" spans="1:50" x14ac:dyDescent="0.2">
      <c r="A2" s="81"/>
    </row>
    <row r="3" spans="1:50" ht="89.25" customHeight="1" x14ac:dyDescent="0.2">
      <c r="A3" s="86"/>
      <c r="B3" s="114" t="s">
        <v>44</v>
      </c>
      <c r="C3" s="114"/>
      <c r="D3" s="114"/>
      <c r="E3" s="114"/>
      <c r="F3" s="114" t="s">
        <v>45</v>
      </c>
      <c r="G3" s="114"/>
      <c r="H3" s="114"/>
      <c r="I3" s="114"/>
      <c r="J3" s="114" t="s">
        <v>46</v>
      </c>
      <c r="K3" s="114"/>
      <c r="L3" s="114"/>
      <c r="M3" s="114"/>
      <c r="N3" s="114" t="s">
        <v>47</v>
      </c>
      <c r="O3" s="114"/>
      <c r="P3" s="114"/>
      <c r="Q3" s="114"/>
      <c r="R3" s="114" t="s">
        <v>48</v>
      </c>
      <c r="S3" s="114"/>
      <c r="T3" s="114"/>
      <c r="U3" s="114"/>
      <c r="V3" s="114" t="s">
        <v>49</v>
      </c>
      <c r="W3" s="114"/>
      <c r="X3" s="114"/>
      <c r="Y3" s="114"/>
      <c r="Z3" s="114" t="s">
        <v>50</v>
      </c>
      <c r="AA3" s="114"/>
      <c r="AB3" s="114"/>
      <c r="AC3" s="114"/>
      <c r="AD3" s="114" t="s">
        <v>51</v>
      </c>
      <c r="AE3" s="114"/>
      <c r="AF3" s="114"/>
      <c r="AG3" s="114"/>
      <c r="AH3" s="114" t="s">
        <v>52</v>
      </c>
      <c r="AI3" s="114"/>
      <c r="AJ3" s="114"/>
      <c r="AK3" s="114"/>
      <c r="AL3" s="114" t="s">
        <v>53</v>
      </c>
      <c r="AM3" s="114"/>
      <c r="AN3" s="114"/>
      <c r="AO3" s="114"/>
      <c r="AP3" s="113" t="s">
        <v>54</v>
      </c>
      <c r="AQ3" s="113"/>
    </row>
    <row r="4" spans="1:50" ht="38.25" x14ac:dyDescent="0.2">
      <c r="A4" s="29" t="s">
        <v>1</v>
      </c>
      <c r="B4" s="30" t="s">
        <v>55</v>
      </c>
      <c r="C4" s="30" t="s">
        <v>56</v>
      </c>
      <c r="D4" s="30" t="s">
        <v>57</v>
      </c>
      <c r="E4" s="30" t="s">
        <v>58</v>
      </c>
      <c r="F4" s="30" t="s">
        <v>55</v>
      </c>
      <c r="G4" s="30" t="s">
        <v>60</v>
      </c>
      <c r="H4" s="30" t="s">
        <v>56</v>
      </c>
      <c r="I4" s="30" t="s">
        <v>58</v>
      </c>
      <c r="J4" s="30" t="s">
        <v>55</v>
      </c>
      <c r="K4" s="30" t="s">
        <v>60</v>
      </c>
      <c r="L4" s="30" t="s">
        <v>56</v>
      </c>
      <c r="M4" s="30" t="s">
        <v>58</v>
      </c>
      <c r="N4" s="30" t="s">
        <v>55</v>
      </c>
      <c r="O4" s="30" t="s">
        <v>60</v>
      </c>
      <c r="P4" s="30" t="s">
        <v>56</v>
      </c>
      <c r="Q4" s="30" t="s">
        <v>58</v>
      </c>
      <c r="R4" s="30" t="s">
        <v>55</v>
      </c>
      <c r="S4" s="30" t="s">
        <v>60</v>
      </c>
      <c r="T4" s="30" t="s">
        <v>56</v>
      </c>
      <c r="U4" s="30" t="s">
        <v>58</v>
      </c>
      <c r="V4" s="30" t="s">
        <v>55</v>
      </c>
      <c r="W4" s="30" t="s">
        <v>60</v>
      </c>
      <c r="X4" s="30" t="s">
        <v>56</v>
      </c>
      <c r="Y4" s="30" t="s">
        <v>58</v>
      </c>
      <c r="Z4" s="30" t="s">
        <v>55</v>
      </c>
      <c r="AA4" s="30" t="s">
        <v>60</v>
      </c>
      <c r="AB4" s="30" t="s">
        <v>56</v>
      </c>
      <c r="AC4" s="30" t="s">
        <v>58</v>
      </c>
      <c r="AD4" s="30" t="s">
        <v>55</v>
      </c>
      <c r="AE4" s="30" t="s">
        <v>60</v>
      </c>
      <c r="AF4" s="30" t="s">
        <v>56</v>
      </c>
      <c r="AG4" s="30" t="s">
        <v>58</v>
      </c>
      <c r="AH4" s="30" t="s">
        <v>55</v>
      </c>
      <c r="AI4" s="30" t="s">
        <v>60</v>
      </c>
      <c r="AJ4" s="30" t="s">
        <v>56</v>
      </c>
      <c r="AK4" s="30" t="s">
        <v>58</v>
      </c>
      <c r="AL4" s="30" t="s">
        <v>55</v>
      </c>
      <c r="AM4" s="30" t="s">
        <v>60</v>
      </c>
      <c r="AN4" s="30" t="s">
        <v>56</v>
      </c>
      <c r="AO4" s="30" t="s">
        <v>58</v>
      </c>
      <c r="AP4" s="18" t="s">
        <v>28</v>
      </c>
      <c r="AQ4" s="18" t="s">
        <v>29</v>
      </c>
      <c r="AS4" s="32" t="s">
        <v>61</v>
      </c>
      <c r="AT4" s="32" t="s">
        <v>62</v>
      </c>
      <c r="AU4" s="32" t="s">
        <v>63</v>
      </c>
      <c r="AW4" s="89" t="s">
        <v>64</v>
      </c>
      <c r="AX4" s="87" t="s">
        <v>65</v>
      </c>
    </row>
    <row r="5" spans="1:50" s="28" customFormat="1" ht="15" x14ac:dyDescent="0.25">
      <c r="A5" s="33" t="s">
        <v>2</v>
      </c>
      <c r="B5" s="34">
        <v>15691044</v>
      </c>
      <c r="C5" s="35">
        <v>1</v>
      </c>
      <c r="D5" s="34">
        <v>14276363</v>
      </c>
      <c r="E5" s="34">
        <f>+(D5*C5)</f>
        <v>14276363</v>
      </c>
      <c r="F5" s="34">
        <v>36797611</v>
      </c>
      <c r="G5" s="34">
        <v>33479995</v>
      </c>
      <c r="H5" s="35">
        <v>1</v>
      </c>
      <c r="I5" s="34">
        <f>+H5*G5</f>
        <v>33479995</v>
      </c>
      <c r="J5" s="34">
        <v>15691044</v>
      </c>
      <c r="K5" s="34">
        <v>14276363</v>
      </c>
      <c r="L5" s="35">
        <v>3</v>
      </c>
      <c r="M5" s="34">
        <f>+L5*K5</f>
        <v>42829089</v>
      </c>
      <c r="N5" s="34">
        <v>15691044</v>
      </c>
      <c r="O5" s="34">
        <v>14276363</v>
      </c>
      <c r="P5" s="35">
        <v>1</v>
      </c>
      <c r="Q5" s="34">
        <f>+P5*O5</f>
        <v>14276363</v>
      </c>
      <c r="R5" s="34">
        <v>36797611</v>
      </c>
      <c r="S5" s="34">
        <v>33479995</v>
      </c>
      <c r="T5" s="35">
        <v>1</v>
      </c>
      <c r="U5" s="34">
        <f>+T5*S5</f>
        <v>33479995</v>
      </c>
      <c r="V5" s="34">
        <v>3802522</v>
      </c>
      <c r="W5" s="34">
        <v>3459217</v>
      </c>
      <c r="X5" s="35">
        <v>1</v>
      </c>
      <c r="Y5" s="34">
        <f>+X5*W5</f>
        <v>3459217</v>
      </c>
      <c r="Z5" s="34">
        <v>45025763</v>
      </c>
      <c r="AA5" s="34">
        <v>40966310</v>
      </c>
      <c r="AB5" s="35">
        <v>1</v>
      </c>
      <c r="AC5" s="34">
        <f>+AB5*AA5</f>
        <v>40966310</v>
      </c>
      <c r="AD5" s="34">
        <v>36797611</v>
      </c>
      <c r="AE5" s="34">
        <v>33479995</v>
      </c>
      <c r="AF5" s="35">
        <v>1</v>
      </c>
      <c r="AG5" s="34">
        <f>+AF5*AE5</f>
        <v>33479995</v>
      </c>
      <c r="AH5" s="34">
        <v>54093916</v>
      </c>
      <c r="AI5" s="34">
        <v>49216893</v>
      </c>
      <c r="AJ5" s="35">
        <v>1</v>
      </c>
      <c r="AK5" s="34">
        <f>+AJ5*AI5</f>
        <v>49216893</v>
      </c>
      <c r="AL5" s="34">
        <v>159500</v>
      </c>
      <c r="AM5" s="34">
        <v>140000</v>
      </c>
      <c r="AN5" s="35">
        <v>20</v>
      </c>
      <c r="AO5" s="34">
        <f>+AN5*AM5</f>
        <v>2800000</v>
      </c>
      <c r="AP5" s="88" t="s">
        <v>35</v>
      </c>
      <c r="AQ5" s="88"/>
      <c r="AS5" s="78">
        <v>294960254</v>
      </c>
      <c r="AT5" s="78">
        <f t="shared" ref="AT5:AT19" si="0">+E5+I5+M5+Q5+U5+Y5+AC5+AG5+AK5+AO5</f>
        <v>268264220</v>
      </c>
      <c r="AU5" s="80">
        <f>+AS5-AT5</f>
        <v>26696034</v>
      </c>
      <c r="AV5" s="79"/>
      <c r="AW5" s="90">
        <v>268264220</v>
      </c>
      <c r="AX5" s="80">
        <f>+AT5-AW5</f>
        <v>0</v>
      </c>
    </row>
    <row r="6" spans="1:50" s="28" customFormat="1" ht="14.25" x14ac:dyDescent="0.2">
      <c r="A6" s="33" t="s">
        <v>3</v>
      </c>
      <c r="B6" s="34">
        <v>15691044</v>
      </c>
      <c r="C6" s="35">
        <v>1</v>
      </c>
      <c r="D6" s="34">
        <v>15049280</v>
      </c>
      <c r="E6" s="34">
        <f t="shared" ref="E6:E19" si="1">+(D6*C6)</f>
        <v>15049280</v>
      </c>
      <c r="F6" s="34">
        <v>36797611</v>
      </c>
      <c r="G6" s="34">
        <v>35292589</v>
      </c>
      <c r="H6" s="35">
        <v>1</v>
      </c>
      <c r="I6" s="34">
        <f t="shared" ref="I6:I19" si="2">+H6*G6</f>
        <v>35292589</v>
      </c>
      <c r="J6" s="34">
        <v>15691044</v>
      </c>
      <c r="K6" s="34">
        <v>15049280</v>
      </c>
      <c r="L6" s="35">
        <v>3</v>
      </c>
      <c r="M6" s="34">
        <f t="shared" ref="M6:M19" si="3">+L6*K6</f>
        <v>45147840</v>
      </c>
      <c r="N6" s="34">
        <v>15691044</v>
      </c>
      <c r="O6" s="34">
        <v>15049280</v>
      </c>
      <c r="P6" s="35">
        <v>1</v>
      </c>
      <c r="Q6" s="34">
        <f t="shared" ref="Q6:Q19" si="4">+P6*O6</f>
        <v>15049280</v>
      </c>
      <c r="R6" s="34">
        <v>36797611</v>
      </c>
      <c r="S6" s="34">
        <v>35292589</v>
      </c>
      <c r="T6" s="35">
        <v>1</v>
      </c>
      <c r="U6" s="34">
        <f t="shared" ref="U6:U19" si="5">+T6*S6</f>
        <v>35292589</v>
      </c>
      <c r="V6" s="34">
        <v>3802522</v>
      </c>
      <c r="W6" s="34">
        <v>3646999</v>
      </c>
      <c r="X6" s="35">
        <v>1</v>
      </c>
      <c r="Y6" s="34">
        <f t="shared" ref="Y6:Y19" si="6">+X6*W6</f>
        <v>3646999</v>
      </c>
      <c r="Z6" s="34">
        <v>45025763</v>
      </c>
      <c r="AA6" s="34">
        <v>43184209</v>
      </c>
      <c r="AB6" s="35">
        <v>1</v>
      </c>
      <c r="AC6" s="34">
        <f t="shared" ref="AC6:AC19" si="7">+AB6*AA6</f>
        <v>43184209</v>
      </c>
      <c r="AD6" s="34">
        <v>36797611</v>
      </c>
      <c r="AE6" s="34">
        <v>35292589</v>
      </c>
      <c r="AF6" s="35">
        <v>1</v>
      </c>
      <c r="AG6" s="34">
        <f t="shared" ref="AG6:AG19" si="8">+AF6*AE6</f>
        <v>35292589</v>
      </c>
      <c r="AH6" s="34">
        <v>54093916</v>
      </c>
      <c r="AI6" s="34">
        <v>51881475</v>
      </c>
      <c r="AJ6" s="35">
        <v>1</v>
      </c>
      <c r="AK6" s="34">
        <f t="shared" ref="AK6:AK19" si="9">+AJ6*AI6</f>
        <v>51881475</v>
      </c>
      <c r="AL6" s="34">
        <v>159500</v>
      </c>
      <c r="AM6" s="34">
        <v>152976</v>
      </c>
      <c r="AN6" s="35">
        <v>20</v>
      </c>
      <c r="AO6" s="34">
        <f t="shared" ref="AO6:AO19" si="10">+AN6*AM6</f>
        <v>3059520</v>
      </c>
      <c r="AP6" s="88" t="s">
        <v>35</v>
      </c>
      <c r="AQ6" s="88"/>
      <c r="AS6" s="78">
        <v>294960254</v>
      </c>
      <c r="AT6" s="78">
        <f t="shared" si="0"/>
        <v>282896370</v>
      </c>
      <c r="AU6" s="80">
        <f t="shared" ref="AU6:AU19" si="11">+AS6-AT6</f>
        <v>12063884</v>
      </c>
      <c r="AW6" s="78">
        <v>282896370</v>
      </c>
      <c r="AX6" s="80">
        <f t="shared" ref="AX6:AX19" si="12">+AT6-AW6</f>
        <v>0</v>
      </c>
    </row>
    <row r="7" spans="1:50" s="28" customFormat="1" ht="14.25" x14ac:dyDescent="0.2">
      <c r="A7" s="33" t="s">
        <v>4</v>
      </c>
      <c r="B7" s="34">
        <v>15691044</v>
      </c>
      <c r="C7" s="35">
        <v>1</v>
      </c>
      <c r="D7" s="34">
        <v>14793516</v>
      </c>
      <c r="E7" s="34">
        <f t="shared" si="1"/>
        <v>14793516</v>
      </c>
      <c r="F7" s="34">
        <v>36797611</v>
      </c>
      <c r="G7" s="34">
        <v>34692788</v>
      </c>
      <c r="H7" s="35">
        <v>1</v>
      </c>
      <c r="I7" s="34">
        <f t="shared" si="2"/>
        <v>34692788</v>
      </c>
      <c r="J7" s="34">
        <v>15691044</v>
      </c>
      <c r="K7" s="34">
        <v>14793516</v>
      </c>
      <c r="L7" s="35">
        <v>3</v>
      </c>
      <c r="M7" s="34">
        <f t="shared" si="3"/>
        <v>44380548</v>
      </c>
      <c r="N7" s="34">
        <v>15691044</v>
      </c>
      <c r="O7" s="34">
        <v>14793516</v>
      </c>
      <c r="P7" s="35">
        <v>1</v>
      </c>
      <c r="Q7" s="34">
        <f t="shared" si="4"/>
        <v>14793516</v>
      </c>
      <c r="R7" s="34">
        <v>36797611</v>
      </c>
      <c r="S7" s="34">
        <v>34692788</v>
      </c>
      <c r="T7" s="35">
        <v>1</v>
      </c>
      <c r="U7" s="34">
        <f t="shared" si="5"/>
        <v>34692788</v>
      </c>
      <c r="V7" s="34">
        <v>3802522</v>
      </c>
      <c r="W7" s="34">
        <v>3585018</v>
      </c>
      <c r="X7" s="35">
        <v>1</v>
      </c>
      <c r="Y7" s="34">
        <f t="shared" si="6"/>
        <v>3585018</v>
      </c>
      <c r="Z7" s="34">
        <v>45025763</v>
      </c>
      <c r="AA7" s="34">
        <v>42450289</v>
      </c>
      <c r="AB7" s="35">
        <v>1</v>
      </c>
      <c r="AC7" s="34">
        <f t="shared" si="7"/>
        <v>42450289</v>
      </c>
      <c r="AD7" s="34">
        <v>36797611</v>
      </c>
      <c r="AE7" s="34">
        <v>34692788</v>
      </c>
      <c r="AF7" s="35">
        <v>1</v>
      </c>
      <c r="AG7" s="34">
        <f t="shared" si="8"/>
        <v>34692788</v>
      </c>
      <c r="AH7" s="34">
        <v>54093916</v>
      </c>
      <c r="AI7" s="34">
        <v>50999744</v>
      </c>
      <c r="AJ7" s="35">
        <v>1</v>
      </c>
      <c r="AK7" s="34">
        <f t="shared" si="9"/>
        <v>50999744</v>
      </c>
      <c r="AL7" s="34">
        <v>159500</v>
      </c>
      <c r="AM7" s="34">
        <v>150377</v>
      </c>
      <c r="AN7" s="35">
        <v>20</v>
      </c>
      <c r="AO7" s="34">
        <f t="shared" si="10"/>
        <v>3007540</v>
      </c>
      <c r="AP7" s="88" t="s">
        <v>35</v>
      </c>
      <c r="AQ7" s="88"/>
      <c r="AS7" s="78">
        <v>294960254</v>
      </c>
      <c r="AT7" s="78">
        <f t="shared" si="0"/>
        <v>278088535</v>
      </c>
      <c r="AU7" s="80">
        <f t="shared" si="11"/>
        <v>16871719</v>
      </c>
      <c r="AW7" s="78">
        <v>278088535</v>
      </c>
      <c r="AX7" s="80">
        <f t="shared" si="12"/>
        <v>0</v>
      </c>
    </row>
    <row r="8" spans="1:50" s="28" customFormat="1" ht="14.25" x14ac:dyDescent="0.2">
      <c r="A8" s="33" t="s">
        <v>5</v>
      </c>
      <c r="B8" s="34">
        <v>15691044</v>
      </c>
      <c r="C8" s="35">
        <v>1</v>
      </c>
      <c r="D8" s="34">
        <v>14788808</v>
      </c>
      <c r="E8" s="34">
        <f t="shared" si="1"/>
        <v>14788808</v>
      </c>
      <c r="F8" s="34">
        <v>36797611</v>
      </c>
      <c r="G8" s="34">
        <v>34681748</v>
      </c>
      <c r="H8" s="35">
        <v>1</v>
      </c>
      <c r="I8" s="34">
        <f t="shared" si="2"/>
        <v>34681748</v>
      </c>
      <c r="J8" s="34">
        <v>15691044</v>
      </c>
      <c r="K8" s="34">
        <v>14788808</v>
      </c>
      <c r="L8" s="35">
        <v>3</v>
      </c>
      <c r="M8" s="34">
        <f t="shared" si="3"/>
        <v>44366424</v>
      </c>
      <c r="N8" s="34">
        <v>15691044</v>
      </c>
      <c r="O8" s="34">
        <v>14788808</v>
      </c>
      <c r="P8" s="35">
        <v>1</v>
      </c>
      <c r="Q8" s="34">
        <f>+P8*O8</f>
        <v>14788808</v>
      </c>
      <c r="R8" s="34">
        <v>36797611</v>
      </c>
      <c r="S8" s="34">
        <v>34681748</v>
      </c>
      <c r="T8" s="35">
        <v>1</v>
      </c>
      <c r="U8" s="34">
        <f t="shared" si="5"/>
        <v>34681748</v>
      </c>
      <c r="V8" s="34">
        <v>3802522</v>
      </c>
      <c r="W8" s="34">
        <v>3583876</v>
      </c>
      <c r="X8" s="35">
        <v>1</v>
      </c>
      <c r="Y8" s="34">
        <f t="shared" si="6"/>
        <v>3583876</v>
      </c>
      <c r="Z8" s="34">
        <v>45025763</v>
      </c>
      <c r="AA8" s="34">
        <v>42436781</v>
      </c>
      <c r="AB8" s="35">
        <v>1</v>
      </c>
      <c r="AC8" s="34">
        <f t="shared" si="7"/>
        <v>42436781</v>
      </c>
      <c r="AD8" s="34">
        <v>36797611</v>
      </c>
      <c r="AE8" s="34">
        <v>34681748</v>
      </c>
      <c r="AF8" s="35">
        <v>1</v>
      </c>
      <c r="AG8" s="34">
        <f t="shared" si="8"/>
        <v>34681748</v>
      </c>
      <c r="AH8" s="34">
        <v>54093916</v>
      </c>
      <c r="AI8" s="34">
        <v>50983515</v>
      </c>
      <c r="AJ8" s="35">
        <v>1</v>
      </c>
      <c r="AK8" s="34">
        <f t="shared" si="9"/>
        <v>50983515</v>
      </c>
      <c r="AL8" s="34">
        <v>159500</v>
      </c>
      <c r="AM8" s="34">
        <v>150328</v>
      </c>
      <c r="AN8" s="35">
        <v>20</v>
      </c>
      <c r="AO8" s="34">
        <f t="shared" si="10"/>
        <v>3006560</v>
      </c>
      <c r="AP8" s="88" t="s">
        <v>35</v>
      </c>
      <c r="AQ8" s="88"/>
      <c r="AS8" s="78">
        <v>294960254</v>
      </c>
      <c r="AT8" s="78">
        <f t="shared" si="0"/>
        <v>278000016</v>
      </c>
      <c r="AU8" s="80">
        <f t="shared" si="11"/>
        <v>16960238</v>
      </c>
      <c r="AW8" s="78">
        <v>278000016</v>
      </c>
      <c r="AX8" s="80">
        <f t="shared" si="12"/>
        <v>0</v>
      </c>
    </row>
    <row r="9" spans="1:50" s="28" customFormat="1" ht="14.25" x14ac:dyDescent="0.2">
      <c r="A9" s="33" t="s">
        <v>6</v>
      </c>
      <c r="B9" s="34">
        <v>15691044</v>
      </c>
      <c r="C9" s="35">
        <v>1</v>
      </c>
      <c r="D9" s="34">
        <v>14850000</v>
      </c>
      <c r="E9" s="34">
        <f t="shared" si="1"/>
        <v>14850000</v>
      </c>
      <c r="F9" s="34">
        <v>36797611</v>
      </c>
      <c r="G9" s="34">
        <v>34868000</v>
      </c>
      <c r="H9" s="35">
        <v>1</v>
      </c>
      <c r="I9" s="34">
        <f t="shared" si="2"/>
        <v>34868000</v>
      </c>
      <c r="J9" s="34">
        <v>15691044</v>
      </c>
      <c r="K9" s="34">
        <v>14850000</v>
      </c>
      <c r="L9" s="35">
        <v>3</v>
      </c>
      <c r="M9" s="34">
        <f t="shared" si="3"/>
        <v>44550000</v>
      </c>
      <c r="N9" s="34">
        <v>15691044</v>
      </c>
      <c r="O9" s="34">
        <v>14850000</v>
      </c>
      <c r="P9" s="35">
        <v>1</v>
      </c>
      <c r="Q9" s="34">
        <f t="shared" si="4"/>
        <v>14850000</v>
      </c>
      <c r="R9" s="34">
        <v>36797611</v>
      </c>
      <c r="S9" s="34">
        <v>34868000</v>
      </c>
      <c r="T9" s="35">
        <v>1</v>
      </c>
      <c r="U9" s="34">
        <f t="shared" si="5"/>
        <v>34868000</v>
      </c>
      <c r="V9" s="34">
        <v>3802522</v>
      </c>
      <c r="W9" s="34">
        <v>3800000</v>
      </c>
      <c r="X9" s="35">
        <v>1</v>
      </c>
      <c r="Y9" s="34">
        <f t="shared" si="6"/>
        <v>3800000</v>
      </c>
      <c r="Z9" s="34">
        <v>45025763</v>
      </c>
      <c r="AA9" s="34">
        <v>42600000</v>
      </c>
      <c r="AB9" s="35">
        <v>1</v>
      </c>
      <c r="AC9" s="34">
        <f t="shared" si="7"/>
        <v>42600000</v>
      </c>
      <c r="AD9" s="34">
        <v>36797611</v>
      </c>
      <c r="AE9" s="34">
        <v>34800000</v>
      </c>
      <c r="AF9" s="35">
        <v>1</v>
      </c>
      <c r="AG9" s="34">
        <f t="shared" si="8"/>
        <v>34800000</v>
      </c>
      <c r="AH9" s="34">
        <v>54093916</v>
      </c>
      <c r="AI9" s="34">
        <v>51280000</v>
      </c>
      <c r="AJ9" s="35">
        <v>1</v>
      </c>
      <c r="AK9" s="34">
        <f t="shared" si="9"/>
        <v>51280000</v>
      </c>
      <c r="AL9" s="34">
        <v>159500</v>
      </c>
      <c r="AM9" s="34">
        <v>158000</v>
      </c>
      <c r="AN9" s="35">
        <v>20</v>
      </c>
      <c r="AO9" s="34">
        <f t="shared" si="10"/>
        <v>3160000</v>
      </c>
      <c r="AP9" s="88" t="s">
        <v>35</v>
      </c>
      <c r="AQ9" s="88"/>
      <c r="AS9" s="78">
        <v>294960254</v>
      </c>
      <c r="AT9" s="78">
        <f t="shared" si="0"/>
        <v>279626000</v>
      </c>
      <c r="AU9" s="80">
        <f t="shared" si="11"/>
        <v>15334254</v>
      </c>
      <c r="AW9" s="78">
        <v>279626000</v>
      </c>
      <c r="AX9" s="80">
        <f t="shared" si="12"/>
        <v>0</v>
      </c>
    </row>
    <row r="10" spans="1:50" s="28" customFormat="1" ht="14.25" x14ac:dyDescent="0.2">
      <c r="A10" s="33" t="s">
        <v>7</v>
      </c>
      <c r="B10" s="34">
        <v>15691044</v>
      </c>
      <c r="C10" s="35">
        <v>1</v>
      </c>
      <c r="D10" s="34">
        <v>10000000</v>
      </c>
      <c r="E10" s="34">
        <f t="shared" si="1"/>
        <v>10000000</v>
      </c>
      <c r="F10" s="34">
        <v>36797611</v>
      </c>
      <c r="G10" s="34">
        <v>27030000</v>
      </c>
      <c r="H10" s="35">
        <v>1</v>
      </c>
      <c r="I10" s="34">
        <f t="shared" si="2"/>
        <v>27030000</v>
      </c>
      <c r="J10" s="34">
        <v>15691044</v>
      </c>
      <c r="K10" s="34">
        <v>10000000</v>
      </c>
      <c r="L10" s="35">
        <v>3</v>
      </c>
      <c r="M10" s="34">
        <f t="shared" si="3"/>
        <v>30000000</v>
      </c>
      <c r="N10" s="34">
        <v>15691044</v>
      </c>
      <c r="O10" s="34">
        <v>10000000</v>
      </c>
      <c r="P10" s="35">
        <v>1</v>
      </c>
      <c r="Q10" s="34">
        <f t="shared" si="4"/>
        <v>10000000</v>
      </c>
      <c r="R10" s="34">
        <v>36797611</v>
      </c>
      <c r="S10" s="34">
        <v>27030000</v>
      </c>
      <c r="T10" s="35">
        <v>1</v>
      </c>
      <c r="U10" s="34">
        <f t="shared" si="5"/>
        <v>27030000</v>
      </c>
      <c r="V10" s="34">
        <v>3802522</v>
      </c>
      <c r="W10" s="34">
        <v>3802500</v>
      </c>
      <c r="X10" s="35">
        <v>1</v>
      </c>
      <c r="Y10" s="34">
        <f t="shared" si="6"/>
        <v>3802500</v>
      </c>
      <c r="Z10" s="34">
        <v>45025763</v>
      </c>
      <c r="AA10" s="34">
        <v>41000000</v>
      </c>
      <c r="AB10" s="35">
        <v>1</v>
      </c>
      <c r="AC10" s="34">
        <f t="shared" si="7"/>
        <v>41000000</v>
      </c>
      <c r="AD10" s="34">
        <v>36797611</v>
      </c>
      <c r="AE10" s="34">
        <v>27750000</v>
      </c>
      <c r="AF10" s="35">
        <v>1</v>
      </c>
      <c r="AG10" s="34">
        <f t="shared" si="8"/>
        <v>27750000</v>
      </c>
      <c r="AH10" s="34">
        <v>54093916</v>
      </c>
      <c r="AI10" s="34">
        <v>39437500</v>
      </c>
      <c r="AJ10" s="35">
        <v>1</v>
      </c>
      <c r="AK10" s="34">
        <f t="shared" si="9"/>
        <v>39437500</v>
      </c>
      <c r="AL10" s="34">
        <v>159500</v>
      </c>
      <c r="AM10" s="34">
        <v>159500</v>
      </c>
      <c r="AN10" s="35">
        <v>20</v>
      </c>
      <c r="AO10" s="34">
        <f t="shared" si="10"/>
        <v>3190000</v>
      </c>
      <c r="AP10" s="88" t="s">
        <v>35</v>
      </c>
      <c r="AQ10" s="88"/>
      <c r="AS10" s="78">
        <v>294960254</v>
      </c>
      <c r="AT10" s="78">
        <f t="shared" si="0"/>
        <v>219240000</v>
      </c>
      <c r="AU10" s="80">
        <f t="shared" si="11"/>
        <v>75720254</v>
      </c>
      <c r="AW10" s="78">
        <v>219240000</v>
      </c>
      <c r="AX10" s="80">
        <f t="shared" si="12"/>
        <v>0</v>
      </c>
    </row>
    <row r="11" spans="1:50" s="28" customFormat="1" ht="14.25" x14ac:dyDescent="0.2">
      <c r="A11" s="33" t="s">
        <v>8</v>
      </c>
      <c r="B11" s="34">
        <v>15691044</v>
      </c>
      <c r="C11" s="83">
        <v>1</v>
      </c>
      <c r="D11" s="34">
        <v>15377223</v>
      </c>
      <c r="E11" s="34">
        <f t="shared" si="1"/>
        <v>15377223</v>
      </c>
      <c r="F11" s="34">
        <v>36797611</v>
      </c>
      <c r="G11" s="34">
        <v>36061659</v>
      </c>
      <c r="H11" s="83">
        <v>1</v>
      </c>
      <c r="I11" s="34">
        <f t="shared" si="2"/>
        <v>36061659</v>
      </c>
      <c r="J11" s="34">
        <v>15691044</v>
      </c>
      <c r="K11" s="34">
        <v>15691044</v>
      </c>
      <c r="L11" s="83">
        <v>3</v>
      </c>
      <c r="M11" s="34">
        <f t="shared" si="3"/>
        <v>47073132</v>
      </c>
      <c r="N11" s="34">
        <v>15691044</v>
      </c>
      <c r="O11" s="34">
        <v>15377223</v>
      </c>
      <c r="P11" s="83">
        <v>1</v>
      </c>
      <c r="Q11" s="34">
        <f t="shared" si="4"/>
        <v>15377223</v>
      </c>
      <c r="R11" s="34">
        <v>36797611</v>
      </c>
      <c r="S11" s="34">
        <v>36797611</v>
      </c>
      <c r="T11" s="83">
        <v>1</v>
      </c>
      <c r="U11" s="34">
        <f t="shared" si="5"/>
        <v>36797611</v>
      </c>
      <c r="V11" s="34">
        <v>3802522</v>
      </c>
      <c r="W11" s="34">
        <v>3726472</v>
      </c>
      <c r="X11" s="83">
        <v>1</v>
      </c>
      <c r="Y11" s="34">
        <f t="shared" si="6"/>
        <v>3726472</v>
      </c>
      <c r="Z11" s="34">
        <v>45025763</v>
      </c>
      <c r="AA11" s="34">
        <v>45025763</v>
      </c>
      <c r="AB11" s="83">
        <v>1</v>
      </c>
      <c r="AC11" s="34">
        <f t="shared" si="7"/>
        <v>45025763</v>
      </c>
      <c r="AD11" s="34">
        <v>36797611</v>
      </c>
      <c r="AE11" s="34">
        <v>36061659</v>
      </c>
      <c r="AF11" s="83">
        <v>1</v>
      </c>
      <c r="AG11" s="34">
        <f t="shared" si="8"/>
        <v>36061659</v>
      </c>
      <c r="AH11" s="34">
        <v>54093916</v>
      </c>
      <c r="AI11" s="34">
        <v>54093916</v>
      </c>
      <c r="AJ11" s="83">
        <v>1</v>
      </c>
      <c r="AK11" s="34">
        <f t="shared" si="9"/>
        <v>54093916</v>
      </c>
      <c r="AL11" s="34">
        <v>159500</v>
      </c>
      <c r="AM11" s="34">
        <v>159500</v>
      </c>
      <c r="AN11" s="83">
        <v>20</v>
      </c>
      <c r="AO11" s="34">
        <f t="shared" si="10"/>
        <v>3190000</v>
      </c>
      <c r="AP11" s="88" t="s">
        <v>35</v>
      </c>
      <c r="AQ11" s="88"/>
      <c r="AS11" s="84">
        <v>294960254</v>
      </c>
      <c r="AT11" s="78">
        <f t="shared" si="0"/>
        <v>292784658</v>
      </c>
      <c r="AU11" s="80">
        <f t="shared" si="11"/>
        <v>2175596</v>
      </c>
      <c r="AW11" s="84">
        <v>292784658</v>
      </c>
      <c r="AX11" s="80">
        <f t="shared" si="12"/>
        <v>0</v>
      </c>
    </row>
    <row r="12" spans="1:50" s="28" customFormat="1" ht="14.25" x14ac:dyDescent="0.2">
      <c r="A12" s="33" t="s">
        <v>9</v>
      </c>
      <c r="B12" s="34">
        <v>15691044</v>
      </c>
      <c r="C12" s="35">
        <v>1</v>
      </c>
      <c r="D12" s="34">
        <v>13494297</v>
      </c>
      <c r="E12" s="34">
        <f t="shared" si="1"/>
        <v>13494297</v>
      </c>
      <c r="F12" s="34">
        <v>36797611</v>
      </c>
      <c r="G12" s="34">
        <v>31645945</v>
      </c>
      <c r="H12" s="35">
        <v>1</v>
      </c>
      <c r="I12" s="34">
        <f t="shared" si="2"/>
        <v>31645945</v>
      </c>
      <c r="J12" s="34">
        <v>15691044</v>
      </c>
      <c r="K12" s="34">
        <v>13494298</v>
      </c>
      <c r="L12" s="35">
        <v>3</v>
      </c>
      <c r="M12" s="34">
        <f t="shared" si="3"/>
        <v>40482894</v>
      </c>
      <c r="N12" s="34">
        <v>15691044</v>
      </c>
      <c r="O12" s="34">
        <v>13494297</v>
      </c>
      <c r="P12" s="35">
        <v>1</v>
      </c>
      <c r="Q12" s="34">
        <f t="shared" si="4"/>
        <v>13494297</v>
      </c>
      <c r="R12" s="34">
        <v>36797611</v>
      </c>
      <c r="S12" s="34">
        <v>31645945</v>
      </c>
      <c r="T12" s="35">
        <v>1</v>
      </c>
      <c r="U12" s="34">
        <f t="shared" si="5"/>
        <v>31645945</v>
      </c>
      <c r="V12" s="34">
        <v>3802522</v>
      </c>
      <c r="W12" s="34">
        <v>3612395</v>
      </c>
      <c r="X12" s="35">
        <v>1</v>
      </c>
      <c r="Y12" s="34">
        <f t="shared" si="6"/>
        <v>3612395</v>
      </c>
      <c r="Z12" s="34">
        <v>45025763</v>
      </c>
      <c r="AA12" s="34">
        <v>38722156</v>
      </c>
      <c r="AB12" s="35">
        <v>1</v>
      </c>
      <c r="AC12" s="34">
        <f t="shared" si="7"/>
        <v>38722156</v>
      </c>
      <c r="AD12" s="34">
        <v>36797611</v>
      </c>
      <c r="AE12" s="34">
        <v>31645945</v>
      </c>
      <c r="AF12" s="35">
        <v>1</v>
      </c>
      <c r="AG12" s="34">
        <f t="shared" si="8"/>
        <v>31645945</v>
      </c>
      <c r="AH12" s="34">
        <v>54093916</v>
      </c>
      <c r="AI12" s="34">
        <v>46520767</v>
      </c>
      <c r="AJ12" s="35">
        <v>1</v>
      </c>
      <c r="AK12" s="34">
        <f t="shared" si="9"/>
        <v>46520767</v>
      </c>
      <c r="AL12" s="34">
        <v>159500</v>
      </c>
      <c r="AM12" s="34">
        <v>150000</v>
      </c>
      <c r="AN12" s="35">
        <v>20</v>
      </c>
      <c r="AO12" s="34">
        <f t="shared" si="10"/>
        <v>3000000</v>
      </c>
      <c r="AP12" s="88" t="s">
        <v>35</v>
      </c>
      <c r="AQ12" s="88"/>
      <c r="AS12" s="78">
        <v>294960254</v>
      </c>
      <c r="AT12" s="78">
        <f t="shared" si="0"/>
        <v>254264641</v>
      </c>
      <c r="AU12" s="80">
        <f t="shared" si="11"/>
        <v>40695613</v>
      </c>
      <c r="AW12" s="78">
        <v>254264641</v>
      </c>
      <c r="AX12" s="80">
        <f t="shared" si="12"/>
        <v>0</v>
      </c>
    </row>
    <row r="13" spans="1:50" s="28" customFormat="1" ht="14.25" x14ac:dyDescent="0.2">
      <c r="A13" s="33" t="s">
        <v>10</v>
      </c>
      <c r="B13" s="34">
        <v>15691044</v>
      </c>
      <c r="C13" s="35">
        <v>1</v>
      </c>
      <c r="D13" s="34">
        <v>15691000</v>
      </c>
      <c r="E13" s="34">
        <f t="shared" si="1"/>
        <v>15691000</v>
      </c>
      <c r="F13" s="34">
        <v>36797611</v>
      </c>
      <c r="G13" s="34">
        <v>36790000</v>
      </c>
      <c r="H13" s="35">
        <v>1</v>
      </c>
      <c r="I13" s="34">
        <f t="shared" si="2"/>
        <v>36790000</v>
      </c>
      <c r="J13" s="34">
        <v>15691044</v>
      </c>
      <c r="K13" s="34">
        <v>15691000</v>
      </c>
      <c r="L13" s="35">
        <v>3</v>
      </c>
      <c r="M13" s="34">
        <f t="shared" si="3"/>
        <v>47073000</v>
      </c>
      <c r="N13" s="34">
        <v>15691044</v>
      </c>
      <c r="O13" s="34">
        <v>15691000</v>
      </c>
      <c r="P13" s="35">
        <v>1</v>
      </c>
      <c r="Q13" s="34">
        <f t="shared" si="4"/>
        <v>15691000</v>
      </c>
      <c r="R13" s="34">
        <v>36797611</v>
      </c>
      <c r="S13" s="34">
        <v>36797000</v>
      </c>
      <c r="T13" s="35">
        <v>1</v>
      </c>
      <c r="U13" s="34">
        <f t="shared" si="5"/>
        <v>36797000</v>
      </c>
      <c r="V13" s="34">
        <v>3802522</v>
      </c>
      <c r="W13" s="34">
        <v>3802000</v>
      </c>
      <c r="X13" s="35">
        <v>1</v>
      </c>
      <c r="Y13" s="34">
        <f t="shared" si="6"/>
        <v>3802000</v>
      </c>
      <c r="Z13" s="34">
        <v>45025763</v>
      </c>
      <c r="AA13" s="34">
        <v>45025000</v>
      </c>
      <c r="AB13" s="35">
        <v>1</v>
      </c>
      <c r="AC13" s="34">
        <f t="shared" si="7"/>
        <v>45025000</v>
      </c>
      <c r="AD13" s="34">
        <v>36797611</v>
      </c>
      <c r="AE13" s="34">
        <v>36797000</v>
      </c>
      <c r="AF13" s="35">
        <v>1</v>
      </c>
      <c r="AG13" s="34">
        <f t="shared" si="8"/>
        <v>36797000</v>
      </c>
      <c r="AH13" s="34">
        <v>54093916</v>
      </c>
      <c r="AI13" s="34">
        <v>54093000</v>
      </c>
      <c r="AJ13" s="35">
        <v>1</v>
      </c>
      <c r="AK13" s="34">
        <f t="shared" si="9"/>
        <v>54093000</v>
      </c>
      <c r="AL13" s="34">
        <v>159500</v>
      </c>
      <c r="AM13" s="34">
        <v>159400</v>
      </c>
      <c r="AN13" s="35">
        <v>20</v>
      </c>
      <c r="AO13" s="34">
        <f t="shared" si="10"/>
        <v>3188000</v>
      </c>
      <c r="AP13" s="88" t="s">
        <v>35</v>
      </c>
      <c r="AQ13" s="88"/>
      <c r="AS13" s="78">
        <v>294960254</v>
      </c>
      <c r="AT13" s="78">
        <f t="shared" si="0"/>
        <v>294947000</v>
      </c>
      <c r="AU13" s="80">
        <f t="shared" si="11"/>
        <v>13254</v>
      </c>
      <c r="AW13" s="78">
        <v>294947000</v>
      </c>
      <c r="AX13" s="80">
        <f t="shared" si="12"/>
        <v>0</v>
      </c>
    </row>
    <row r="14" spans="1:50" s="28" customFormat="1" ht="14.25" x14ac:dyDescent="0.2">
      <c r="A14" s="33" t="s">
        <v>11</v>
      </c>
      <c r="B14" s="34">
        <v>15691044</v>
      </c>
      <c r="C14" s="35">
        <v>1</v>
      </c>
      <c r="D14" s="34">
        <v>13882327</v>
      </c>
      <c r="E14" s="34">
        <f t="shared" si="1"/>
        <v>13882327</v>
      </c>
      <c r="F14" s="34">
        <v>36797611</v>
      </c>
      <c r="G14" s="34">
        <v>32555927</v>
      </c>
      <c r="H14" s="35">
        <v>1</v>
      </c>
      <c r="I14" s="34">
        <f t="shared" si="2"/>
        <v>32555927</v>
      </c>
      <c r="J14" s="34">
        <v>15691044</v>
      </c>
      <c r="K14" s="34">
        <v>13882327</v>
      </c>
      <c r="L14" s="35">
        <v>3</v>
      </c>
      <c r="M14" s="34">
        <f t="shared" si="3"/>
        <v>41646981</v>
      </c>
      <c r="N14" s="34">
        <v>15691044</v>
      </c>
      <c r="O14" s="34">
        <v>13882327</v>
      </c>
      <c r="P14" s="35">
        <v>1</v>
      </c>
      <c r="Q14" s="34">
        <f t="shared" si="4"/>
        <v>13882327</v>
      </c>
      <c r="R14" s="34">
        <v>36797611</v>
      </c>
      <c r="S14" s="34">
        <v>32555927</v>
      </c>
      <c r="T14" s="35">
        <v>1</v>
      </c>
      <c r="U14" s="34">
        <f t="shared" si="5"/>
        <v>32555927</v>
      </c>
      <c r="V14" s="34">
        <v>3802522</v>
      </c>
      <c r="W14" s="34">
        <v>3364203</v>
      </c>
      <c r="X14" s="35">
        <v>1</v>
      </c>
      <c r="Y14" s="34">
        <f t="shared" si="6"/>
        <v>3364203</v>
      </c>
      <c r="Z14" s="34">
        <v>45025763</v>
      </c>
      <c r="AA14" s="34">
        <v>39835615</v>
      </c>
      <c r="AB14" s="35">
        <v>1</v>
      </c>
      <c r="AC14" s="34">
        <f t="shared" si="7"/>
        <v>39835615</v>
      </c>
      <c r="AD14" s="34">
        <v>36797611</v>
      </c>
      <c r="AE14" s="34">
        <v>32555927</v>
      </c>
      <c r="AF14" s="35">
        <v>1</v>
      </c>
      <c r="AG14" s="34">
        <f t="shared" si="8"/>
        <v>32555927</v>
      </c>
      <c r="AH14" s="34">
        <v>54093916</v>
      </c>
      <c r="AI14" s="34">
        <v>47858476</v>
      </c>
      <c r="AJ14" s="35">
        <v>1</v>
      </c>
      <c r="AK14" s="34">
        <f t="shared" si="9"/>
        <v>47858476</v>
      </c>
      <c r="AL14" s="34">
        <v>159500</v>
      </c>
      <c r="AM14" s="34">
        <v>141114</v>
      </c>
      <c r="AN14" s="35">
        <v>20</v>
      </c>
      <c r="AO14" s="34">
        <f t="shared" si="10"/>
        <v>2822280</v>
      </c>
      <c r="AP14" s="88" t="s">
        <v>35</v>
      </c>
      <c r="AQ14" s="88"/>
      <c r="AS14" s="78">
        <v>294960254</v>
      </c>
      <c r="AT14" s="78">
        <f t="shared" si="0"/>
        <v>260959990</v>
      </c>
      <c r="AU14" s="80">
        <f t="shared" si="11"/>
        <v>34000264</v>
      </c>
      <c r="AW14" s="78">
        <v>260959990</v>
      </c>
      <c r="AX14" s="80">
        <f t="shared" si="12"/>
        <v>0</v>
      </c>
    </row>
    <row r="15" spans="1:50" s="28" customFormat="1" ht="14.25" x14ac:dyDescent="0.2">
      <c r="A15" s="33" t="s">
        <v>12</v>
      </c>
      <c r="B15" s="34">
        <v>15691044</v>
      </c>
      <c r="C15" s="35">
        <v>1</v>
      </c>
      <c r="D15" s="34">
        <v>15243033</v>
      </c>
      <c r="E15" s="34">
        <f t="shared" si="1"/>
        <v>15243033</v>
      </c>
      <c r="F15" s="34">
        <v>36797611</v>
      </c>
      <c r="G15" s="34">
        <v>30497401</v>
      </c>
      <c r="H15" s="35">
        <v>1</v>
      </c>
      <c r="I15" s="34">
        <f t="shared" si="2"/>
        <v>30497401</v>
      </c>
      <c r="J15" s="34">
        <v>15691044</v>
      </c>
      <c r="K15" s="34">
        <v>15243033</v>
      </c>
      <c r="L15" s="35">
        <v>3</v>
      </c>
      <c r="M15" s="34">
        <f t="shared" si="3"/>
        <v>45729099</v>
      </c>
      <c r="N15" s="34">
        <v>15691044</v>
      </c>
      <c r="O15" s="34">
        <v>15243033</v>
      </c>
      <c r="P15" s="35">
        <v>1</v>
      </c>
      <c r="Q15" s="34">
        <f t="shared" si="4"/>
        <v>15243033</v>
      </c>
      <c r="R15" s="34">
        <v>36797611</v>
      </c>
      <c r="S15" s="34">
        <v>30497401</v>
      </c>
      <c r="T15" s="35">
        <v>1</v>
      </c>
      <c r="U15" s="34">
        <f t="shared" si="5"/>
        <v>30497401</v>
      </c>
      <c r="V15" s="34">
        <v>3802522</v>
      </c>
      <c r="W15" s="34">
        <v>3802522</v>
      </c>
      <c r="X15" s="35">
        <v>1</v>
      </c>
      <c r="Y15" s="34">
        <f t="shared" si="6"/>
        <v>3802522</v>
      </c>
      <c r="Z15" s="34">
        <v>45025763</v>
      </c>
      <c r="AA15" s="34">
        <v>35903951</v>
      </c>
      <c r="AB15" s="35">
        <v>1</v>
      </c>
      <c r="AC15" s="34">
        <f t="shared" si="7"/>
        <v>35903951</v>
      </c>
      <c r="AD15" s="34">
        <v>36797611</v>
      </c>
      <c r="AE15" s="34">
        <v>30497401</v>
      </c>
      <c r="AF15" s="35">
        <v>1</v>
      </c>
      <c r="AG15" s="34">
        <f t="shared" si="8"/>
        <v>30497401</v>
      </c>
      <c r="AH15" s="34">
        <v>54093916</v>
      </c>
      <c r="AI15" s="34">
        <v>42780000</v>
      </c>
      <c r="AJ15" s="35">
        <v>1</v>
      </c>
      <c r="AK15" s="34">
        <f t="shared" si="9"/>
        <v>42780000</v>
      </c>
      <c r="AL15" s="34">
        <v>159500</v>
      </c>
      <c r="AM15" s="34">
        <v>159500</v>
      </c>
      <c r="AN15" s="35">
        <v>20</v>
      </c>
      <c r="AO15" s="34">
        <f t="shared" si="10"/>
        <v>3190000</v>
      </c>
      <c r="AP15" s="88" t="s">
        <v>35</v>
      </c>
      <c r="AQ15" s="88"/>
      <c r="AS15" s="78">
        <v>294960254</v>
      </c>
      <c r="AT15" s="78">
        <f t="shared" si="0"/>
        <v>253383841</v>
      </c>
      <c r="AU15" s="80">
        <f t="shared" si="11"/>
        <v>41576413</v>
      </c>
      <c r="AW15" s="78">
        <v>253383841</v>
      </c>
      <c r="AX15" s="80">
        <f t="shared" si="12"/>
        <v>0</v>
      </c>
    </row>
    <row r="16" spans="1:50" s="28" customFormat="1" ht="14.25" x14ac:dyDescent="0.2">
      <c r="A16" s="33" t="s">
        <v>13</v>
      </c>
      <c r="B16" s="34">
        <v>15691044</v>
      </c>
      <c r="C16" s="35">
        <v>1</v>
      </c>
      <c r="D16" s="34">
        <v>14053682</v>
      </c>
      <c r="E16" s="34">
        <f t="shared" si="1"/>
        <v>14053682</v>
      </c>
      <c r="F16" s="34">
        <v>36797611</v>
      </c>
      <c r="G16" s="34">
        <v>35160249</v>
      </c>
      <c r="H16" s="35">
        <v>1</v>
      </c>
      <c r="I16" s="34">
        <f t="shared" si="2"/>
        <v>35160249</v>
      </c>
      <c r="J16" s="34">
        <v>15691044</v>
      </c>
      <c r="K16" s="34">
        <v>15145257</v>
      </c>
      <c r="L16" s="35">
        <v>3</v>
      </c>
      <c r="M16" s="34">
        <f t="shared" si="3"/>
        <v>45435771</v>
      </c>
      <c r="N16" s="34">
        <v>15691044</v>
      </c>
      <c r="O16" s="34">
        <v>14053686</v>
      </c>
      <c r="P16" s="35">
        <v>1</v>
      </c>
      <c r="Q16" s="34">
        <f t="shared" si="4"/>
        <v>14053686</v>
      </c>
      <c r="R16" s="34">
        <v>36797611</v>
      </c>
      <c r="S16" s="34">
        <v>35160249</v>
      </c>
      <c r="T16" s="35">
        <v>1</v>
      </c>
      <c r="U16" s="34">
        <f t="shared" si="5"/>
        <v>35160249</v>
      </c>
      <c r="V16" s="34">
        <v>3802522</v>
      </c>
      <c r="W16" s="34">
        <v>2165160</v>
      </c>
      <c r="X16" s="35">
        <v>1</v>
      </c>
      <c r="Y16" s="34">
        <f t="shared" si="6"/>
        <v>2165160</v>
      </c>
      <c r="Z16" s="34">
        <v>45025763</v>
      </c>
      <c r="AA16" s="34">
        <v>43388400</v>
      </c>
      <c r="AB16" s="35">
        <v>1</v>
      </c>
      <c r="AC16" s="34">
        <f t="shared" si="7"/>
        <v>43388400</v>
      </c>
      <c r="AD16" s="34">
        <v>36797611</v>
      </c>
      <c r="AE16" s="34">
        <v>35160249</v>
      </c>
      <c r="AF16" s="35">
        <v>1</v>
      </c>
      <c r="AG16" s="34">
        <f t="shared" si="8"/>
        <v>35160249</v>
      </c>
      <c r="AH16" s="34">
        <v>54093916</v>
      </c>
      <c r="AI16" s="34">
        <v>52486554</v>
      </c>
      <c r="AJ16" s="35">
        <v>1</v>
      </c>
      <c r="AK16" s="34">
        <f t="shared" si="9"/>
        <v>52486554</v>
      </c>
      <c r="AL16" s="34">
        <v>159500</v>
      </c>
      <c r="AM16" s="34">
        <v>158000</v>
      </c>
      <c r="AN16" s="35">
        <v>20</v>
      </c>
      <c r="AO16" s="34">
        <f t="shared" si="10"/>
        <v>3160000</v>
      </c>
      <c r="AP16" s="88" t="s">
        <v>35</v>
      </c>
      <c r="AQ16" s="88"/>
      <c r="AS16" s="78">
        <v>294960254</v>
      </c>
      <c r="AT16" s="78">
        <f t="shared" si="0"/>
        <v>280224000</v>
      </c>
      <c r="AU16" s="80">
        <f t="shared" si="11"/>
        <v>14736254</v>
      </c>
      <c r="AW16" s="78">
        <v>280224000</v>
      </c>
      <c r="AX16" s="80">
        <f t="shared" si="12"/>
        <v>0</v>
      </c>
    </row>
    <row r="17" spans="1:50" s="28" customFormat="1" ht="14.25" x14ac:dyDescent="0.2">
      <c r="A17" s="33" t="s">
        <v>14</v>
      </c>
      <c r="B17" s="34">
        <v>15691044</v>
      </c>
      <c r="C17" s="35">
        <v>1</v>
      </c>
      <c r="D17" s="34">
        <v>13792007</v>
      </c>
      <c r="E17" s="34">
        <f t="shared" si="1"/>
        <v>13792007</v>
      </c>
      <c r="F17" s="34">
        <v>36797611</v>
      </c>
      <c r="G17" s="34">
        <v>32344113</v>
      </c>
      <c r="H17" s="35">
        <v>1</v>
      </c>
      <c r="I17" s="34">
        <f t="shared" si="2"/>
        <v>32344113</v>
      </c>
      <c r="J17" s="34">
        <v>15691044</v>
      </c>
      <c r="K17" s="34">
        <v>13792007</v>
      </c>
      <c r="L17" s="35">
        <v>3</v>
      </c>
      <c r="M17" s="34">
        <f>+L17*K17</f>
        <v>41376021</v>
      </c>
      <c r="N17" s="34">
        <v>15691044</v>
      </c>
      <c r="O17" s="34">
        <v>13792007</v>
      </c>
      <c r="P17" s="35">
        <v>1</v>
      </c>
      <c r="Q17" s="34">
        <f t="shared" si="4"/>
        <v>13792007</v>
      </c>
      <c r="R17" s="34">
        <v>36797611</v>
      </c>
      <c r="S17" s="34">
        <v>32344113</v>
      </c>
      <c r="T17" s="35">
        <v>1</v>
      </c>
      <c r="U17" s="34">
        <f t="shared" si="5"/>
        <v>32344113</v>
      </c>
      <c r="V17" s="34">
        <v>3802522</v>
      </c>
      <c r="W17" s="34">
        <v>3342315</v>
      </c>
      <c r="X17" s="35">
        <v>1</v>
      </c>
      <c r="Y17" s="34">
        <f t="shared" si="6"/>
        <v>3342315</v>
      </c>
      <c r="Z17" s="34">
        <v>45025763</v>
      </c>
      <c r="AA17" s="34">
        <v>39576438</v>
      </c>
      <c r="AB17" s="35">
        <v>1</v>
      </c>
      <c r="AC17" s="34">
        <f t="shared" si="7"/>
        <v>39576438</v>
      </c>
      <c r="AD17" s="34">
        <v>36797611</v>
      </c>
      <c r="AE17" s="34">
        <v>32344113</v>
      </c>
      <c r="AF17" s="35">
        <v>1</v>
      </c>
      <c r="AG17" s="34">
        <f t="shared" si="8"/>
        <v>32344113</v>
      </c>
      <c r="AH17" s="34">
        <v>54093916</v>
      </c>
      <c r="AI17" s="34">
        <v>47547101</v>
      </c>
      <c r="AJ17" s="35">
        <v>1</v>
      </c>
      <c r="AK17" s="34">
        <f t="shared" si="9"/>
        <v>47547101</v>
      </c>
      <c r="AL17" s="34">
        <v>159500</v>
      </c>
      <c r="AM17" s="34">
        <v>140196</v>
      </c>
      <c r="AN17" s="35">
        <v>20</v>
      </c>
      <c r="AO17" s="34">
        <f t="shared" si="10"/>
        <v>2803920</v>
      </c>
      <c r="AP17" s="88" t="s">
        <v>35</v>
      </c>
      <c r="AQ17" s="88"/>
      <c r="AS17" s="78">
        <v>294960254</v>
      </c>
      <c r="AT17" s="78">
        <f t="shared" si="0"/>
        <v>259262148</v>
      </c>
      <c r="AU17" s="80">
        <f t="shared" si="11"/>
        <v>35698106</v>
      </c>
      <c r="AW17" s="78">
        <v>259262148</v>
      </c>
      <c r="AX17" s="80">
        <f t="shared" si="12"/>
        <v>0</v>
      </c>
    </row>
    <row r="18" spans="1:50" s="28" customFormat="1" ht="14.25" x14ac:dyDescent="0.2">
      <c r="A18" s="33" t="s">
        <v>15</v>
      </c>
      <c r="B18" s="34">
        <v>15691044</v>
      </c>
      <c r="C18" s="35">
        <v>1</v>
      </c>
      <c r="D18" s="34">
        <v>11474379</v>
      </c>
      <c r="E18" s="34">
        <f t="shared" si="1"/>
        <v>11474379</v>
      </c>
      <c r="F18" s="34">
        <v>36797611</v>
      </c>
      <c r="G18" s="34">
        <v>27254100</v>
      </c>
      <c r="H18" s="35">
        <v>1</v>
      </c>
      <c r="I18" s="34">
        <f t="shared" si="2"/>
        <v>27254100</v>
      </c>
      <c r="J18" s="34">
        <v>15691044</v>
      </c>
      <c r="K18" s="34">
        <v>11474379</v>
      </c>
      <c r="L18" s="35">
        <v>3</v>
      </c>
      <c r="M18" s="34">
        <f t="shared" si="3"/>
        <v>34423137</v>
      </c>
      <c r="N18" s="34">
        <v>15691044</v>
      </c>
      <c r="O18" s="34">
        <v>11474379</v>
      </c>
      <c r="P18" s="35">
        <v>1</v>
      </c>
      <c r="Q18" s="34">
        <f t="shared" si="4"/>
        <v>11474379</v>
      </c>
      <c r="R18" s="34">
        <v>36797611</v>
      </c>
      <c r="S18" s="34">
        <v>26254100</v>
      </c>
      <c r="T18" s="35">
        <v>1</v>
      </c>
      <c r="U18" s="34">
        <f t="shared" si="5"/>
        <v>26254100</v>
      </c>
      <c r="V18" s="34">
        <v>3802522</v>
      </c>
      <c r="W18" s="34">
        <v>3023004</v>
      </c>
      <c r="X18" s="35">
        <v>1</v>
      </c>
      <c r="Y18" s="34">
        <f t="shared" si="6"/>
        <v>3023004</v>
      </c>
      <c r="Z18" s="34">
        <v>45025763</v>
      </c>
      <c r="AA18" s="34">
        <v>27795481</v>
      </c>
      <c r="AB18" s="35">
        <v>1</v>
      </c>
      <c r="AC18" s="34">
        <f t="shared" si="7"/>
        <v>27795481</v>
      </c>
      <c r="AD18" s="34">
        <v>36797611</v>
      </c>
      <c r="AE18" s="34">
        <v>26254100</v>
      </c>
      <c r="AF18" s="35">
        <v>1</v>
      </c>
      <c r="AG18" s="34">
        <f t="shared" si="8"/>
        <v>26254100</v>
      </c>
      <c r="AH18" s="34">
        <v>54093916</v>
      </c>
      <c r="AI18" s="34">
        <v>40004663</v>
      </c>
      <c r="AJ18" s="35">
        <v>1</v>
      </c>
      <c r="AK18" s="34">
        <f t="shared" si="9"/>
        <v>40004663</v>
      </c>
      <c r="AL18" s="34">
        <v>159500</v>
      </c>
      <c r="AM18" s="34">
        <v>126802.5</v>
      </c>
      <c r="AN18" s="35">
        <v>20</v>
      </c>
      <c r="AO18" s="34">
        <f t="shared" si="10"/>
        <v>2536050</v>
      </c>
      <c r="AP18" s="88" t="s">
        <v>35</v>
      </c>
      <c r="AQ18" s="88"/>
      <c r="AS18" s="78">
        <v>294960254</v>
      </c>
      <c r="AT18" s="78">
        <f t="shared" si="0"/>
        <v>210493393</v>
      </c>
      <c r="AU18" s="80">
        <f t="shared" si="11"/>
        <v>84466861</v>
      </c>
      <c r="AW18" s="78">
        <v>210493393</v>
      </c>
      <c r="AX18" s="80">
        <f t="shared" si="12"/>
        <v>0</v>
      </c>
    </row>
    <row r="19" spans="1:50" s="28" customFormat="1" ht="14.25" x14ac:dyDescent="0.2">
      <c r="A19" s="33" t="s">
        <v>16</v>
      </c>
      <c r="B19" s="34">
        <v>15691044</v>
      </c>
      <c r="C19" s="35">
        <v>1</v>
      </c>
      <c r="D19" s="34">
        <v>15675353</v>
      </c>
      <c r="E19" s="34">
        <f t="shared" si="1"/>
        <v>15675353</v>
      </c>
      <c r="F19" s="34">
        <v>36797611</v>
      </c>
      <c r="G19" s="34">
        <v>36760813</v>
      </c>
      <c r="H19" s="35">
        <v>1</v>
      </c>
      <c r="I19" s="34">
        <f t="shared" si="2"/>
        <v>36760813</v>
      </c>
      <c r="J19" s="34">
        <v>15691044</v>
      </c>
      <c r="K19" s="34">
        <v>15675353</v>
      </c>
      <c r="L19" s="35">
        <v>3</v>
      </c>
      <c r="M19" s="34">
        <f t="shared" si="3"/>
        <v>47026059</v>
      </c>
      <c r="N19" s="34">
        <v>15691044</v>
      </c>
      <c r="O19" s="34">
        <v>15675352</v>
      </c>
      <c r="P19" s="35">
        <v>1</v>
      </c>
      <c r="Q19" s="34">
        <f t="shared" si="4"/>
        <v>15675352</v>
      </c>
      <c r="R19" s="34">
        <v>36797611</v>
      </c>
      <c r="S19" s="34">
        <v>36760813</v>
      </c>
      <c r="T19" s="35">
        <v>1</v>
      </c>
      <c r="U19" s="34">
        <f t="shared" si="5"/>
        <v>36760813</v>
      </c>
      <c r="V19" s="34">
        <v>3802522</v>
      </c>
      <c r="W19" s="34">
        <v>3798719</v>
      </c>
      <c r="X19" s="35">
        <v>1</v>
      </c>
      <c r="Y19" s="34">
        <f t="shared" si="6"/>
        <v>3798719</v>
      </c>
      <c r="Z19" s="34">
        <v>45025763</v>
      </c>
      <c r="AA19" s="34">
        <v>44980737</v>
      </c>
      <c r="AB19" s="35">
        <v>1</v>
      </c>
      <c r="AC19" s="34">
        <f t="shared" si="7"/>
        <v>44980737</v>
      </c>
      <c r="AD19" s="34">
        <v>36797611</v>
      </c>
      <c r="AE19" s="34">
        <v>36760813</v>
      </c>
      <c r="AF19" s="35">
        <v>1</v>
      </c>
      <c r="AG19" s="34">
        <f t="shared" si="8"/>
        <v>36760813</v>
      </c>
      <c r="AH19" s="34">
        <v>54093916</v>
      </c>
      <c r="AI19" s="34">
        <v>54039822</v>
      </c>
      <c r="AJ19" s="35">
        <v>1</v>
      </c>
      <c r="AK19" s="34">
        <f t="shared" si="9"/>
        <v>54039822</v>
      </c>
      <c r="AL19" s="34">
        <v>159500</v>
      </c>
      <c r="AM19" s="34">
        <v>195304</v>
      </c>
      <c r="AN19" s="35">
        <v>20</v>
      </c>
      <c r="AO19" s="34">
        <f t="shared" si="10"/>
        <v>3906080</v>
      </c>
      <c r="AP19" s="88"/>
      <c r="AQ19" s="88" t="s">
        <v>35</v>
      </c>
      <c r="AS19" s="78">
        <v>294960254</v>
      </c>
      <c r="AT19" s="78">
        <f t="shared" si="0"/>
        <v>295384561</v>
      </c>
      <c r="AU19" s="80">
        <f t="shared" si="11"/>
        <v>-424307</v>
      </c>
      <c r="AW19" s="78">
        <v>295384561</v>
      </c>
      <c r="AX19" s="80">
        <f t="shared" si="12"/>
        <v>0</v>
      </c>
    </row>
    <row r="20" spans="1:50" x14ac:dyDescent="0.2">
      <c r="AF20" s="82"/>
    </row>
    <row r="22" spans="1:50" x14ac:dyDescent="0.2">
      <c r="B22" s="64"/>
      <c r="D22" s="64"/>
    </row>
    <row r="24" spans="1:50" x14ac:dyDescent="0.2">
      <c r="AE24" s="28"/>
    </row>
    <row r="25" spans="1:50" x14ac:dyDescent="0.2">
      <c r="D25" s="54"/>
    </row>
    <row r="26" spans="1:50" x14ac:dyDescent="0.2">
      <c r="D26" s="54"/>
      <c r="AE26" s="64"/>
      <c r="AV26" s="55"/>
    </row>
    <row r="27" spans="1:50" x14ac:dyDescent="0.2">
      <c r="D27" s="54"/>
    </row>
  </sheetData>
  <mergeCells count="11">
    <mergeCell ref="AP3:AQ3"/>
    <mergeCell ref="AD3:AG3"/>
    <mergeCell ref="AH3:AK3"/>
    <mergeCell ref="AL3:AO3"/>
    <mergeCell ref="B3:E3"/>
    <mergeCell ref="F3:I3"/>
    <mergeCell ref="J3:M3"/>
    <mergeCell ref="N3:Q3"/>
    <mergeCell ref="R3:U3"/>
    <mergeCell ref="V3:Y3"/>
    <mergeCell ref="Z3:AC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731B5-3971-4914-833E-108E6713211E}">
  <dimension ref="A1:BN16"/>
  <sheetViews>
    <sheetView zoomScale="85" zoomScaleNormal="85" workbookViewId="0">
      <selection activeCell="AV34" sqref="AV34"/>
    </sheetView>
  </sheetViews>
  <sheetFormatPr baseColWidth="10" defaultColWidth="11.42578125" defaultRowHeight="15" x14ac:dyDescent="0.25"/>
  <cols>
    <col min="1" max="1" width="46" customWidth="1"/>
    <col min="2" max="2" width="11.7109375" hidden="1" customWidth="1"/>
    <col min="3" max="3" width="11.7109375" style="67" customWidth="1"/>
    <col min="4" max="4" width="5.42578125" hidden="1" customWidth="1"/>
    <col min="5" max="5" width="11.7109375" hidden="1" customWidth="1"/>
    <col min="6" max="6" width="11.7109375" style="67" bestFit="1" customWidth="1"/>
    <col min="7" max="7" width="10.42578125" hidden="1" customWidth="1"/>
    <col min="8" max="8" width="11.7109375" hidden="1" customWidth="1"/>
    <col min="9" max="9" width="11.7109375" style="67" customWidth="1"/>
    <col min="10" max="10" width="11.7109375" hidden="1" customWidth="1"/>
    <col min="11" max="11" width="5.42578125" hidden="1" customWidth="1"/>
    <col min="12" max="12" width="11.7109375" style="67" bestFit="1" customWidth="1"/>
    <col min="13" max="13" width="10.42578125" hidden="1" customWidth="1"/>
    <col min="14" max="14" width="11.7109375" hidden="1" customWidth="1"/>
    <col min="15" max="15" width="11.7109375" style="67" customWidth="1"/>
    <col min="16" max="16" width="11.7109375" hidden="1" customWidth="1"/>
    <col min="17" max="17" width="5.42578125" hidden="1" customWidth="1"/>
    <col min="18" max="18" width="11.7109375" style="67" bestFit="1" customWidth="1"/>
    <col min="19" max="19" width="10.42578125" hidden="1" customWidth="1"/>
    <col min="20" max="20" width="11.7109375" hidden="1" customWidth="1"/>
    <col min="21" max="21" width="11.7109375" style="67" customWidth="1"/>
    <col min="22" max="22" width="11.7109375" hidden="1" customWidth="1"/>
    <col min="23" max="23" width="5.42578125" hidden="1" customWidth="1"/>
    <col min="24" max="24" width="11.7109375" style="67" bestFit="1" customWidth="1"/>
    <col min="25" max="25" width="10.42578125" hidden="1" customWidth="1"/>
    <col min="26" max="26" width="11.7109375" hidden="1" customWidth="1"/>
    <col min="27" max="27" width="11.7109375" style="67" customWidth="1"/>
    <col min="28" max="28" width="11.7109375" hidden="1" customWidth="1"/>
    <col min="29" max="29" width="5.42578125" hidden="1" customWidth="1"/>
    <col min="30" max="30" width="11.7109375" style="67" bestFit="1" customWidth="1"/>
    <col min="31" max="31" width="10.42578125" hidden="1" customWidth="1"/>
    <col min="32" max="32" width="11" hidden="1" customWidth="1"/>
    <col min="33" max="33" width="11" style="67" customWidth="1"/>
    <col min="34" max="34" width="10.7109375" hidden="1" customWidth="1"/>
    <col min="35" max="35" width="5.42578125" hidden="1" customWidth="1"/>
    <col min="36" max="36" width="10.7109375" style="67" bestFit="1" customWidth="1"/>
    <col min="37" max="37" width="10.42578125" hidden="1" customWidth="1"/>
    <col min="38" max="38" width="11.7109375" hidden="1" customWidth="1"/>
    <col min="39" max="39" width="11.7109375" style="67" customWidth="1"/>
    <col min="40" max="40" width="11.7109375" hidden="1" customWidth="1"/>
    <col min="41" max="41" width="5.42578125" hidden="1" customWidth="1"/>
    <col min="42" max="42" width="11.7109375" style="67" bestFit="1" customWidth="1"/>
    <col min="43" max="43" width="10.42578125" hidden="1" customWidth="1"/>
    <col min="44" max="44" width="11.7109375" hidden="1" customWidth="1"/>
    <col min="45" max="45" width="11.7109375" style="67" customWidth="1"/>
    <col min="46" max="46" width="11.7109375" hidden="1" customWidth="1"/>
    <col min="47" max="47" width="5.42578125" hidden="1" customWidth="1"/>
    <col min="48" max="48" width="11.7109375" style="67" bestFit="1" customWidth="1"/>
    <col min="49" max="49" width="9.140625" hidden="1" customWidth="1"/>
    <col min="50" max="50" width="11.7109375" hidden="1" customWidth="1"/>
    <col min="51" max="51" width="11.7109375" style="67" customWidth="1"/>
    <col min="52" max="52" width="11.7109375" hidden="1" customWidth="1"/>
    <col min="53" max="53" width="5.42578125" hidden="1" customWidth="1"/>
    <col min="54" max="54" width="11.7109375" style="67" bestFit="1" customWidth="1"/>
    <col min="55" max="55" width="9.140625" hidden="1" customWidth="1"/>
    <col min="56" max="56" width="11" hidden="1" customWidth="1"/>
    <col min="57" max="57" width="11" style="67" customWidth="1"/>
    <col min="58" max="58" width="9.140625" hidden="1" customWidth="1"/>
    <col min="59" max="59" width="5.42578125" hidden="1" customWidth="1"/>
    <col min="60" max="60" width="10.7109375" style="67" bestFit="1" customWidth="1"/>
    <col min="61" max="61" width="9.140625" hidden="1" customWidth="1"/>
    <col min="62" max="62" width="2.7109375" hidden="1" customWidth="1"/>
    <col min="63" max="63" width="3.28515625" hidden="1" customWidth="1"/>
    <col min="65" max="66" width="12.7109375" bestFit="1" customWidth="1"/>
  </cols>
  <sheetData>
    <row r="1" spans="1:66" ht="38.25" x14ac:dyDescent="0.25">
      <c r="A1" s="29"/>
      <c r="B1" s="31" t="s">
        <v>55</v>
      </c>
      <c r="C1" s="65"/>
      <c r="D1" s="31" t="s">
        <v>56</v>
      </c>
      <c r="E1" s="31" t="s">
        <v>57</v>
      </c>
      <c r="F1" s="68" t="s">
        <v>58</v>
      </c>
      <c r="G1" s="62" t="s">
        <v>59</v>
      </c>
      <c r="H1" s="38" t="s">
        <v>55</v>
      </c>
      <c r="I1" s="70"/>
      <c r="J1" s="30" t="s">
        <v>60</v>
      </c>
      <c r="K1" s="30" t="s">
        <v>56</v>
      </c>
      <c r="L1" s="72" t="s">
        <v>58</v>
      </c>
      <c r="M1" s="56" t="s">
        <v>59</v>
      </c>
      <c r="N1" s="36" t="s">
        <v>55</v>
      </c>
      <c r="O1" s="70"/>
      <c r="P1" s="30" t="s">
        <v>60</v>
      </c>
      <c r="Q1" s="30" t="s">
        <v>56</v>
      </c>
      <c r="R1" s="72" t="s">
        <v>58</v>
      </c>
      <c r="S1" s="56" t="s">
        <v>59</v>
      </c>
      <c r="T1" s="38" t="s">
        <v>55</v>
      </c>
      <c r="U1" s="70"/>
      <c r="V1" s="30" t="s">
        <v>60</v>
      </c>
      <c r="W1" s="30" t="s">
        <v>56</v>
      </c>
      <c r="X1" s="72" t="s">
        <v>58</v>
      </c>
      <c r="Y1" s="56" t="s">
        <v>59</v>
      </c>
      <c r="Z1" s="38" t="s">
        <v>55</v>
      </c>
      <c r="AA1" s="70"/>
      <c r="AB1" s="30" t="s">
        <v>60</v>
      </c>
      <c r="AC1" s="30" t="s">
        <v>56</v>
      </c>
      <c r="AD1" s="72" t="s">
        <v>58</v>
      </c>
      <c r="AE1" s="56" t="s">
        <v>59</v>
      </c>
      <c r="AF1" s="38" t="s">
        <v>55</v>
      </c>
      <c r="AG1" s="70"/>
      <c r="AH1" s="30" t="s">
        <v>60</v>
      </c>
      <c r="AI1" s="30" t="s">
        <v>56</v>
      </c>
      <c r="AJ1" s="72" t="s">
        <v>58</v>
      </c>
      <c r="AK1" s="56" t="s">
        <v>59</v>
      </c>
      <c r="AL1" s="38" t="s">
        <v>55</v>
      </c>
      <c r="AM1" s="70"/>
      <c r="AN1" s="30" t="s">
        <v>60</v>
      </c>
      <c r="AO1" s="30" t="s">
        <v>56</v>
      </c>
      <c r="AP1" s="72" t="s">
        <v>58</v>
      </c>
      <c r="AQ1" s="56" t="s">
        <v>59</v>
      </c>
      <c r="AR1" s="38" t="s">
        <v>55</v>
      </c>
      <c r="AS1" s="70"/>
      <c r="AT1" s="30" t="s">
        <v>60</v>
      </c>
      <c r="AU1" s="30" t="s">
        <v>56</v>
      </c>
      <c r="AV1" s="76" t="s">
        <v>58</v>
      </c>
      <c r="AW1" s="49"/>
      <c r="AX1" s="38" t="s">
        <v>55</v>
      </c>
      <c r="AY1" s="70"/>
      <c r="AZ1" s="30" t="s">
        <v>60</v>
      </c>
      <c r="BA1" s="30" t="s">
        <v>56</v>
      </c>
      <c r="BB1" s="76" t="s">
        <v>58</v>
      </c>
      <c r="BC1" s="49"/>
      <c r="BD1" s="38" t="s">
        <v>55</v>
      </c>
      <c r="BE1" s="70"/>
      <c r="BF1" s="30" t="s">
        <v>60</v>
      </c>
      <c r="BG1" s="30" t="s">
        <v>56</v>
      </c>
      <c r="BH1" s="72" t="s">
        <v>58</v>
      </c>
      <c r="BI1" s="53" t="s">
        <v>66</v>
      </c>
      <c r="BJ1" s="45" t="s">
        <v>28</v>
      </c>
      <c r="BK1" s="46" t="s">
        <v>29</v>
      </c>
    </row>
    <row r="2" spans="1:66" x14ac:dyDescent="0.25">
      <c r="A2" s="33" t="s">
        <v>2</v>
      </c>
      <c r="B2" s="34">
        <v>15691044</v>
      </c>
      <c r="C2" s="66">
        <f>+B2*D2</f>
        <v>15691044</v>
      </c>
      <c r="D2" s="35">
        <v>1</v>
      </c>
      <c r="E2" s="34">
        <v>14276363</v>
      </c>
      <c r="F2" s="69">
        <f>+(E2*D2)</f>
        <v>14276363</v>
      </c>
      <c r="G2" s="60" t="e">
        <f t="shared" ref="G2:G16" si="0">1-(E2*$G$1)/B2</f>
        <v>#VALUE!</v>
      </c>
      <c r="H2" s="39">
        <v>36797611</v>
      </c>
      <c r="I2" s="71">
        <f>+H2*K2</f>
        <v>36797611</v>
      </c>
      <c r="J2" s="34">
        <v>33479995</v>
      </c>
      <c r="K2" s="35">
        <v>1</v>
      </c>
      <c r="L2" s="73">
        <f>+K2*J2</f>
        <v>33479995</v>
      </c>
      <c r="M2" s="57" t="e">
        <f>1-(J2*$G$1)/H2</f>
        <v>#VALUE!</v>
      </c>
      <c r="N2" s="42">
        <v>15691044</v>
      </c>
      <c r="O2" s="71">
        <f>+N2*Q2</f>
        <v>47073132</v>
      </c>
      <c r="P2" s="34">
        <v>14276363</v>
      </c>
      <c r="Q2" s="35">
        <v>3</v>
      </c>
      <c r="R2" s="73">
        <f>+Q2*P2</f>
        <v>42829089</v>
      </c>
      <c r="S2" s="57" t="e">
        <f>1-(P2*$G$1)/N2</f>
        <v>#VALUE!</v>
      </c>
      <c r="T2" s="43">
        <v>15691044</v>
      </c>
      <c r="U2" s="75">
        <f>+T2*W2</f>
        <v>15691044</v>
      </c>
      <c r="V2" s="37">
        <v>14276363</v>
      </c>
      <c r="W2" s="35">
        <v>1</v>
      </c>
      <c r="X2" s="73">
        <f>+W2*V2</f>
        <v>14276363</v>
      </c>
      <c r="Y2" s="57" t="e">
        <f>1-(V2*$G$1)/T2</f>
        <v>#VALUE!</v>
      </c>
      <c r="Z2" s="43">
        <v>36797611</v>
      </c>
      <c r="AA2" s="75">
        <f>+Z2*AC2</f>
        <v>36797611</v>
      </c>
      <c r="AB2" s="37">
        <v>33479995</v>
      </c>
      <c r="AC2" s="35">
        <v>1</v>
      </c>
      <c r="AD2" s="73">
        <f>+AC2*AB2</f>
        <v>33479995</v>
      </c>
      <c r="AE2" s="57" t="e">
        <f t="shared" ref="AE2:AE16" si="1">1-(AB2*$G$1)/Z2</f>
        <v>#VALUE!</v>
      </c>
      <c r="AF2" s="43">
        <v>3802522</v>
      </c>
      <c r="AG2" s="75">
        <f>+AF2*AI2</f>
        <v>3802522</v>
      </c>
      <c r="AH2" s="37">
        <v>3459217</v>
      </c>
      <c r="AI2" s="35">
        <v>1</v>
      </c>
      <c r="AJ2" s="73">
        <f>+AI2*AH2</f>
        <v>3459217</v>
      </c>
      <c r="AK2" s="57" t="e">
        <f>1-(AH2*$G$1)/AF2</f>
        <v>#VALUE!</v>
      </c>
      <c r="AL2" s="43">
        <v>45025763</v>
      </c>
      <c r="AM2" s="75">
        <f>+AL2*AO2</f>
        <v>45025763</v>
      </c>
      <c r="AN2" s="37">
        <v>40966310</v>
      </c>
      <c r="AO2" s="35">
        <v>1</v>
      </c>
      <c r="AP2" s="73">
        <f>+AO2*AN2</f>
        <v>40966310</v>
      </c>
      <c r="AQ2" s="57" t="e">
        <f>1-(AN2*$G$1)/AL2</f>
        <v>#VALUE!</v>
      </c>
      <c r="AR2" s="43">
        <v>36797611</v>
      </c>
      <c r="AS2" s="75">
        <f>+AR2*AU2</f>
        <v>36797611</v>
      </c>
      <c r="AT2" s="37">
        <v>33479995</v>
      </c>
      <c r="AU2" s="35">
        <v>1</v>
      </c>
      <c r="AV2" s="73">
        <f>+AU2*AT2</f>
        <v>33479995</v>
      </c>
      <c r="AW2" s="57" t="e">
        <f>1-(AT2*$G$1)/AR2</f>
        <v>#VALUE!</v>
      </c>
      <c r="AX2" s="39">
        <v>54093916</v>
      </c>
      <c r="AY2" s="71">
        <f>+AX2*BA2</f>
        <v>54093916</v>
      </c>
      <c r="AZ2" s="34">
        <v>49216893</v>
      </c>
      <c r="BA2" s="35">
        <v>1</v>
      </c>
      <c r="BB2" s="73">
        <f>+BA2*AZ2</f>
        <v>49216893</v>
      </c>
      <c r="BC2" s="57" t="e">
        <f>1-(AZ2*$G$1)/AX2</f>
        <v>#VALUE!</v>
      </c>
      <c r="BD2" s="39">
        <v>159500</v>
      </c>
      <c r="BE2" s="71">
        <f>+BD2*BG2</f>
        <v>3190000</v>
      </c>
      <c r="BF2" s="34">
        <v>140000</v>
      </c>
      <c r="BG2" s="35">
        <v>20</v>
      </c>
      <c r="BH2" s="73">
        <f>+BG2*BF2</f>
        <v>2800000</v>
      </c>
      <c r="BI2" s="57" t="e">
        <f>1-(BF2*$G$1)/BD2</f>
        <v>#VALUE!</v>
      </c>
      <c r="BJ2" s="51" t="s">
        <v>35</v>
      </c>
      <c r="BK2" s="47"/>
      <c r="BM2" s="77">
        <f>+C2+I2+O2+U2+AA2+AG2+AM2+AS2+AY2+BE2</f>
        <v>294960254</v>
      </c>
      <c r="BN2" s="77">
        <f>+F2+L2+R2+X2+AD2+AJ2+AP2+AV2+BB2+BH2</f>
        <v>268264220</v>
      </c>
    </row>
    <row r="3" spans="1:66" x14ac:dyDescent="0.25">
      <c r="A3" s="33" t="s">
        <v>3</v>
      </c>
      <c r="B3" s="34">
        <v>15691044</v>
      </c>
      <c r="C3" s="66">
        <f t="shared" ref="C3:C16" si="2">+B3*D3</f>
        <v>15691044</v>
      </c>
      <c r="D3" s="35">
        <v>1</v>
      </c>
      <c r="E3" s="34">
        <v>15049280</v>
      </c>
      <c r="F3" s="69">
        <f t="shared" ref="F3:F16" si="3">+(E3*D3)</f>
        <v>15049280</v>
      </c>
      <c r="G3" s="60" t="e">
        <f t="shared" si="0"/>
        <v>#VALUE!</v>
      </c>
      <c r="H3" s="39">
        <v>36797611</v>
      </c>
      <c r="I3" s="71">
        <f t="shared" ref="I3:I16" si="4">+H3*K3</f>
        <v>36797611</v>
      </c>
      <c r="J3" s="34">
        <v>35292589</v>
      </c>
      <c r="K3" s="35">
        <v>1</v>
      </c>
      <c r="L3" s="73">
        <f t="shared" ref="L3:L16" si="5">+K3*J3</f>
        <v>35292589</v>
      </c>
      <c r="M3" s="57" t="e">
        <f t="shared" ref="M3:M16" si="6">1-(J3*$G$1)/H3</f>
        <v>#VALUE!</v>
      </c>
      <c r="N3" s="42">
        <v>15691044</v>
      </c>
      <c r="O3" s="71">
        <f t="shared" ref="O3:O16" si="7">+N3*Q3</f>
        <v>47073132</v>
      </c>
      <c r="P3" s="34">
        <v>15049280</v>
      </c>
      <c r="Q3" s="35">
        <v>3</v>
      </c>
      <c r="R3" s="73">
        <f t="shared" ref="R3:R16" si="8">+Q3*P3</f>
        <v>45147840</v>
      </c>
      <c r="S3" s="57" t="e">
        <f t="shared" ref="S3:S16" si="9">1-(P3*$G$1)/N3</f>
        <v>#VALUE!</v>
      </c>
      <c r="T3" s="43">
        <v>15691044</v>
      </c>
      <c r="U3" s="75">
        <f t="shared" ref="U3:U16" si="10">+T3*W3</f>
        <v>15691044</v>
      </c>
      <c r="V3" s="37">
        <v>15049280</v>
      </c>
      <c r="W3" s="35">
        <v>1</v>
      </c>
      <c r="X3" s="73">
        <f t="shared" ref="X3:X16" si="11">+W3*V3</f>
        <v>15049280</v>
      </c>
      <c r="Y3" s="57" t="e">
        <f t="shared" ref="Y3:Y16" si="12">1-(V3*$G$1)/T3</f>
        <v>#VALUE!</v>
      </c>
      <c r="Z3" s="43">
        <v>36797611</v>
      </c>
      <c r="AA3" s="75">
        <f t="shared" ref="AA3:AA16" si="13">+Z3*AC3</f>
        <v>36797611</v>
      </c>
      <c r="AB3" s="37">
        <v>35292589</v>
      </c>
      <c r="AC3" s="35">
        <v>1</v>
      </c>
      <c r="AD3" s="73">
        <f t="shared" ref="AD3:AD16" si="14">+AC3*AB3</f>
        <v>35292589</v>
      </c>
      <c r="AE3" s="57" t="e">
        <f t="shared" si="1"/>
        <v>#VALUE!</v>
      </c>
      <c r="AF3" s="43">
        <v>3802522</v>
      </c>
      <c r="AG3" s="75">
        <f t="shared" ref="AG3:AG16" si="15">+AF3*AI3</f>
        <v>3802522</v>
      </c>
      <c r="AH3" s="37">
        <v>3646999</v>
      </c>
      <c r="AI3" s="35">
        <v>1</v>
      </c>
      <c r="AJ3" s="73">
        <f t="shared" ref="AJ3:AJ16" si="16">+AI3*AH3</f>
        <v>3646999</v>
      </c>
      <c r="AK3" s="57" t="e">
        <f t="shared" ref="AK3:AK16" si="17">1-(AH3*$G$1)/AF3</f>
        <v>#VALUE!</v>
      </c>
      <c r="AL3" s="43">
        <v>45025763</v>
      </c>
      <c r="AM3" s="75">
        <f t="shared" ref="AM3:AM16" si="18">+AL3*AO3</f>
        <v>45025763</v>
      </c>
      <c r="AN3" s="37">
        <v>43184209</v>
      </c>
      <c r="AO3" s="35">
        <v>1</v>
      </c>
      <c r="AP3" s="73">
        <f t="shared" ref="AP3:AP16" si="19">+AO3*AN3</f>
        <v>43184209</v>
      </c>
      <c r="AQ3" s="57" t="e">
        <f t="shared" ref="AQ3:AQ16" si="20">1-(AN3*$G$1)/AL3</f>
        <v>#VALUE!</v>
      </c>
      <c r="AR3" s="43">
        <v>36797611</v>
      </c>
      <c r="AS3" s="75">
        <f t="shared" ref="AS3:AS16" si="21">+AR3*AU3</f>
        <v>36797611</v>
      </c>
      <c r="AT3" s="37">
        <v>35292589</v>
      </c>
      <c r="AU3" s="35">
        <v>1</v>
      </c>
      <c r="AV3" s="73">
        <f t="shared" ref="AV3:AV16" si="22">+AU3*AT3</f>
        <v>35292589</v>
      </c>
      <c r="AW3" s="57" t="e">
        <f t="shared" ref="AW3:AW16" si="23">1-(AT3*$G$1)/AR3</f>
        <v>#VALUE!</v>
      </c>
      <c r="AX3" s="39">
        <v>54093916</v>
      </c>
      <c r="AY3" s="71">
        <f t="shared" ref="AY3:AY16" si="24">+AX3*BA3</f>
        <v>54093916</v>
      </c>
      <c r="AZ3" s="34">
        <v>51881475</v>
      </c>
      <c r="BA3" s="35">
        <v>1</v>
      </c>
      <c r="BB3" s="73">
        <f t="shared" ref="BB3:BB16" si="25">+BA3*AZ3</f>
        <v>51881475</v>
      </c>
      <c r="BC3" s="57" t="e">
        <f t="shared" ref="BC3:BC16" si="26">1-(AZ3*$G$1)/AX3</f>
        <v>#VALUE!</v>
      </c>
      <c r="BD3" s="39">
        <v>159500</v>
      </c>
      <c r="BE3" s="71">
        <f t="shared" ref="BE3:BE16" si="27">+BD3*BG3</f>
        <v>3190000</v>
      </c>
      <c r="BF3" s="34">
        <v>152976</v>
      </c>
      <c r="BG3" s="35">
        <v>20</v>
      </c>
      <c r="BH3" s="73">
        <f t="shared" ref="BH3:BH16" si="28">+BG3*BF3</f>
        <v>3059520</v>
      </c>
      <c r="BI3" s="57" t="e">
        <f t="shared" ref="BI3:BI16" si="29">1-(BF3*$G$1)/BD3</f>
        <v>#VALUE!</v>
      </c>
      <c r="BJ3" s="51" t="s">
        <v>35</v>
      </c>
      <c r="BK3" s="47"/>
      <c r="BM3" s="77">
        <f t="shared" ref="BM3:BM16" si="30">+C3+I3+O3+U3+AA3+AG3+AM3+AS3+AY3+BE3</f>
        <v>294960254</v>
      </c>
      <c r="BN3" s="77">
        <f t="shared" ref="BN3:BN16" si="31">+F3+L3+R3+X3+AD3+AJ3+AP3+AV3+BB3+BH3</f>
        <v>282896370</v>
      </c>
    </row>
    <row r="4" spans="1:66" x14ac:dyDescent="0.25">
      <c r="A4" s="33" t="s">
        <v>4</v>
      </c>
      <c r="B4" s="34">
        <v>15691044</v>
      </c>
      <c r="C4" s="66">
        <f t="shared" si="2"/>
        <v>15691044</v>
      </c>
      <c r="D4" s="35">
        <v>1</v>
      </c>
      <c r="E4" s="34">
        <v>14793516</v>
      </c>
      <c r="F4" s="69">
        <f t="shared" si="3"/>
        <v>14793516</v>
      </c>
      <c r="G4" s="60" t="e">
        <f t="shared" si="0"/>
        <v>#VALUE!</v>
      </c>
      <c r="H4" s="39">
        <v>36797611</v>
      </c>
      <c r="I4" s="71">
        <f t="shared" si="4"/>
        <v>36797611</v>
      </c>
      <c r="J4" s="34">
        <v>34692788</v>
      </c>
      <c r="K4" s="35">
        <v>1</v>
      </c>
      <c r="L4" s="73">
        <f t="shared" si="5"/>
        <v>34692788</v>
      </c>
      <c r="M4" s="57" t="e">
        <f t="shared" si="6"/>
        <v>#VALUE!</v>
      </c>
      <c r="N4" s="42">
        <v>15691044</v>
      </c>
      <c r="O4" s="71">
        <f t="shared" si="7"/>
        <v>47073132</v>
      </c>
      <c r="P4" s="34">
        <v>14793516</v>
      </c>
      <c r="Q4" s="35">
        <v>3</v>
      </c>
      <c r="R4" s="73">
        <f t="shared" si="8"/>
        <v>44380548</v>
      </c>
      <c r="S4" s="57" t="e">
        <f t="shared" si="9"/>
        <v>#VALUE!</v>
      </c>
      <c r="T4" s="43">
        <v>15691044</v>
      </c>
      <c r="U4" s="75">
        <f t="shared" si="10"/>
        <v>15691044</v>
      </c>
      <c r="V4" s="37">
        <v>14793516</v>
      </c>
      <c r="W4" s="35">
        <v>1</v>
      </c>
      <c r="X4" s="73">
        <f t="shared" si="11"/>
        <v>14793516</v>
      </c>
      <c r="Y4" s="57" t="e">
        <f t="shared" si="12"/>
        <v>#VALUE!</v>
      </c>
      <c r="Z4" s="43">
        <v>36797611</v>
      </c>
      <c r="AA4" s="75">
        <f t="shared" si="13"/>
        <v>36797611</v>
      </c>
      <c r="AB4" s="37">
        <v>34692788</v>
      </c>
      <c r="AC4" s="35">
        <v>1</v>
      </c>
      <c r="AD4" s="73">
        <f t="shared" si="14"/>
        <v>34692788</v>
      </c>
      <c r="AE4" s="57" t="e">
        <f t="shared" si="1"/>
        <v>#VALUE!</v>
      </c>
      <c r="AF4" s="43">
        <v>3802522</v>
      </c>
      <c r="AG4" s="75">
        <f t="shared" si="15"/>
        <v>3802522</v>
      </c>
      <c r="AH4" s="37">
        <v>3585018</v>
      </c>
      <c r="AI4" s="35">
        <v>1</v>
      </c>
      <c r="AJ4" s="73">
        <f t="shared" si="16"/>
        <v>3585018</v>
      </c>
      <c r="AK4" s="57" t="e">
        <f t="shared" si="17"/>
        <v>#VALUE!</v>
      </c>
      <c r="AL4" s="43">
        <v>45025763</v>
      </c>
      <c r="AM4" s="75">
        <f t="shared" si="18"/>
        <v>45025763</v>
      </c>
      <c r="AN4" s="37">
        <v>42450289</v>
      </c>
      <c r="AO4" s="35">
        <v>1</v>
      </c>
      <c r="AP4" s="73">
        <f t="shared" si="19"/>
        <v>42450289</v>
      </c>
      <c r="AQ4" s="57" t="e">
        <f t="shared" si="20"/>
        <v>#VALUE!</v>
      </c>
      <c r="AR4" s="43">
        <v>36797611</v>
      </c>
      <c r="AS4" s="75">
        <f t="shared" si="21"/>
        <v>36797611</v>
      </c>
      <c r="AT4" s="37">
        <v>34692788</v>
      </c>
      <c r="AU4" s="35">
        <v>1</v>
      </c>
      <c r="AV4" s="73">
        <f t="shared" si="22"/>
        <v>34692788</v>
      </c>
      <c r="AW4" s="57" t="e">
        <f t="shared" si="23"/>
        <v>#VALUE!</v>
      </c>
      <c r="AX4" s="39">
        <v>54093916</v>
      </c>
      <c r="AY4" s="71">
        <f t="shared" si="24"/>
        <v>54093916</v>
      </c>
      <c r="AZ4" s="34">
        <v>50999744</v>
      </c>
      <c r="BA4" s="35">
        <v>1</v>
      </c>
      <c r="BB4" s="73">
        <f t="shared" si="25"/>
        <v>50999744</v>
      </c>
      <c r="BC4" s="57" t="e">
        <f t="shared" si="26"/>
        <v>#VALUE!</v>
      </c>
      <c r="BD4" s="39">
        <v>159500</v>
      </c>
      <c r="BE4" s="71">
        <f t="shared" si="27"/>
        <v>3190000</v>
      </c>
      <c r="BF4" s="34">
        <v>150377</v>
      </c>
      <c r="BG4" s="35">
        <v>20</v>
      </c>
      <c r="BH4" s="73">
        <f t="shared" si="28"/>
        <v>3007540</v>
      </c>
      <c r="BI4" s="57" t="e">
        <f t="shared" si="29"/>
        <v>#VALUE!</v>
      </c>
      <c r="BJ4" s="51"/>
      <c r="BK4" s="47"/>
      <c r="BM4" s="77">
        <f t="shared" si="30"/>
        <v>294960254</v>
      </c>
      <c r="BN4" s="77">
        <f t="shared" si="31"/>
        <v>278088535</v>
      </c>
    </row>
    <row r="5" spans="1:66" x14ac:dyDescent="0.25">
      <c r="A5" s="33" t="s">
        <v>5</v>
      </c>
      <c r="B5" s="34">
        <v>15691044</v>
      </c>
      <c r="C5" s="66">
        <f t="shared" si="2"/>
        <v>15691044</v>
      </c>
      <c r="D5" s="35">
        <v>1</v>
      </c>
      <c r="E5" s="34">
        <v>14788808</v>
      </c>
      <c r="F5" s="69">
        <f t="shared" si="3"/>
        <v>14788808</v>
      </c>
      <c r="G5" s="60" t="e">
        <f t="shared" si="0"/>
        <v>#VALUE!</v>
      </c>
      <c r="H5" s="39">
        <v>36797611</v>
      </c>
      <c r="I5" s="71">
        <f t="shared" si="4"/>
        <v>36797611</v>
      </c>
      <c r="J5" s="34">
        <v>34681748</v>
      </c>
      <c r="K5" s="35">
        <v>1</v>
      </c>
      <c r="L5" s="73">
        <f t="shared" si="5"/>
        <v>34681748</v>
      </c>
      <c r="M5" s="57" t="e">
        <f t="shared" si="6"/>
        <v>#VALUE!</v>
      </c>
      <c r="N5" s="42">
        <v>15691044</v>
      </c>
      <c r="O5" s="71">
        <f t="shared" si="7"/>
        <v>47073132</v>
      </c>
      <c r="P5" s="34">
        <v>14788808</v>
      </c>
      <c r="Q5" s="35">
        <v>3</v>
      </c>
      <c r="R5" s="73">
        <f t="shared" si="8"/>
        <v>44366424</v>
      </c>
      <c r="S5" s="57" t="e">
        <f t="shared" si="9"/>
        <v>#VALUE!</v>
      </c>
      <c r="T5" s="43">
        <v>15691044</v>
      </c>
      <c r="U5" s="75">
        <f t="shared" si="10"/>
        <v>15691044</v>
      </c>
      <c r="V5" s="37">
        <v>14788808</v>
      </c>
      <c r="W5" s="35">
        <v>1</v>
      </c>
      <c r="X5" s="73">
        <f>+W5*V5</f>
        <v>14788808</v>
      </c>
      <c r="Y5" s="57" t="e">
        <f t="shared" si="12"/>
        <v>#VALUE!</v>
      </c>
      <c r="Z5" s="43">
        <v>36797611</v>
      </c>
      <c r="AA5" s="75">
        <f t="shared" si="13"/>
        <v>36797611</v>
      </c>
      <c r="AB5" s="37">
        <v>34681748</v>
      </c>
      <c r="AC5" s="35">
        <v>1</v>
      </c>
      <c r="AD5" s="73">
        <f t="shared" si="14"/>
        <v>34681748</v>
      </c>
      <c r="AE5" s="57" t="e">
        <f t="shared" si="1"/>
        <v>#VALUE!</v>
      </c>
      <c r="AF5" s="43">
        <v>3802522</v>
      </c>
      <c r="AG5" s="75">
        <f t="shared" si="15"/>
        <v>3802522</v>
      </c>
      <c r="AH5" s="37">
        <v>3583876</v>
      </c>
      <c r="AI5" s="35">
        <v>1</v>
      </c>
      <c r="AJ5" s="73">
        <f t="shared" si="16"/>
        <v>3583876</v>
      </c>
      <c r="AK5" s="57" t="e">
        <f t="shared" si="17"/>
        <v>#VALUE!</v>
      </c>
      <c r="AL5" s="43">
        <v>45025763</v>
      </c>
      <c r="AM5" s="75">
        <f t="shared" si="18"/>
        <v>45025763</v>
      </c>
      <c r="AN5" s="37">
        <v>42436781</v>
      </c>
      <c r="AO5" s="35">
        <v>1</v>
      </c>
      <c r="AP5" s="73">
        <f t="shared" si="19"/>
        <v>42436781</v>
      </c>
      <c r="AQ5" s="57" t="e">
        <f t="shared" si="20"/>
        <v>#VALUE!</v>
      </c>
      <c r="AR5" s="43">
        <v>36797611</v>
      </c>
      <c r="AS5" s="75">
        <f t="shared" si="21"/>
        <v>36797611</v>
      </c>
      <c r="AT5" s="37">
        <v>34681748</v>
      </c>
      <c r="AU5" s="35">
        <v>1</v>
      </c>
      <c r="AV5" s="73">
        <f t="shared" si="22"/>
        <v>34681748</v>
      </c>
      <c r="AW5" s="57" t="e">
        <f t="shared" si="23"/>
        <v>#VALUE!</v>
      </c>
      <c r="AX5" s="39">
        <v>54093916</v>
      </c>
      <c r="AY5" s="71">
        <f t="shared" si="24"/>
        <v>54093916</v>
      </c>
      <c r="AZ5" s="34">
        <v>50983515</v>
      </c>
      <c r="BA5" s="35">
        <v>1</v>
      </c>
      <c r="BB5" s="73">
        <f t="shared" si="25"/>
        <v>50983515</v>
      </c>
      <c r="BC5" s="57" t="e">
        <f t="shared" si="26"/>
        <v>#VALUE!</v>
      </c>
      <c r="BD5" s="39">
        <v>159500</v>
      </c>
      <c r="BE5" s="71">
        <f t="shared" si="27"/>
        <v>3190000</v>
      </c>
      <c r="BF5" s="34">
        <v>150328</v>
      </c>
      <c r="BG5" s="35">
        <v>20</v>
      </c>
      <c r="BH5" s="73">
        <f t="shared" si="28"/>
        <v>3006560</v>
      </c>
      <c r="BI5" s="57" t="e">
        <f t="shared" si="29"/>
        <v>#VALUE!</v>
      </c>
      <c r="BJ5" s="51"/>
      <c r="BK5" s="47"/>
      <c r="BM5" s="77">
        <f t="shared" si="30"/>
        <v>294960254</v>
      </c>
      <c r="BN5" s="77">
        <f t="shared" si="31"/>
        <v>278000016</v>
      </c>
    </row>
    <row r="6" spans="1:66" x14ac:dyDescent="0.25">
      <c r="A6" s="33" t="s">
        <v>6</v>
      </c>
      <c r="B6" s="34">
        <v>15691044</v>
      </c>
      <c r="C6" s="66">
        <f t="shared" si="2"/>
        <v>15691044</v>
      </c>
      <c r="D6" s="35">
        <v>1</v>
      </c>
      <c r="E6" s="34">
        <v>14850000</v>
      </c>
      <c r="F6" s="69">
        <f t="shared" si="3"/>
        <v>14850000</v>
      </c>
      <c r="G6" s="60" t="e">
        <f t="shared" si="0"/>
        <v>#VALUE!</v>
      </c>
      <c r="H6" s="39">
        <v>36797611</v>
      </c>
      <c r="I6" s="71">
        <f t="shared" si="4"/>
        <v>36797611</v>
      </c>
      <c r="J6" s="34">
        <v>34868000</v>
      </c>
      <c r="K6" s="35">
        <v>1</v>
      </c>
      <c r="L6" s="73">
        <f t="shared" si="5"/>
        <v>34868000</v>
      </c>
      <c r="M6" s="57" t="e">
        <f t="shared" si="6"/>
        <v>#VALUE!</v>
      </c>
      <c r="N6" s="42">
        <v>15691044</v>
      </c>
      <c r="O6" s="71">
        <f t="shared" si="7"/>
        <v>47073132</v>
      </c>
      <c r="P6" s="34">
        <v>14850000</v>
      </c>
      <c r="Q6" s="35">
        <v>3</v>
      </c>
      <c r="R6" s="73">
        <f t="shared" si="8"/>
        <v>44550000</v>
      </c>
      <c r="S6" s="57" t="e">
        <f t="shared" si="9"/>
        <v>#VALUE!</v>
      </c>
      <c r="T6" s="43">
        <v>15691044</v>
      </c>
      <c r="U6" s="75">
        <f t="shared" si="10"/>
        <v>15691044</v>
      </c>
      <c r="V6" s="37">
        <v>14850000</v>
      </c>
      <c r="W6" s="35">
        <v>1</v>
      </c>
      <c r="X6" s="73">
        <f t="shared" si="11"/>
        <v>14850000</v>
      </c>
      <c r="Y6" s="57" t="e">
        <f t="shared" si="12"/>
        <v>#VALUE!</v>
      </c>
      <c r="Z6" s="43">
        <v>36797611</v>
      </c>
      <c r="AA6" s="75">
        <f t="shared" si="13"/>
        <v>36797611</v>
      </c>
      <c r="AB6" s="37">
        <v>34868000</v>
      </c>
      <c r="AC6" s="35">
        <v>1</v>
      </c>
      <c r="AD6" s="73">
        <f t="shared" si="14"/>
        <v>34868000</v>
      </c>
      <c r="AE6" s="57" t="e">
        <f t="shared" si="1"/>
        <v>#VALUE!</v>
      </c>
      <c r="AF6" s="43">
        <v>3802522</v>
      </c>
      <c r="AG6" s="75">
        <f t="shared" si="15"/>
        <v>3802522</v>
      </c>
      <c r="AH6" s="37">
        <v>3800000</v>
      </c>
      <c r="AI6" s="35">
        <v>1</v>
      </c>
      <c r="AJ6" s="73">
        <f t="shared" si="16"/>
        <v>3800000</v>
      </c>
      <c r="AK6" s="57" t="e">
        <f t="shared" si="17"/>
        <v>#VALUE!</v>
      </c>
      <c r="AL6" s="43">
        <v>45025763</v>
      </c>
      <c r="AM6" s="75">
        <f t="shared" si="18"/>
        <v>45025763</v>
      </c>
      <c r="AN6" s="37">
        <v>42600000</v>
      </c>
      <c r="AO6" s="35">
        <v>1</v>
      </c>
      <c r="AP6" s="73">
        <f t="shared" si="19"/>
        <v>42600000</v>
      </c>
      <c r="AQ6" s="57" t="e">
        <f t="shared" si="20"/>
        <v>#VALUE!</v>
      </c>
      <c r="AR6" s="43">
        <v>36797611</v>
      </c>
      <c r="AS6" s="75">
        <f t="shared" si="21"/>
        <v>36797611</v>
      </c>
      <c r="AT6" s="37">
        <v>34800000</v>
      </c>
      <c r="AU6" s="35">
        <v>1</v>
      </c>
      <c r="AV6" s="73">
        <f t="shared" si="22"/>
        <v>34800000</v>
      </c>
      <c r="AW6" s="57" t="e">
        <f t="shared" si="23"/>
        <v>#VALUE!</v>
      </c>
      <c r="AX6" s="39">
        <v>54093916</v>
      </c>
      <c r="AY6" s="71">
        <f t="shared" si="24"/>
        <v>54093916</v>
      </c>
      <c r="AZ6" s="34">
        <v>51280000</v>
      </c>
      <c r="BA6" s="35">
        <v>1</v>
      </c>
      <c r="BB6" s="73">
        <f t="shared" si="25"/>
        <v>51280000</v>
      </c>
      <c r="BC6" s="57" t="e">
        <f t="shared" si="26"/>
        <v>#VALUE!</v>
      </c>
      <c r="BD6" s="39">
        <v>159500</v>
      </c>
      <c r="BE6" s="71">
        <f t="shared" si="27"/>
        <v>3190000</v>
      </c>
      <c r="BF6" s="34">
        <v>158000</v>
      </c>
      <c r="BG6" s="35">
        <v>20</v>
      </c>
      <c r="BH6" s="73">
        <f t="shared" si="28"/>
        <v>3160000</v>
      </c>
      <c r="BI6" s="57" t="e">
        <f t="shared" si="29"/>
        <v>#VALUE!</v>
      </c>
      <c r="BJ6" s="51"/>
      <c r="BK6" s="47"/>
      <c r="BM6" s="77">
        <f t="shared" si="30"/>
        <v>294960254</v>
      </c>
      <c r="BN6" s="77">
        <f t="shared" si="31"/>
        <v>279626000</v>
      </c>
    </row>
    <row r="7" spans="1:66" x14ac:dyDescent="0.25">
      <c r="A7" s="33" t="s">
        <v>7</v>
      </c>
      <c r="B7" s="34">
        <v>15691044</v>
      </c>
      <c r="C7" s="66">
        <f t="shared" si="2"/>
        <v>15691044</v>
      </c>
      <c r="D7" s="35">
        <v>1</v>
      </c>
      <c r="E7" s="34">
        <v>10000000</v>
      </c>
      <c r="F7" s="69">
        <f t="shared" si="3"/>
        <v>10000000</v>
      </c>
      <c r="G7" s="61" t="e">
        <f t="shared" si="0"/>
        <v>#VALUE!</v>
      </c>
      <c r="H7" s="39">
        <v>36797611</v>
      </c>
      <c r="I7" s="71">
        <f t="shared" si="4"/>
        <v>36797611</v>
      </c>
      <c r="J7" s="34">
        <v>27030000</v>
      </c>
      <c r="K7" s="35">
        <v>1</v>
      </c>
      <c r="L7" s="73">
        <f t="shared" si="5"/>
        <v>27030000</v>
      </c>
      <c r="M7" s="58" t="e">
        <f t="shared" si="6"/>
        <v>#VALUE!</v>
      </c>
      <c r="N7" s="42">
        <v>15691044</v>
      </c>
      <c r="O7" s="71">
        <f t="shared" si="7"/>
        <v>47073132</v>
      </c>
      <c r="P7" s="34">
        <v>10000000</v>
      </c>
      <c r="Q7" s="35">
        <v>3</v>
      </c>
      <c r="R7" s="73">
        <f t="shared" si="8"/>
        <v>30000000</v>
      </c>
      <c r="S7" s="58" t="e">
        <f t="shared" si="9"/>
        <v>#VALUE!</v>
      </c>
      <c r="T7" s="43">
        <v>15691044</v>
      </c>
      <c r="U7" s="75">
        <f t="shared" si="10"/>
        <v>15691044</v>
      </c>
      <c r="V7" s="37">
        <v>10000000</v>
      </c>
      <c r="W7" s="35">
        <v>1</v>
      </c>
      <c r="X7" s="73">
        <f t="shared" si="11"/>
        <v>10000000</v>
      </c>
      <c r="Y7" s="58" t="e">
        <f t="shared" si="12"/>
        <v>#VALUE!</v>
      </c>
      <c r="Z7" s="43">
        <v>36797611</v>
      </c>
      <c r="AA7" s="75">
        <f t="shared" si="13"/>
        <v>36797611</v>
      </c>
      <c r="AB7" s="37">
        <v>27030000</v>
      </c>
      <c r="AC7" s="35">
        <v>1</v>
      </c>
      <c r="AD7" s="73">
        <f t="shared" si="14"/>
        <v>27030000</v>
      </c>
      <c r="AE7" s="58" t="e">
        <f t="shared" si="1"/>
        <v>#VALUE!</v>
      </c>
      <c r="AF7" s="43">
        <v>3802522</v>
      </c>
      <c r="AG7" s="75">
        <f t="shared" si="15"/>
        <v>3802522</v>
      </c>
      <c r="AH7" s="37">
        <v>3802500</v>
      </c>
      <c r="AI7" s="35">
        <v>1</v>
      </c>
      <c r="AJ7" s="73">
        <f t="shared" si="16"/>
        <v>3802500</v>
      </c>
      <c r="AK7" s="57" t="e">
        <f t="shared" si="17"/>
        <v>#VALUE!</v>
      </c>
      <c r="AL7" s="43">
        <v>45025763</v>
      </c>
      <c r="AM7" s="75">
        <f t="shared" si="18"/>
        <v>45025763</v>
      </c>
      <c r="AN7" s="37">
        <v>41000000</v>
      </c>
      <c r="AO7" s="35">
        <v>1</v>
      </c>
      <c r="AP7" s="73">
        <f t="shared" si="19"/>
        <v>41000000</v>
      </c>
      <c r="AQ7" s="57" t="e">
        <f t="shared" si="20"/>
        <v>#VALUE!</v>
      </c>
      <c r="AR7" s="43">
        <v>36797611</v>
      </c>
      <c r="AS7" s="75">
        <f t="shared" si="21"/>
        <v>36797611</v>
      </c>
      <c r="AT7" s="37">
        <v>27750000</v>
      </c>
      <c r="AU7" s="35">
        <v>1</v>
      </c>
      <c r="AV7" s="73">
        <f t="shared" si="22"/>
        <v>27750000</v>
      </c>
      <c r="AW7" s="58" t="e">
        <f t="shared" si="23"/>
        <v>#VALUE!</v>
      </c>
      <c r="AX7" s="39">
        <v>54093916</v>
      </c>
      <c r="AY7" s="71">
        <f t="shared" si="24"/>
        <v>54093916</v>
      </c>
      <c r="AZ7" s="34">
        <v>39437500</v>
      </c>
      <c r="BA7" s="35">
        <v>1</v>
      </c>
      <c r="BB7" s="73">
        <f t="shared" si="25"/>
        <v>39437500</v>
      </c>
      <c r="BC7" s="58" t="e">
        <f t="shared" si="26"/>
        <v>#VALUE!</v>
      </c>
      <c r="BD7" s="39">
        <v>159500</v>
      </c>
      <c r="BE7" s="71">
        <f t="shared" si="27"/>
        <v>3190000</v>
      </c>
      <c r="BF7" s="34">
        <v>159500</v>
      </c>
      <c r="BG7" s="35">
        <v>20</v>
      </c>
      <c r="BH7" s="73">
        <f t="shared" si="28"/>
        <v>3190000</v>
      </c>
      <c r="BI7" s="57" t="e">
        <f t="shared" si="29"/>
        <v>#VALUE!</v>
      </c>
      <c r="BJ7" s="51"/>
      <c r="BK7" s="47"/>
      <c r="BM7" s="77">
        <f t="shared" si="30"/>
        <v>294960254</v>
      </c>
      <c r="BN7" s="77">
        <f t="shared" si="31"/>
        <v>219240000</v>
      </c>
    </row>
    <row r="8" spans="1:66" x14ac:dyDescent="0.25">
      <c r="A8" s="33" t="s">
        <v>8</v>
      </c>
      <c r="B8" s="34">
        <v>15691044</v>
      </c>
      <c r="C8" s="66">
        <f t="shared" si="2"/>
        <v>15691044</v>
      </c>
      <c r="D8" s="35">
        <v>1</v>
      </c>
      <c r="E8" s="34">
        <v>15377223</v>
      </c>
      <c r="F8" s="69">
        <f t="shared" si="3"/>
        <v>15377223</v>
      </c>
      <c r="G8" s="60" t="e">
        <f t="shared" si="0"/>
        <v>#VALUE!</v>
      </c>
      <c r="H8" s="39">
        <v>36797611</v>
      </c>
      <c r="I8" s="71">
        <f t="shared" si="4"/>
        <v>36797611</v>
      </c>
      <c r="J8" s="34">
        <v>36061659</v>
      </c>
      <c r="K8" s="35">
        <v>1</v>
      </c>
      <c r="L8" s="73">
        <f t="shared" si="5"/>
        <v>36061659</v>
      </c>
      <c r="M8" s="57" t="e">
        <f t="shared" si="6"/>
        <v>#VALUE!</v>
      </c>
      <c r="N8" s="42">
        <v>15691044</v>
      </c>
      <c r="O8" s="71">
        <f t="shared" si="7"/>
        <v>47073132</v>
      </c>
      <c r="P8" s="34">
        <v>15691044</v>
      </c>
      <c r="Q8" s="35">
        <v>3</v>
      </c>
      <c r="R8" s="73">
        <f t="shared" si="8"/>
        <v>47073132</v>
      </c>
      <c r="S8" s="57" t="e">
        <f t="shared" si="9"/>
        <v>#VALUE!</v>
      </c>
      <c r="T8" s="43">
        <v>15691044</v>
      </c>
      <c r="U8" s="75">
        <f t="shared" si="10"/>
        <v>15691044</v>
      </c>
      <c r="V8" s="37">
        <v>15377223</v>
      </c>
      <c r="W8" s="35">
        <v>1</v>
      </c>
      <c r="X8" s="73">
        <f t="shared" si="11"/>
        <v>15377223</v>
      </c>
      <c r="Y8" s="57" t="e">
        <f t="shared" si="12"/>
        <v>#VALUE!</v>
      </c>
      <c r="Z8" s="43">
        <v>36797611</v>
      </c>
      <c r="AA8" s="75">
        <f t="shared" si="13"/>
        <v>36797611</v>
      </c>
      <c r="AB8" s="37">
        <v>36797611</v>
      </c>
      <c r="AC8" s="35">
        <v>1</v>
      </c>
      <c r="AD8" s="73">
        <f t="shared" si="14"/>
        <v>36797611</v>
      </c>
      <c r="AE8" s="57" t="e">
        <f t="shared" si="1"/>
        <v>#VALUE!</v>
      </c>
      <c r="AF8" s="43">
        <v>3802522</v>
      </c>
      <c r="AG8" s="75">
        <f t="shared" si="15"/>
        <v>3802522</v>
      </c>
      <c r="AH8" s="37">
        <v>3726472</v>
      </c>
      <c r="AI8" s="35">
        <v>1</v>
      </c>
      <c r="AJ8" s="73">
        <f t="shared" si="16"/>
        <v>3726472</v>
      </c>
      <c r="AK8" s="57" t="e">
        <f t="shared" si="17"/>
        <v>#VALUE!</v>
      </c>
      <c r="AL8" s="43">
        <v>45025763</v>
      </c>
      <c r="AM8" s="75">
        <f t="shared" si="18"/>
        <v>45025763</v>
      </c>
      <c r="AN8" s="37">
        <v>45025763</v>
      </c>
      <c r="AO8" s="35">
        <v>1</v>
      </c>
      <c r="AP8" s="73">
        <f t="shared" si="19"/>
        <v>45025763</v>
      </c>
      <c r="AQ8" s="57" t="e">
        <f t="shared" si="20"/>
        <v>#VALUE!</v>
      </c>
      <c r="AR8" s="43">
        <v>36797611</v>
      </c>
      <c r="AS8" s="75">
        <f t="shared" si="21"/>
        <v>36797611</v>
      </c>
      <c r="AT8" s="37">
        <v>36071659</v>
      </c>
      <c r="AU8" s="35">
        <v>1</v>
      </c>
      <c r="AV8" s="73">
        <f t="shared" si="22"/>
        <v>36071659</v>
      </c>
      <c r="AW8" s="57" t="e">
        <f t="shared" si="23"/>
        <v>#VALUE!</v>
      </c>
      <c r="AX8" s="39">
        <v>54093916</v>
      </c>
      <c r="AY8" s="71">
        <f t="shared" si="24"/>
        <v>54093916</v>
      </c>
      <c r="AZ8" s="34">
        <v>54093916</v>
      </c>
      <c r="BA8" s="35">
        <v>1</v>
      </c>
      <c r="BB8" s="73">
        <f t="shared" si="25"/>
        <v>54093916</v>
      </c>
      <c r="BC8" s="57" t="e">
        <f t="shared" si="26"/>
        <v>#VALUE!</v>
      </c>
      <c r="BD8" s="39">
        <v>159500</v>
      </c>
      <c r="BE8" s="71">
        <f t="shared" si="27"/>
        <v>3190000</v>
      </c>
      <c r="BF8" s="34">
        <v>159500</v>
      </c>
      <c r="BG8" s="35">
        <v>20</v>
      </c>
      <c r="BH8" s="73">
        <f t="shared" si="28"/>
        <v>3190000</v>
      </c>
      <c r="BI8" s="57" t="e">
        <f t="shared" si="29"/>
        <v>#VALUE!</v>
      </c>
      <c r="BJ8" s="51"/>
      <c r="BK8" s="47"/>
      <c r="BM8" s="77">
        <f t="shared" si="30"/>
        <v>294960254</v>
      </c>
      <c r="BN8" s="77">
        <f t="shared" si="31"/>
        <v>292794658</v>
      </c>
    </row>
    <row r="9" spans="1:66" x14ac:dyDescent="0.25">
      <c r="A9" s="33" t="s">
        <v>9</v>
      </c>
      <c r="B9" s="34">
        <v>15691044</v>
      </c>
      <c r="C9" s="66">
        <f t="shared" si="2"/>
        <v>15691044</v>
      </c>
      <c r="D9" s="35">
        <v>1</v>
      </c>
      <c r="E9" s="34">
        <v>13494297</v>
      </c>
      <c r="F9" s="69">
        <f t="shared" si="3"/>
        <v>13494297</v>
      </c>
      <c r="G9" s="60" t="e">
        <f t="shared" si="0"/>
        <v>#VALUE!</v>
      </c>
      <c r="H9" s="39">
        <v>36797611</v>
      </c>
      <c r="I9" s="71">
        <f t="shared" si="4"/>
        <v>36797611</v>
      </c>
      <c r="J9" s="34">
        <v>31645945</v>
      </c>
      <c r="K9" s="35">
        <v>1</v>
      </c>
      <c r="L9" s="73">
        <f t="shared" si="5"/>
        <v>31645945</v>
      </c>
      <c r="M9" s="57" t="e">
        <f t="shared" si="6"/>
        <v>#VALUE!</v>
      </c>
      <c r="N9" s="42">
        <v>15691044</v>
      </c>
      <c r="O9" s="71">
        <f t="shared" si="7"/>
        <v>47073132</v>
      </c>
      <c r="P9" s="34">
        <v>13494298</v>
      </c>
      <c r="Q9" s="35">
        <v>3</v>
      </c>
      <c r="R9" s="73">
        <f t="shared" si="8"/>
        <v>40482894</v>
      </c>
      <c r="S9" s="57" t="e">
        <f t="shared" si="9"/>
        <v>#VALUE!</v>
      </c>
      <c r="T9" s="43">
        <v>15691044</v>
      </c>
      <c r="U9" s="75">
        <f t="shared" si="10"/>
        <v>15691044</v>
      </c>
      <c r="V9" s="37">
        <v>13494297</v>
      </c>
      <c r="W9" s="35">
        <v>1</v>
      </c>
      <c r="X9" s="73">
        <f t="shared" si="11"/>
        <v>13494297</v>
      </c>
      <c r="Y9" s="57" t="e">
        <f t="shared" si="12"/>
        <v>#VALUE!</v>
      </c>
      <c r="Z9" s="43">
        <v>36797611</v>
      </c>
      <c r="AA9" s="75">
        <f t="shared" si="13"/>
        <v>36797611</v>
      </c>
      <c r="AB9" s="37">
        <v>31645945</v>
      </c>
      <c r="AC9" s="35">
        <v>1</v>
      </c>
      <c r="AD9" s="73">
        <f t="shared" si="14"/>
        <v>31645945</v>
      </c>
      <c r="AE9" s="57" t="e">
        <f t="shared" si="1"/>
        <v>#VALUE!</v>
      </c>
      <c r="AF9" s="43">
        <v>3802522</v>
      </c>
      <c r="AG9" s="75">
        <f t="shared" si="15"/>
        <v>3802522</v>
      </c>
      <c r="AH9" s="37">
        <v>3612395</v>
      </c>
      <c r="AI9" s="35">
        <v>1</v>
      </c>
      <c r="AJ9" s="73">
        <f t="shared" si="16"/>
        <v>3612395</v>
      </c>
      <c r="AK9" s="57" t="e">
        <f t="shared" si="17"/>
        <v>#VALUE!</v>
      </c>
      <c r="AL9" s="43">
        <v>45025763</v>
      </c>
      <c r="AM9" s="75">
        <f t="shared" si="18"/>
        <v>45025763</v>
      </c>
      <c r="AN9" s="37">
        <v>38722156</v>
      </c>
      <c r="AO9" s="35">
        <v>1</v>
      </c>
      <c r="AP9" s="73">
        <f t="shared" si="19"/>
        <v>38722156</v>
      </c>
      <c r="AQ9" s="57" t="e">
        <f t="shared" si="20"/>
        <v>#VALUE!</v>
      </c>
      <c r="AR9" s="43">
        <v>36797611</v>
      </c>
      <c r="AS9" s="75">
        <f t="shared" si="21"/>
        <v>36797611</v>
      </c>
      <c r="AT9" s="37">
        <v>31645945</v>
      </c>
      <c r="AU9" s="35">
        <v>1</v>
      </c>
      <c r="AV9" s="73">
        <f t="shared" si="22"/>
        <v>31645945</v>
      </c>
      <c r="AW9" s="57" t="e">
        <f t="shared" si="23"/>
        <v>#VALUE!</v>
      </c>
      <c r="AX9" s="39">
        <v>54093916</v>
      </c>
      <c r="AY9" s="71">
        <f t="shared" si="24"/>
        <v>54093916</v>
      </c>
      <c r="AZ9" s="34">
        <v>46520767</v>
      </c>
      <c r="BA9" s="35">
        <v>1</v>
      </c>
      <c r="BB9" s="73">
        <f t="shared" si="25"/>
        <v>46520767</v>
      </c>
      <c r="BC9" s="57" t="e">
        <f t="shared" si="26"/>
        <v>#VALUE!</v>
      </c>
      <c r="BD9" s="39">
        <v>159500</v>
      </c>
      <c r="BE9" s="71">
        <f t="shared" si="27"/>
        <v>3190000</v>
      </c>
      <c r="BF9" s="34">
        <v>150000</v>
      </c>
      <c r="BG9" s="35">
        <v>20</v>
      </c>
      <c r="BH9" s="73">
        <f t="shared" si="28"/>
        <v>3000000</v>
      </c>
      <c r="BI9" s="57" t="e">
        <f t="shared" si="29"/>
        <v>#VALUE!</v>
      </c>
      <c r="BJ9" s="51"/>
      <c r="BK9" s="47"/>
      <c r="BM9" s="77">
        <f t="shared" si="30"/>
        <v>294960254</v>
      </c>
      <c r="BN9" s="77">
        <f t="shared" si="31"/>
        <v>254264641</v>
      </c>
    </row>
    <row r="10" spans="1:66" x14ac:dyDescent="0.25">
      <c r="A10" s="33" t="s">
        <v>10</v>
      </c>
      <c r="B10" s="34">
        <v>15691044</v>
      </c>
      <c r="C10" s="66">
        <f t="shared" si="2"/>
        <v>15691044</v>
      </c>
      <c r="D10" s="35">
        <v>1</v>
      </c>
      <c r="E10" s="34">
        <v>15691000</v>
      </c>
      <c r="F10" s="69">
        <f t="shared" si="3"/>
        <v>15691000</v>
      </c>
      <c r="G10" s="60" t="e">
        <f t="shared" si="0"/>
        <v>#VALUE!</v>
      </c>
      <c r="H10" s="39">
        <v>36797611</v>
      </c>
      <c r="I10" s="71">
        <f t="shared" si="4"/>
        <v>36797611</v>
      </c>
      <c r="J10" s="34">
        <v>36790000</v>
      </c>
      <c r="K10" s="35">
        <v>1</v>
      </c>
      <c r="L10" s="73">
        <f t="shared" si="5"/>
        <v>36790000</v>
      </c>
      <c r="M10" s="57" t="e">
        <f t="shared" si="6"/>
        <v>#VALUE!</v>
      </c>
      <c r="N10" s="42">
        <v>15691044</v>
      </c>
      <c r="O10" s="71">
        <f t="shared" si="7"/>
        <v>47073132</v>
      </c>
      <c r="P10" s="34">
        <v>15691000</v>
      </c>
      <c r="Q10" s="35">
        <v>3</v>
      </c>
      <c r="R10" s="73">
        <f t="shared" si="8"/>
        <v>47073000</v>
      </c>
      <c r="S10" s="57" t="e">
        <f t="shared" si="9"/>
        <v>#VALUE!</v>
      </c>
      <c r="T10" s="43">
        <v>15691044</v>
      </c>
      <c r="U10" s="75">
        <f t="shared" si="10"/>
        <v>15691044</v>
      </c>
      <c r="V10" s="37">
        <v>15691000</v>
      </c>
      <c r="W10" s="35">
        <v>1</v>
      </c>
      <c r="X10" s="73">
        <f t="shared" si="11"/>
        <v>15691000</v>
      </c>
      <c r="Y10" s="57" t="e">
        <f t="shared" si="12"/>
        <v>#VALUE!</v>
      </c>
      <c r="Z10" s="43">
        <v>36797611</v>
      </c>
      <c r="AA10" s="75">
        <f t="shared" si="13"/>
        <v>36797611</v>
      </c>
      <c r="AB10" s="37">
        <v>36797000</v>
      </c>
      <c r="AC10" s="35">
        <v>1</v>
      </c>
      <c r="AD10" s="73">
        <f t="shared" si="14"/>
        <v>36797000</v>
      </c>
      <c r="AE10" s="57" t="e">
        <f t="shared" si="1"/>
        <v>#VALUE!</v>
      </c>
      <c r="AF10" s="43">
        <v>3802522</v>
      </c>
      <c r="AG10" s="75">
        <f t="shared" si="15"/>
        <v>3802522</v>
      </c>
      <c r="AH10" s="37">
        <v>3802000</v>
      </c>
      <c r="AI10" s="35">
        <v>1</v>
      </c>
      <c r="AJ10" s="73">
        <f t="shared" si="16"/>
        <v>3802000</v>
      </c>
      <c r="AK10" s="57" t="e">
        <f t="shared" si="17"/>
        <v>#VALUE!</v>
      </c>
      <c r="AL10" s="43">
        <v>45025763</v>
      </c>
      <c r="AM10" s="75">
        <f t="shared" si="18"/>
        <v>45025763</v>
      </c>
      <c r="AN10" s="37">
        <v>45025000</v>
      </c>
      <c r="AO10" s="35">
        <v>1</v>
      </c>
      <c r="AP10" s="73">
        <f t="shared" si="19"/>
        <v>45025000</v>
      </c>
      <c r="AQ10" s="57" t="e">
        <f t="shared" si="20"/>
        <v>#VALUE!</v>
      </c>
      <c r="AR10" s="43">
        <v>36797611</v>
      </c>
      <c r="AS10" s="75">
        <f t="shared" si="21"/>
        <v>36797611</v>
      </c>
      <c r="AT10" s="37">
        <v>36797000</v>
      </c>
      <c r="AU10" s="35">
        <v>1</v>
      </c>
      <c r="AV10" s="73">
        <f t="shared" si="22"/>
        <v>36797000</v>
      </c>
      <c r="AW10" s="57" t="e">
        <f t="shared" si="23"/>
        <v>#VALUE!</v>
      </c>
      <c r="AX10" s="39">
        <v>54093916</v>
      </c>
      <c r="AY10" s="71">
        <f t="shared" si="24"/>
        <v>54093916</v>
      </c>
      <c r="AZ10" s="34">
        <v>54093000</v>
      </c>
      <c r="BA10" s="35">
        <v>1</v>
      </c>
      <c r="BB10" s="73">
        <f t="shared" si="25"/>
        <v>54093000</v>
      </c>
      <c r="BC10" s="57" t="e">
        <f t="shared" si="26"/>
        <v>#VALUE!</v>
      </c>
      <c r="BD10" s="39">
        <v>159500</v>
      </c>
      <c r="BE10" s="71">
        <f t="shared" si="27"/>
        <v>3190000</v>
      </c>
      <c r="BF10" s="34">
        <v>159400</v>
      </c>
      <c r="BG10" s="35">
        <v>20</v>
      </c>
      <c r="BH10" s="73">
        <f t="shared" si="28"/>
        <v>3188000</v>
      </c>
      <c r="BI10" s="57" t="e">
        <f t="shared" si="29"/>
        <v>#VALUE!</v>
      </c>
      <c r="BJ10" s="51"/>
      <c r="BK10" s="47"/>
      <c r="BM10" s="77">
        <f t="shared" si="30"/>
        <v>294960254</v>
      </c>
      <c r="BN10" s="77">
        <f t="shared" si="31"/>
        <v>294947000</v>
      </c>
    </row>
    <row r="11" spans="1:66" x14ac:dyDescent="0.25">
      <c r="A11" s="33" t="s">
        <v>11</v>
      </c>
      <c r="B11" s="34">
        <v>15691044</v>
      </c>
      <c r="C11" s="66">
        <f t="shared" si="2"/>
        <v>15691044</v>
      </c>
      <c r="D11" s="35">
        <v>1</v>
      </c>
      <c r="E11" s="34">
        <v>13882327</v>
      </c>
      <c r="F11" s="69">
        <f t="shared" si="3"/>
        <v>13882327</v>
      </c>
      <c r="G11" s="60" t="e">
        <f t="shared" si="0"/>
        <v>#VALUE!</v>
      </c>
      <c r="H11" s="39">
        <v>36797611</v>
      </c>
      <c r="I11" s="71">
        <f t="shared" si="4"/>
        <v>36797611</v>
      </c>
      <c r="J11" s="34">
        <v>32555927</v>
      </c>
      <c r="K11" s="35">
        <v>1</v>
      </c>
      <c r="L11" s="73">
        <f t="shared" si="5"/>
        <v>32555927</v>
      </c>
      <c r="M11" s="57" t="e">
        <f t="shared" si="6"/>
        <v>#VALUE!</v>
      </c>
      <c r="N11" s="42">
        <v>15691044</v>
      </c>
      <c r="O11" s="71">
        <f t="shared" si="7"/>
        <v>47073132</v>
      </c>
      <c r="P11" s="34">
        <v>13882327</v>
      </c>
      <c r="Q11" s="35">
        <v>3</v>
      </c>
      <c r="R11" s="73">
        <f t="shared" si="8"/>
        <v>41646981</v>
      </c>
      <c r="S11" s="57" t="e">
        <f t="shared" si="9"/>
        <v>#VALUE!</v>
      </c>
      <c r="T11" s="43">
        <v>15691044</v>
      </c>
      <c r="U11" s="75">
        <f t="shared" si="10"/>
        <v>15691044</v>
      </c>
      <c r="V11" s="37">
        <v>13882327</v>
      </c>
      <c r="W11" s="35">
        <v>1</v>
      </c>
      <c r="X11" s="73">
        <f t="shared" si="11"/>
        <v>13882327</v>
      </c>
      <c r="Y11" s="57" t="e">
        <f t="shared" si="12"/>
        <v>#VALUE!</v>
      </c>
      <c r="Z11" s="43">
        <v>36797611</v>
      </c>
      <c r="AA11" s="75">
        <f t="shared" si="13"/>
        <v>36797611</v>
      </c>
      <c r="AB11" s="37">
        <v>32555927</v>
      </c>
      <c r="AC11" s="35">
        <v>1</v>
      </c>
      <c r="AD11" s="73">
        <f t="shared" si="14"/>
        <v>32555927</v>
      </c>
      <c r="AE11" s="57" t="e">
        <f t="shared" si="1"/>
        <v>#VALUE!</v>
      </c>
      <c r="AF11" s="43">
        <v>3802522</v>
      </c>
      <c r="AG11" s="75">
        <f t="shared" si="15"/>
        <v>3802522</v>
      </c>
      <c r="AH11" s="37">
        <v>3364203</v>
      </c>
      <c r="AI11" s="35">
        <v>1</v>
      </c>
      <c r="AJ11" s="73">
        <f t="shared" si="16"/>
        <v>3364203</v>
      </c>
      <c r="AK11" s="57" t="e">
        <f t="shared" si="17"/>
        <v>#VALUE!</v>
      </c>
      <c r="AL11" s="43">
        <v>45025763</v>
      </c>
      <c r="AM11" s="75">
        <f t="shared" si="18"/>
        <v>45025763</v>
      </c>
      <c r="AN11" s="37">
        <v>39835615</v>
      </c>
      <c r="AO11" s="35">
        <v>1</v>
      </c>
      <c r="AP11" s="73">
        <f t="shared" si="19"/>
        <v>39835615</v>
      </c>
      <c r="AQ11" s="57" t="e">
        <f t="shared" si="20"/>
        <v>#VALUE!</v>
      </c>
      <c r="AR11" s="43">
        <v>36797611</v>
      </c>
      <c r="AS11" s="75">
        <f t="shared" si="21"/>
        <v>36797611</v>
      </c>
      <c r="AT11" s="37">
        <v>32555927</v>
      </c>
      <c r="AU11" s="35">
        <v>1</v>
      </c>
      <c r="AV11" s="73">
        <f t="shared" si="22"/>
        <v>32555927</v>
      </c>
      <c r="AW11" s="57" t="e">
        <f t="shared" si="23"/>
        <v>#VALUE!</v>
      </c>
      <c r="AX11" s="39">
        <v>54093916</v>
      </c>
      <c r="AY11" s="71">
        <f t="shared" si="24"/>
        <v>54093916</v>
      </c>
      <c r="AZ11" s="34">
        <v>47858476</v>
      </c>
      <c r="BA11" s="35">
        <v>1</v>
      </c>
      <c r="BB11" s="73">
        <f t="shared" si="25"/>
        <v>47858476</v>
      </c>
      <c r="BC11" s="57" t="e">
        <f t="shared" si="26"/>
        <v>#VALUE!</v>
      </c>
      <c r="BD11" s="39">
        <v>159500</v>
      </c>
      <c r="BE11" s="71">
        <f t="shared" si="27"/>
        <v>3190000</v>
      </c>
      <c r="BF11" s="34">
        <v>141114</v>
      </c>
      <c r="BG11" s="35">
        <v>20</v>
      </c>
      <c r="BH11" s="73">
        <f t="shared" si="28"/>
        <v>2822280</v>
      </c>
      <c r="BI11" s="57" t="e">
        <f t="shared" si="29"/>
        <v>#VALUE!</v>
      </c>
      <c r="BJ11" s="51"/>
      <c r="BK11" s="47"/>
      <c r="BM11" s="77">
        <f t="shared" si="30"/>
        <v>294960254</v>
      </c>
      <c r="BN11" s="77">
        <f t="shared" si="31"/>
        <v>260959990</v>
      </c>
    </row>
    <row r="12" spans="1:66" x14ac:dyDescent="0.25">
      <c r="A12" s="33" t="s">
        <v>12</v>
      </c>
      <c r="B12" s="34">
        <v>15691044</v>
      </c>
      <c r="C12" s="66">
        <f t="shared" si="2"/>
        <v>15691044</v>
      </c>
      <c r="D12" s="35">
        <v>1</v>
      </c>
      <c r="E12" s="34">
        <v>15243033</v>
      </c>
      <c r="F12" s="69">
        <f t="shared" si="3"/>
        <v>15243033</v>
      </c>
      <c r="G12" s="60" t="e">
        <f t="shared" si="0"/>
        <v>#VALUE!</v>
      </c>
      <c r="H12" s="39">
        <v>36797611</v>
      </c>
      <c r="I12" s="71">
        <f t="shared" si="4"/>
        <v>36797611</v>
      </c>
      <c r="J12" s="34">
        <v>30497401</v>
      </c>
      <c r="K12" s="35">
        <v>1</v>
      </c>
      <c r="L12" s="73">
        <f t="shared" si="5"/>
        <v>30497401</v>
      </c>
      <c r="M12" s="57" t="e">
        <f t="shared" si="6"/>
        <v>#VALUE!</v>
      </c>
      <c r="N12" s="42">
        <v>15691044</v>
      </c>
      <c r="O12" s="71">
        <f t="shared" si="7"/>
        <v>47073132</v>
      </c>
      <c r="P12" s="34">
        <v>15243033</v>
      </c>
      <c r="Q12" s="35">
        <v>3</v>
      </c>
      <c r="R12" s="73">
        <f t="shared" si="8"/>
        <v>45729099</v>
      </c>
      <c r="S12" s="57" t="e">
        <f t="shared" si="9"/>
        <v>#VALUE!</v>
      </c>
      <c r="T12" s="43">
        <v>15691044</v>
      </c>
      <c r="U12" s="75">
        <f t="shared" si="10"/>
        <v>15691044</v>
      </c>
      <c r="V12" s="37">
        <v>15243033</v>
      </c>
      <c r="W12" s="35">
        <v>1</v>
      </c>
      <c r="X12" s="73">
        <f t="shared" si="11"/>
        <v>15243033</v>
      </c>
      <c r="Y12" s="57" t="e">
        <f t="shared" si="12"/>
        <v>#VALUE!</v>
      </c>
      <c r="Z12" s="43">
        <v>36797611</v>
      </c>
      <c r="AA12" s="75">
        <f t="shared" si="13"/>
        <v>36797611</v>
      </c>
      <c r="AB12" s="37">
        <v>30497401</v>
      </c>
      <c r="AC12" s="35">
        <v>1</v>
      </c>
      <c r="AD12" s="73">
        <f t="shared" si="14"/>
        <v>30497401</v>
      </c>
      <c r="AE12" s="57" t="e">
        <f t="shared" si="1"/>
        <v>#VALUE!</v>
      </c>
      <c r="AF12" s="43">
        <v>3802522</v>
      </c>
      <c r="AG12" s="75">
        <f t="shared" si="15"/>
        <v>3802522</v>
      </c>
      <c r="AH12" s="37">
        <v>3802522</v>
      </c>
      <c r="AI12" s="35">
        <v>1</v>
      </c>
      <c r="AJ12" s="73">
        <f t="shared" si="16"/>
        <v>3802522</v>
      </c>
      <c r="AK12" s="57" t="e">
        <f t="shared" si="17"/>
        <v>#VALUE!</v>
      </c>
      <c r="AL12" s="43">
        <v>45025763</v>
      </c>
      <c r="AM12" s="75">
        <f t="shared" si="18"/>
        <v>45025763</v>
      </c>
      <c r="AN12" s="37">
        <v>35903951</v>
      </c>
      <c r="AO12" s="35">
        <v>1</v>
      </c>
      <c r="AP12" s="73">
        <f t="shared" si="19"/>
        <v>35903951</v>
      </c>
      <c r="AQ12" s="58" t="e">
        <f t="shared" si="20"/>
        <v>#VALUE!</v>
      </c>
      <c r="AR12" s="43">
        <v>36797611</v>
      </c>
      <c r="AS12" s="75">
        <f t="shared" si="21"/>
        <v>36797611</v>
      </c>
      <c r="AT12" s="37">
        <v>30497401</v>
      </c>
      <c r="AU12" s="35">
        <v>1</v>
      </c>
      <c r="AV12" s="73">
        <f t="shared" si="22"/>
        <v>30497401</v>
      </c>
      <c r="AW12" s="57" t="e">
        <f t="shared" si="23"/>
        <v>#VALUE!</v>
      </c>
      <c r="AX12" s="39">
        <v>54093916</v>
      </c>
      <c r="AY12" s="71">
        <f t="shared" si="24"/>
        <v>54093916</v>
      </c>
      <c r="AZ12" s="34">
        <v>42780000</v>
      </c>
      <c r="BA12" s="35">
        <v>1</v>
      </c>
      <c r="BB12" s="73">
        <f t="shared" si="25"/>
        <v>42780000</v>
      </c>
      <c r="BC12" s="58" t="e">
        <f t="shared" si="26"/>
        <v>#VALUE!</v>
      </c>
      <c r="BD12" s="39">
        <v>159500</v>
      </c>
      <c r="BE12" s="71">
        <f t="shared" si="27"/>
        <v>3190000</v>
      </c>
      <c r="BF12" s="34">
        <v>159500</v>
      </c>
      <c r="BG12" s="35">
        <v>20</v>
      </c>
      <c r="BH12" s="73">
        <f t="shared" si="28"/>
        <v>3190000</v>
      </c>
      <c r="BI12" s="57" t="e">
        <f t="shared" si="29"/>
        <v>#VALUE!</v>
      </c>
      <c r="BJ12" s="51"/>
      <c r="BK12" s="47"/>
      <c r="BM12" s="77">
        <f t="shared" si="30"/>
        <v>294960254</v>
      </c>
      <c r="BN12" s="77">
        <f t="shared" si="31"/>
        <v>253383841</v>
      </c>
    </row>
    <row r="13" spans="1:66" x14ac:dyDescent="0.25">
      <c r="A13" s="33" t="s">
        <v>13</v>
      </c>
      <c r="B13" s="34">
        <v>15691044</v>
      </c>
      <c r="C13" s="66">
        <f t="shared" si="2"/>
        <v>15691044</v>
      </c>
      <c r="D13" s="35">
        <v>1</v>
      </c>
      <c r="E13" s="34">
        <v>14053682</v>
      </c>
      <c r="F13" s="69">
        <f t="shared" si="3"/>
        <v>14053682</v>
      </c>
      <c r="G13" s="60" t="e">
        <f t="shared" si="0"/>
        <v>#VALUE!</v>
      </c>
      <c r="H13" s="39">
        <v>36797611</v>
      </c>
      <c r="I13" s="71">
        <f t="shared" si="4"/>
        <v>36797611</v>
      </c>
      <c r="J13" s="34">
        <v>35160249</v>
      </c>
      <c r="K13" s="35">
        <v>1</v>
      </c>
      <c r="L13" s="73">
        <f t="shared" si="5"/>
        <v>35160249</v>
      </c>
      <c r="M13" s="57" t="e">
        <f t="shared" si="6"/>
        <v>#VALUE!</v>
      </c>
      <c r="N13" s="42">
        <v>15691044</v>
      </c>
      <c r="O13" s="71">
        <f t="shared" si="7"/>
        <v>47073132</v>
      </c>
      <c r="P13" s="34">
        <v>15145257</v>
      </c>
      <c r="Q13" s="35">
        <v>3</v>
      </c>
      <c r="R13" s="73">
        <f t="shared" si="8"/>
        <v>45435771</v>
      </c>
      <c r="S13" s="57" t="e">
        <f t="shared" si="9"/>
        <v>#VALUE!</v>
      </c>
      <c r="T13" s="43">
        <v>15691044</v>
      </c>
      <c r="U13" s="75">
        <f t="shared" si="10"/>
        <v>15691044</v>
      </c>
      <c r="V13" s="37">
        <v>14053686</v>
      </c>
      <c r="W13" s="35">
        <v>1</v>
      </c>
      <c r="X13" s="73">
        <f t="shared" si="11"/>
        <v>14053686</v>
      </c>
      <c r="Y13" s="57" t="e">
        <f t="shared" si="12"/>
        <v>#VALUE!</v>
      </c>
      <c r="Z13" s="43">
        <v>36797611</v>
      </c>
      <c r="AA13" s="75">
        <f t="shared" si="13"/>
        <v>36797611</v>
      </c>
      <c r="AB13" s="37">
        <v>35160249</v>
      </c>
      <c r="AC13" s="35">
        <v>1</v>
      </c>
      <c r="AD13" s="73">
        <f t="shared" si="14"/>
        <v>35160249</v>
      </c>
      <c r="AE13" s="57" t="e">
        <f t="shared" si="1"/>
        <v>#VALUE!</v>
      </c>
      <c r="AF13" s="43">
        <v>3802522</v>
      </c>
      <c r="AG13" s="75">
        <f t="shared" si="15"/>
        <v>3802522</v>
      </c>
      <c r="AH13" s="37">
        <v>2165160</v>
      </c>
      <c r="AI13" s="35">
        <v>1</v>
      </c>
      <c r="AJ13" s="73">
        <f t="shared" si="16"/>
        <v>2165160</v>
      </c>
      <c r="AK13" s="58" t="e">
        <f t="shared" si="17"/>
        <v>#VALUE!</v>
      </c>
      <c r="AL13" s="43">
        <v>45025763</v>
      </c>
      <c r="AM13" s="75">
        <f t="shared" si="18"/>
        <v>45025763</v>
      </c>
      <c r="AN13" s="37">
        <v>43388400</v>
      </c>
      <c r="AO13" s="35">
        <v>1</v>
      </c>
      <c r="AP13" s="73">
        <f t="shared" si="19"/>
        <v>43388400</v>
      </c>
      <c r="AQ13" s="57" t="e">
        <f t="shared" si="20"/>
        <v>#VALUE!</v>
      </c>
      <c r="AR13" s="43">
        <v>36797611</v>
      </c>
      <c r="AS13" s="75">
        <f t="shared" si="21"/>
        <v>36797611</v>
      </c>
      <c r="AT13" s="37">
        <v>35160249</v>
      </c>
      <c r="AU13" s="35">
        <v>1</v>
      </c>
      <c r="AV13" s="73">
        <f t="shared" si="22"/>
        <v>35160249</v>
      </c>
      <c r="AW13" s="57" t="e">
        <f t="shared" si="23"/>
        <v>#VALUE!</v>
      </c>
      <c r="AX13" s="39">
        <v>54093916</v>
      </c>
      <c r="AY13" s="71">
        <f t="shared" si="24"/>
        <v>54093916</v>
      </c>
      <c r="AZ13" s="34">
        <v>52486554</v>
      </c>
      <c r="BA13" s="35">
        <v>1</v>
      </c>
      <c r="BB13" s="73">
        <f t="shared" si="25"/>
        <v>52486554</v>
      </c>
      <c r="BC13" s="57" t="e">
        <f t="shared" si="26"/>
        <v>#VALUE!</v>
      </c>
      <c r="BD13" s="39">
        <v>159500</v>
      </c>
      <c r="BE13" s="71">
        <f t="shared" si="27"/>
        <v>3190000</v>
      </c>
      <c r="BF13" s="34">
        <v>158000</v>
      </c>
      <c r="BG13" s="35">
        <v>20</v>
      </c>
      <c r="BH13" s="73">
        <f t="shared" si="28"/>
        <v>3160000</v>
      </c>
      <c r="BI13" s="57" t="e">
        <f t="shared" si="29"/>
        <v>#VALUE!</v>
      </c>
      <c r="BJ13" s="51"/>
      <c r="BK13" s="47"/>
      <c r="BM13" s="77">
        <f t="shared" si="30"/>
        <v>294960254</v>
      </c>
      <c r="BN13" s="77">
        <f t="shared" si="31"/>
        <v>280224000</v>
      </c>
    </row>
    <row r="14" spans="1:66" x14ac:dyDescent="0.25">
      <c r="A14" s="33" t="s">
        <v>14</v>
      </c>
      <c r="B14" s="34">
        <v>15691044</v>
      </c>
      <c r="C14" s="66">
        <f t="shared" si="2"/>
        <v>15691044</v>
      </c>
      <c r="D14" s="35">
        <v>1</v>
      </c>
      <c r="E14" s="34">
        <v>13792007</v>
      </c>
      <c r="F14" s="69">
        <f t="shared" si="3"/>
        <v>13792007</v>
      </c>
      <c r="G14" s="60" t="e">
        <f t="shared" si="0"/>
        <v>#VALUE!</v>
      </c>
      <c r="H14" s="39">
        <v>36797611</v>
      </c>
      <c r="I14" s="71">
        <f t="shared" si="4"/>
        <v>36797611</v>
      </c>
      <c r="J14" s="34">
        <v>32344113</v>
      </c>
      <c r="K14" s="35">
        <v>1</v>
      </c>
      <c r="L14" s="73">
        <f t="shared" si="5"/>
        <v>32344113</v>
      </c>
      <c r="M14" s="57" t="e">
        <f t="shared" si="6"/>
        <v>#VALUE!</v>
      </c>
      <c r="N14" s="42">
        <v>15691044</v>
      </c>
      <c r="O14" s="71">
        <f t="shared" si="7"/>
        <v>47073132</v>
      </c>
      <c r="P14" s="34">
        <v>13792007</v>
      </c>
      <c r="Q14" s="35">
        <v>3</v>
      </c>
      <c r="R14" s="73">
        <f>+Q14*P14</f>
        <v>41376021</v>
      </c>
      <c r="S14" s="57" t="e">
        <f t="shared" si="9"/>
        <v>#VALUE!</v>
      </c>
      <c r="T14" s="43">
        <v>15691044</v>
      </c>
      <c r="U14" s="75">
        <f t="shared" si="10"/>
        <v>15691044</v>
      </c>
      <c r="V14" s="37">
        <v>13792007</v>
      </c>
      <c r="W14" s="35">
        <v>1</v>
      </c>
      <c r="X14" s="73">
        <f t="shared" si="11"/>
        <v>13792007</v>
      </c>
      <c r="Y14" s="57" t="e">
        <f t="shared" si="12"/>
        <v>#VALUE!</v>
      </c>
      <c r="Z14" s="43">
        <v>36797611</v>
      </c>
      <c r="AA14" s="75">
        <f t="shared" si="13"/>
        <v>36797611</v>
      </c>
      <c r="AB14" s="37">
        <v>32344113</v>
      </c>
      <c r="AC14" s="35">
        <v>1</v>
      </c>
      <c r="AD14" s="73">
        <f t="shared" si="14"/>
        <v>32344113</v>
      </c>
      <c r="AE14" s="57" t="e">
        <f t="shared" si="1"/>
        <v>#VALUE!</v>
      </c>
      <c r="AF14" s="43">
        <v>3802522</v>
      </c>
      <c r="AG14" s="75">
        <f t="shared" si="15"/>
        <v>3802522</v>
      </c>
      <c r="AH14" s="37">
        <v>3342315</v>
      </c>
      <c r="AI14" s="35">
        <v>1</v>
      </c>
      <c r="AJ14" s="73">
        <f t="shared" si="16"/>
        <v>3342315</v>
      </c>
      <c r="AK14" s="57" t="e">
        <f t="shared" si="17"/>
        <v>#VALUE!</v>
      </c>
      <c r="AL14" s="43">
        <v>45025763</v>
      </c>
      <c r="AM14" s="75">
        <f t="shared" si="18"/>
        <v>45025763</v>
      </c>
      <c r="AN14" s="37">
        <v>39576438</v>
      </c>
      <c r="AO14" s="35">
        <v>1</v>
      </c>
      <c r="AP14" s="73">
        <f t="shared" si="19"/>
        <v>39576438</v>
      </c>
      <c r="AQ14" s="57" t="e">
        <f t="shared" si="20"/>
        <v>#VALUE!</v>
      </c>
      <c r="AR14" s="43">
        <v>36797611</v>
      </c>
      <c r="AS14" s="75">
        <f t="shared" si="21"/>
        <v>36797611</v>
      </c>
      <c r="AT14" s="37">
        <v>32344113</v>
      </c>
      <c r="AU14" s="35">
        <v>1</v>
      </c>
      <c r="AV14" s="73">
        <f t="shared" si="22"/>
        <v>32344113</v>
      </c>
      <c r="AW14" s="57" t="e">
        <f t="shared" si="23"/>
        <v>#VALUE!</v>
      </c>
      <c r="AX14" s="39">
        <v>54093916</v>
      </c>
      <c r="AY14" s="71">
        <f t="shared" si="24"/>
        <v>54093916</v>
      </c>
      <c r="AZ14" s="34">
        <v>47547101</v>
      </c>
      <c r="BA14" s="35">
        <v>1</v>
      </c>
      <c r="BB14" s="73">
        <f t="shared" si="25"/>
        <v>47547101</v>
      </c>
      <c r="BC14" s="57" t="e">
        <f t="shared" si="26"/>
        <v>#VALUE!</v>
      </c>
      <c r="BD14" s="39">
        <v>159500</v>
      </c>
      <c r="BE14" s="71">
        <f t="shared" si="27"/>
        <v>3190000</v>
      </c>
      <c r="BF14" s="34">
        <v>140196</v>
      </c>
      <c r="BG14" s="35">
        <v>20</v>
      </c>
      <c r="BH14" s="73">
        <f t="shared" si="28"/>
        <v>2803920</v>
      </c>
      <c r="BI14" s="57" t="e">
        <f t="shared" si="29"/>
        <v>#VALUE!</v>
      </c>
      <c r="BJ14" s="51"/>
      <c r="BK14" s="47"/>
      <c r="BM14" s="77">
        <f t="shared" si="30"/>
        <v>294960254</v>
      </c>
      <c r="BN14" s="77">
        <f t="shared" si="31"/>
        <v>259262148</v>
      </c>
    </row>
    <row r="15" spans="1:66" x14ac:dyDescent="0.25">
      <c r="A15" s="33" t="s">
        <v>15</v>
      </c>
      <c r="B15" s="34">
        <v>15691044</v>
      </c>
      <c r="C15" s="66">
        <f t="shared" si="2"/>
        <v>15691044</v>
      </c>
      <c r="D15" s="35">
        <v>1</v>
      </c>
      <c r="E15" s="34">
        <v>11474379</v>
      </c>
      <c r="F15" s="69">
        <f t="shared" si="3"/>
        <v>11474379</v>
      </c>
      <c r="G15" s="61" t="e">
        <f t="shared" si="0"/>
        <v>#VALUE!</v>
      </c>
      <c r="H15" s="39">
        <v>36797611</v>
      </c>
      <c r="I15" s="71">
        <f t="shared" si="4"/>
        <v>36797611</v>
      </c>
      <c r="J15" s="34">
        <v>27254100</v>
      </c>
      <c r="K15" s="35">
        <v>1</v>
      </c>
      <c r="L15" s="73">
        <f t="shared" si="5"/>
        <v>27254100</v>
      </c>
      <c r="M15" s="58" t="e">
        <f t="shared" si="6"/>
        <v>#VALUE!</v>
      </c>
      <c r="N15" s="42">
        <v>15691044</v>
      </c>
      <c r="O15" s="71">
        <f t="shared" si="7"/>
        <v>47073132</v>
      </c>
      <c r="P15" s="34">
        <v>11474379</v>
      </c>
      <c r="Q15" s="35">
        <v>3</v>
      </c>
      <c r="R15" s="73">
        <f t="shared" si="8"/>
        <v>34423137</v>
      </c>
      <c r="S15" s="58" t="e">
        <f t="shared" si="9"/>
        <v>#VALUE!</v>
      </c>
      <c r="T15" s="43">
        <v>15691044</v>
      </c>
      <c r="U15" s="75">
        <f t="shared" si="10"/>
        <v>15691044</v>
      </c>
      <c r="V15" s="37">
        <v>11474379</v>
      </c>
      <c r="W15" s="35">
        <v>1</v>
      </c>
      <c r="X15" s="73">
        <f t="shared" si="11"/>
        <v>11474379</v>
      </c>
      <c r="Y15" s="58" t="e">
        <f t="shared" si="12"/>
        <v>#VALUE!</v>
      </c>
      <c r="Z15" s="43">
        <v>36797611</v>
      </c>
      <c r="AA15" s="75">
        <f t="shared" si="13"/>
        <v>36797611</v>
      </c>
      <c r="AB15" s="37">
        <v>26254100</v>
      </c>
      <c r="AC15" s="35">
        <v>1</v>
      </c>
      <c r="AD15" s="73">
        <f t="shared" si="14"/>
        <v>26254100</v>
      </c>
      <c r="AE15" s="58" t="e">
        <f t="shared" si="1"/>
        <v>#VALUE!</v>
      </c>
      <c r="AF15" s="43">
        <v>3802522</v>
      </c>
      <c r="AG15" s="75">
        <f t="shared" si="15"/>
        <v>3802522</v>
      </c>
      <c r="AH15" s="37">
        <v>3023004</v>
      </c>
      <c r="AI15" s="35">
        <v>1</v>
      </c>
      <c r="AJ15" s="73">
        <f t="shared" si="16"/>
        <v>3023004</v>
      </c>
      <c r="AK15" s="58" t="e">
        <f t="shared" si="17"/>
        <v>#VALUE!</v>
      </c>
      <c r="AL15" s="43">
        <v>45025763</v>
      </c>
      <c r="AM15" s="75">
        <f t="shared" si="18"/>
        <v>45025763</v>
      </c>
      <c r="AN15" s="37">
        <v>27795481</v>
      </c>
      <c r="AO15" s="35">
        <v>1</v>
      </c>
      <c r="AP15" s="73">
        <f t="shared" si="19"/>
        <v>27795481</v>
      </c>
      <c r="AQ15" s="58" t="e">
        <f t="shared" si="20"/>
        <v>#VALUE!</v>
      </c>
      <c r="AR15" s="43">
        <v>36797611</v>
      </c>
      <c r="AS15" s="75">
        <f t="shared" si="21"/>
        <v>36797611</v>
      </c>
      <c r="AT15" s="37">
        <v>26254100</v>
      </c>
      <c r="AU15" s="35">
        <v>1</v>
      </c>
      <c r="AV15" s="73">
        <f t="shared" si="22"/>
        <v>26254100</v>
      </c>
      <c r="AW15" s="58" t="e">
        <f t="shared" si="23"/>
        <v>#VALUE!</v>
      </c>
      <c r="AX15" s="39">
        <v>54093916</v>
      </c>
      <c r="AY15" s="71">
        <f t="shared" si="24"/>
        <v>54093916</v>
      </c>
      <c r="AZ15" s="34">
        <v>40004663</v>
      </c>
      <c r="BA15" s="35">
        <v>1</v>
      </c>
      <c r="BB15" s="73">
        <f t="shared" si="25"/>
        <v>40004663</v>
      </c>
      <c r="BC15" s="58" t="e">
        <f t="shared" si="26"/>
        <v>#VALUE!</v>
      </c>
      <c r="BD15" s="39">
        <v>159500</v>
      </c>
      <c r="BE15" s="71">
        <f t="shared" si="27"/>
        <v>3190000</v>
      </c>
      <c r="BF15" s="34">
        <v>126802.5</v>
      </c>
      <c r="BG15" s="35">
        <v>20</v>
      </c>
      <c r="BH15" s="73">
        <f t="shared" si="28"/>
        <v>2536050</v>
      </c>
      <c r="BI15" s="58" t="e">
        <f t="shared" si="29"/>
        <v>#VALUE!</v>
      </c>
      <c r="BJ15" s="51"/>
      <c r="BK15" s="47"/>
      <c r="BM15" s="77">
        <f t="shared" si="30"/>
        <v>294960254</v>
      </c>
      <c r="BN15" s="77">
        <f t="shared" si="31"/>
        <v>210493393</v>
      </c>
    </row>
    <row r="16" spans="1:66" ht="15.75" thickBot="1" x14ac:dyDescent="0.3">
      <c r="A16" s="33" t="s">
        <v>16</v>
      </c>
      <c r="B16" s="34">
        <v>15691044</v>
      </c>
      <c r="C16" s="66">
        <f t="shared" si="2"/>
        <v>15691044</v>
      </c>
      <c r="D16" s="35">
        <v>1</v>
      </c>
      <c r="E16" s="34">
        <v>15675353</v>
      </c>
      <c r="F16" s="69">
        <f t="shared" si="3"/>
        <v>15675353</v>
      </c>
      <c r="G16" s="60" t="e">
        <f t="shared" si="0"/>
        <v>#VALUE!</v>
      </c>
      <c r="H16" s="40">
        <v>36797611</v>
      </c>
      <c r="I16" s="71">
        <f t="shared" si="4"/>
        <v>36797611</v>
      </c>
      <c r="J16" s="41">
        <v>36760813</v>
      </c>
      <c r="K16" s="50">
        <v>1</v>
      </c>
      <c r="L16" s="74">
        <f t="shared" si="5"/>
        <v>36760813</v>
      </c>
      <c r="M16" s="59" t="e">
        <f t="shared" si="6"/>
        <v>#VALUE!</v>
      </c>
      <c r="N16" s="42">
        <v>15691044</v>
      </c>
      <c r="O16" s="71">
        <f t="shared" si="7"/>
        <v>47073132</v>
      </c>
      <c r="P16" s="41">
        <v>15675353</v>
      </c>
      <c r="Q16" s="35">
        <v>3</v>
      </c>
      <c r="R16" s="73">
        <f t="shared" si="8"/>
        <v>47026059</v>
      </c>
      <c r="S16" s="57" t="e">
        <f t="shared" si="9"/>
        <v>#VALUE!</v>
      </c>
      <c r="T16" s="43">
        <v>15691044</v>
      </c>
      <c r="U16" s="75">
        <f t="shared" si="10"/>
        <v>15691044</v>
      </c>
      <c r="V16" s="44">
        <v>15675352</v>
      </c>
      <c r="W16" s="35">
        <v>1</v>
      </c>
      <c r="X16" s="73">
        <f t="shared" si="11"/>
        <v>15675352</v>
      </c>
      <c r="Y16" s="57" t="e">
        <f t="shared" si="12"/>
        <v>#VALUE!</v>
      </c>
      <c r="Z16" s="43">
        <v>36797611</v>
      </c>
      <c r="AA16" s="75">
        <f t="shared" si="13"/>
        <v>36797611</v>
      </c>
      <c r="AB16" s="44">
        <v>36760813</v>
      </c>
      <c r="AC16" s="35">
        <v>1</v>
      </c>
      <c r="AD16" s="73">
        <f t="shared" si="14"/>
        <v>36760813</v>
      </c>
      <c r="AE16" s="57" t="e">
        <f t="shared" si="1"/>
        <v>#VALUE!</v>
      </c>
      <c r="AF16" s="43">
        <v>3802522</v>
      </c>
      <c r="AG16" s="75">
        <f t="shared" si="15"/>
        <v>3802522</v>
      </c>
      <c r="AH16" s="44">
        <v>3798719</v>
      </c>
      <c r="AI16" s="35">
        <v>1</v>
      </c>
      <c r="AJ16" s="73">
        <f t="shared" si="16"/>
        <v>3798719</v>
      </c>
      <c r="AK16" s="57" t="e">
        <f t="shared" si="17"/>
        <v>#VALUE!</v>
      </c>
      <c r="AL16" s="43">
        <v>45025763</v>
      </c>
      <c r="AM16" s="75">
        <f t="shared" si="18"/>
        <v>45025763</v>
      </c>
      <c r="AN16" s="44">
        <v>44980737</v>
      </c>
      <c r="AO16" s="35">
        <v>1</v>
      </c>
      <c r="AP16" s="73">
        <f t="shared" si="19"/>
        <v>44980737</v>
      </c>
      <c r="AQ16" s="57" t="e">
        <f t="shared" si="20"/>
        <v>#VALUE!</v>
      </c>
      <c r="AR16" s="43">
        <v>36797611</v>
      </c>
      <c r="AS16" s="75">
        <f t="shared" si="21"/>
        <v>36797611</v>
      </c>
      <c r="AT16" s="44">
        <v>36760813</v>
      </c>
      <c r="AU16" s="35">
        <v>1</v>
      </c>
      <c r="AV16" s="73">
        <f t="shared" si="22"/>
        <v>36760813</v>
      </c>
      <c r="AW16" s="57" t="e">
        <f t="shared" si="23"/>
        <v>#VALUE!</v>
      </c>
      <c r="AX16" s="39">
        <v>54093916</v>
      </c>
      <c r="AY16" s="71">
        <f t="shared" si="24"/>
        <v>54093916</v>
      </c>
      <c r="AZ16" s="41">
        <v>54039822</v>
      </c>
      <c r="BA16" s="35">
        <v>1</v>
      </c>
      <c r="BB16" s="73">
        <f t="shared" si="25"/>
        <v>54039822</v>
      </c>
      <c r="BC16" s="57" t="e">
        <f t="shared" si="26"/>
        <v>#VALUE!</v>
      </c>
      <c r="BD16" s="40">
        <v>159500</v>
      </c>
      <c r="BE16" s="71">
        <f t="shared" si="27"/>
        <v>3190000</v>
      </c>
      <c r="BF16" s="41">
        <v>195304</v>
      </c>
      <c r="BG16" s="50">
        <v>20</v>
      </c>
      <c r="BH16" s="74">
        <f t="shared" si="28"/>
        <v>3906080</v>
      </c>
      <c r="BI16" s="57" t="e">
        <f t="shared" si="29"/>
        <v>#VALUE!</v>
      </c>
      <c r="BJ16" s="52"/>
      <c r="BK16" s="48"/>
      <c r="BM16" s="77">
        <f t="shared" si="30"/>
        <v>294960254</v>
      </c>
      <c r="BN16" s="77">
        <f t="shared" si="31"/>
        <v>295384561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N50"/>
  <sheetViews>
    <sheetView showGridLines="0" showRuler="0" zoomScaleNormal="100" zoomScaleSheetLayoutView="100" zoomScalePageLayoutView="115" workbookViewId="0">
      <pane xSplit="2" ySplit="5" topLeftCell="C6" activePane="bottomRight" state="frozen"/>
      <selection pane="topRight" activeCell="C1" sqref="C1"/>
      <selection pane="bottomLeft" activeCell="A6" sqref="A6"/>
      <selection pane="bottomRight" activeCell="K12" sqref="K12"/>
    </sheetView>
  </sheetViews>
  <sheetFormatPr baseColWidth="10" defaultColWidth="11.28515625" defaultRowHeight="12.75" x14ac:dyDescent="0.25"/>
  <cols>
    <col min="1" max="1" width="3" style="1" bestFit="1" customWidth="1"/>
    <col min="2" max="2" width="35.140625" style="1" customWidth="1"/>
    <col min="3" max="6" width="9.28515625" style="1" customWidth="1"/>
    <col min="7" max="7" width="10" style="1" customWidth="1"/>
    <col min="8" max="11" width="10.42578125" style="1" customWidth="1"/>
    <col min="12" max="12" width="9.140625" style="1" customWidth="1"/>
    <col min="13" max="13" width="10.42578125" style="1" customWidth="1"/>
    <col min="14" max="14" width="25.85546875" style="1" customWidth="1"/>
    <col min="15" max="16384" width="11.28515625" style="1"/>
  </cols>
  <sheetData>
    <row r="3" spans="1:14" x14ac:dyDescent="0.25">
      <c r="A3" s="143" t="s">
        <v>17</v>
      </c>
      <c r="B3" s="143"/>
      <c r="C3" s="143"/>
      <c r="D3" s="143"/>
      <c r="E3" s="143"/>
      <c r="F3" s="143"/>
      <c r="G3" s="143"/>
      <c r="H3" s="143"/>
      <c r="I3" s="143"/>
      <c r="J3" s="143"/>
      <c r="K3" s="143"/>
      <c r="L3" s="143"/>
      <c r="M3" s="143"/>
      <c r="N3" s="143"/>
    </row>
    <row r="4" spans="1:14" x14ac:dyDescent="0.25">
      <c r="A4" s="148" t="s">
        <v>0</v>
      </c>
      <c r="B4" s="146" t="s">
        <v>1</v>
      </c>
      <c r="C4" s="148" t="s">
        <v>18</v>
      </c>
      <c r="D4" s="149"/>
      <c r="E4" s="149"/>
      <c r="F4" s="150"/>
      <c r="G4" s="146" t="s">
        <v>67</v>
      </c>
      <c r="H4" s="148" t="s">
        <v>68</v>
      </c>
      <c r="I4" s="149"/>
      <c r="J4" s="149"/>
      <c r="K4" s="150"/>
      <c r="L4" s="146" t="s">
        <v>69</v>
      </c>
      <c r="M4" s="146" t="s">
        <v>70</v>
      </c>
      <c r="N4" s="144" t="s">
        <v>71</v>
      </c>
    </row>
    <row r="5" spans="1:14" ht="62.25" customHeight="1" x14ac:dyDescent="0.25">
      <c r="A5" s="148"/>
      <c r="B5" s="147"/>
      <c r="C5" s="10" t="s">
        <v>72</v>
      </c>
      <c r="D5" s="10" t="s">
        <v>73</v>
      </c>
      <c r="E5" s="10" t="s">
        <v>74</v>
      </c>
      <c r="F5" s="10" t="s">
        <v>75</v>
      </c>
      <c r="G5" s="147"/>
      <c r="H5" s="11" t="s">
        <v>76</v>
      </c>
      <c r="I5" s="11" t="s">
        <v>77</v>
      </c>
      <c r="J5" s="11" t="s">
        <v>78</v>
      </c>
      <c r="K5" s="11" t="s">
        <v>79</v>
      </c>
      <c r="L5" s="147"/>
      <c r="M5" s="147"/>
      <c r="N5" s="145"/>
    </row>
    <row r="6" spans="1:14" x14ac:dyDescent="0.25">
      <c r="A6" s="2">
        <v>1</v>
      </c>
      <c r="B6" s="4" t="s">
        <v>80</v>
      </c>
      <c r="C6" s="2"/>
      <c r="D6" s="2"/>
      <c r="E6" s="2"/>
      <c r="F6" s="2" t="s">
        <v>81</v>
      </c>
      <c r="G6" s="2" t="b">
        <f>IF(AND(C6="si",D6="si",E6="si",F6="si"),TRUE,FALSE)</f>
        <v>0</v>
      </c>
      <c r="H6" s="3"/>
      <c r="I6" s="3"/>
      <c r="J6" s="3"/>
      <c r="K6" s="5"/>
      <c r="L6" s="6">
        <f t="shared" ref="L6:L31" si="0">SUM(H6:K6)</f>
        <v>0</v>
      </c>
      <c r="M6" s="6">
        <v>10</v>
      </c>
      <c r="N6" s="7"/>
    </row>
    <row r="7" spans="1:14" x14ac:dyDescent="0.25">
      <c r="A7" s="2">
        <v>2</v>
      </c>
      <c r="B7" s="4" t="s">
        <v>82</v>
      </c>
      <c r="C7" s="2"/>
      <c r="D7" s="2"/>
      <c r="E7" s="2"/>
      <c r="F7" s="2" t="s">
        <v>81</v>
      </c>
      <c r="G7" s="2" t="b">
        <f t="shared" ref="G7:G49" si="1">IF(AND(C7="si",D7="si",E7="si",F7="si"),TRUE,FALSE)</f>
        <v>0</v>
      </c>
      <c r="H7" s="2"/>
      <c r="I7" s="2"/>
      <c r="J7" s="2"/>
      <c r="K7" s="5"/>
      <c r="L7" s="6">
        <f t="shared" si="0"/>
        <v>0</v>
      </c>
      <c r="M7" s="6">
        <v>9.58</v>
      </c>
      <c r="N7" s="7"/>
    </row>
    <row r="8" spans="1:14" x14ac:dyDescent="0.25">
      <c r="A8" s="2">
        <v>3</v>
      </c>
      <c r="B8" s="4" t="s">
        <v>83</v>
      </c>
      <c r="C8" s="2"/>
      <c r="D8" s="2"/>
      <c r="E8" s="2"/>
      <c r="F8" s="2" t="s">
        <v>81</v>
      </c>
      <c r="G8" s="2" t="b">
        <f t="shared" si="1"/>
        <v>0</v>
      </c>
      <c r="H8" s="3"/>
      <c r="I8" s="3"/>
      <c r="J8" s="3"/>
      <c r="K8" s="5"/>
      <c r="L8" s="6">
        <f t="shared" si="0"/>
        <v>0</v>
      </c>
      <c r="M8" s="6">
        <v>8.84</v>
      </c>
      <c r="N8" s="7"/>
    </row>
    <row r="9" spans="1:14" x14ac:dyDescent="0.25">
      <c r="A9" s="2">
        <v>4</v>
      </c>
      <c r="B9" s="4" t="s">
        <v>84</v>
      </c>
      <c r="C9" s="2"/>
      <c r="D9" s="2"/>
      <c r="E9" s="2"/>
      <c r="F9" s="2" t="s">
        <v>81</v>
      </c>
      <c r="G9" s="2" t="b">
        <f t="shared" si="1"/>
        <v>0</v>
      </c>
      <c r="H9" s="3"/>
      <c r="I9" s="3"/>
      <c r="J9" s="3"/>
      <c r="K9" s="5"/>
      <c r="L9" s="6">
        <f t="shared" si="0"/>
        <v>0</v>
      </c>
      <c r="M9" s="6">
        <v>10.6</v>
      </c>
      <c r="N9" s="7"/>
    </row>
    <row r="10" spans="1:14" x14ac:dyDescent="0.25">
      <c r="A10" s="2">
        <v>5</v>
      </c>
      <c r="B10" s="4" t="s">
        <v>85</v>
      </c>
      <c r="C10" s="2"/>
      <c r="D10" s="2"/>
      <c r="E10" s="2"/>
      <c r="F10" s="2" t="s">
        <v>81</v>
      </c>
      <c r="G10" s="2" t="b">
        <f t="shared" si="1"/>
        <v>0</v>
      </c>
      <c r="H10" s="3"/>
      <c r="I10" s="3"/>
      <c r="J10" s="3"/>
      <c r="K10" s="5"/>
      <c r="L10" s="6">
        <f t="shared" si="0"/>
        <v>0</v>
      </c>
      <c r="M10" s="6">
        <v>9.3800000000000008</v>
      </c>
      <c r="N10" s="7"/>
    </row>
    <row r="11" spans="1:14" x14ac:dyDescent="0.25">
      <c r="A11" s="2">
        <v>6</v>
      </c>
      <c r="B11" s="4" t="s">
        <v>86</v>
      </c>
      <c r="C11" s="2"/>
      <c r="D11" s="2"/>
      <c r="E11" s="2"/>
      <c r="F11" s="2" t="s">
        <v>81</v>
      </c>
      <c r="G11" s="2" t="b">
        <f t="shared" si="1"/>
        <v>0</v>
      </c>
      <c r="H11" s="3"/>
      <c r="I11" s="3"/>
      <c r="J11" s="3"/>
      <c r="K11" s="5"/>
      <c r="L11" s="6">
        <f t="shared" si="0"/>
        <v>0</v>
      </c>
      <c r="M11" s="6">
        <v>9.49</v>
      </c>
      <c r="N11" s="7"/>
    </row>
    <row r="12" spans="1:14" x14ac:dyDescent="0.25">
      <c r="A12" s="2">
        <v>7</v>
      </c>
      <c r="B12" s="4" t="s">
        <v>87</v>
      </c>
      <c r="C12" s="2"/>
      <c r="D12" s="2"/>
      <c r="E12" s="2"/>
      <c r="F12" s="2" t="s">
        <v>81</v>
      </c>
      <c r="G12" s="2" t="b">
        <f t="shared" si="1"/>
        <v>0</v>
      </c>
      <c r="H12" s="3"/>
      <c r="I12" s="3"/>
      <c r="J12" s="3"/>
      <c r="K12" s="5"/>
      <c r="L12" s="6">
        <f t="shared" si="0"/>
        <v>0</v>
      </c>
      <c r="M12" s="6">
        <v>8.84</v>
      </c>
      <c r="N12" s="7"/>
    </row>
    <row r="13" spans="1:14" x14ac:dyDescent="0.25">
      <c r="A13" s="2">
        <v>8</v>
      </c>
      <c r="B13" s="4" t="s">
        <v>88</v>
      </c>
      <c r="C13" s="2"/>
      <c r="D13" s="2"/>
      <c r="E13" s="2"/>
      <c r="F13" s="2" t="s">
        <v>81</v>
      </c>
      <c r="G13" s="2" t="b">
        <f t="shared" si="1"/>
        <v>0</v>
      </c>
      <c r="H13" s="3"/>
      <c r="I13" s="3"/>
      <c r="J13" s="3"/>
      <c r="K13" s="5"/>
      <c r="L13" s="6">
        <f t="shared" si="0"/>
        <v>0</v>
      </c>
      <c r="M13" s="6">
        <v>8.84</v>
      </c>
      <c r="N13" s="7"/>
    </row>
    <row r="14" spans="1:14" x14ac:dyDescent="0.25">
      <c r="A14" s="2">
        <v>9</v>
      </c>
      <c r="B14" s="4" t="s">
        <v>89</v>
      </c>
      <c r="C14" s="2"/>
      <c r="D14" s="2"/>
      <c r="E14" s="2"/>
      <c r="F14" s="2" t="s">
        <v>81</v>
      </c>
      <c r="G14" s="2" t="b">
        <f t="shared" si="1"/>
        <v>0</v>
      </c>
      <c r="H14" s="2"/>
      <c r="I14" s="2"/>
      <c r="J14" s="2"/>
      <c r="K14" s="5"/>
      <c r="L14" s="6">
        <f t="shared" si="0"/>
        <v>0</v>
      </c>
      <c r="M14" s="6">
        <v>10.68</v>
      </c>
      <c r="N14" s="7"/>
    </row>
    <row r="15" spans="1:14" x14ac:dyDescent="0.25">
      <c r="A15" s="2">
        <v>10</v>
      </c>
      <c r="B15" s="4" t="s">
        <v>90</v>
      </c>
      <c r="C15" s="2"/>
      <c r="D15" s="2"/>
      <c r="E15" s="2"/>
      <c r="F15" s="2" t="s">
        <v>81</v>
      </c>
      <c r="G15" s="2" t="b">
        <f t="shared" si="1"/>
        <v>0</v>
      </c>
      <c r="H15" s="3"/>
      <c r="I15" s="3"/>
      <c r="J15" s="3"/>
      <c r="K15" s="5"/>
      <c r="L15" s="6">
        <f t="shared" si="0"/>
        <v>0</v>
      </c>
      <c r="M15" s="6">
        <v>10.28</v>
      </c>
      <c r="N15" s="7"/>
    </row>
    <row r="16" spans="1:14" x14ac:dyDescent="0.25">
      <c r="A16" s="2">
        <v>11</v>
      </c>
      <c r="B16" s="4" t="s">
        <v>91</v>
      </c>
      <c r="C16" s="2"/>
      <c r="D16" s="2"/>
      <c r="E16" s="2"/>
      <c r="F16" s="2" t="s">
        <v>81</v>
      </c>
      <c r="G16" s="2" t="b">
        <f t="shared" si="1"/>
        <v>0</v>
      </c>
      <c r="H16" s="3"/>
      <c r="I16" s="3"/>
      <c r="J16" s="3"/>
      <c r="K16" s="5"/>
      <c r="L16" s="6">
        <f t="shared" si="0"/>
        <v>0</v>
      </c>
      <c r="M16" s="6">
        <v>9.7200000000000006</v>
      </c>
      <c r="N16" s="7"/>
    </row>
    <row r="17" spans="1:14" x14ac:dyDescent="0.25">
      <c r="A17" s="2">
        <v>12</v>
      </c>
      <c r="B17" s="4" t="s">
        <v>92</v>
      </c>
      <c r="C17" s="2"/>
      <c r="D17" s="2"/>
      <c r="E17" s="2"/>
      <c r="F17" s="2" t="s">
        <v>81</v>
      </c>
      <c r="G17" s="2" t="b">
        <f t="shared" si="1"/>
        <v>0</v>
      </c>
      <c r="H17" s="3"/>
      <c r="I17" s="3"/>
      <c r="J17" s="3"/>
      <c r="K17" s="5"/>
      <c r="L17" s="6">
        <f t="shared" si="0"/>
        <v>0</v>
      </c>
      <c r="M17" s="6">
        <v>8.84</v>
      </c>
      <c r="N17" s="8"/>
    </row>
    <row r="18" spans="1:14" x14ac:dyDescent="0.25">
      <c r="A18" s="2">
        <v>13</v>
      </c>
      <c r="B18" s="4" t="s">
        <v>93</v>
      </c>
      <c r="C18" s="3"/>
      <c r="D18" s="2"/>
      <c r="E18" s="2"/>
      <c r="F18" s="2" t="s">
        <v>81</v>
      </c>
      <c r="G18" s="2" t="b">
        <f t="shared" si="1"/>
        <v>0</v>
      </c>
      <c r="H18" s="3"/>
      <c r="I18" s="3"/>
      <c r="J18" s="3"/>
      <c r="K18" s="5"/>
      <c r="L18" s="6">
        <f t="shared" si="0"/>
        <v>0</v>
      </c>
      <c r="M18" s="6">
        <v>8.84</v>
      </c>
      <c r="N18" s="7"/>
    </row>
    <row r="19" spans="1:14" x14ac:dyDescent="0.25">
      <c r="A19" s="2">
        <v>14</v>
      </c>
      <c r="B19" s="4" t="s">
        <v>94</v>
      </c>
      <c r="C19" s="2"/>
      <c r="D19" s="2"/>
      <c r="E19" s="2"/>
      <c r="F19" s="2" t="s">
        <v>81</v>
      </c>
      <c r="G19" s="2" t="b">
        <f t="shared" si="1"/>
        <v>0</v>
      </c>
      <c r="H19" s="3"/>
      <c r="I19" s="3"/>
      <c r="J19" s="3"/>
      <c r="K19" s="5"/>
      <c r="L19" s="6">
        <f t="shared" si="0"/>
        <v>0</v>
      </c>
      <c r="M19" s="6">
        <v>9.7200000000000006</v>
      </c>
      <c r="N19" s="8"/>
    </row>
    <row r="20" spans="1:14" x14ac:dyDescent="0.25">
      <c r="A20" s="2">
        <v>15</v>
      </c>
      <c r="B20" s="12" t="s">
        <v>95</v>
      </c>
      <c r="C20" s="13"/>
      <c r="D20" s="13"/>
      <c r="E20" s="13"/>
      <c r="F20" s="13" t="s">
        <v>96</v>
      </c>
      <c r="G20" s="13" t="b">
        <f t="shared" si="1"/>
        <v>0</v>
      </c>
      <c r="H20" s="13"/>
      <c r="I20" s="13"/>
      <c r="J20" s="13"/>
      <c r="K20" s="14"/>
      <c r="L20" s="15">
        <f t="shared" si="0"/>
        <v>0</v>
      </c>
      <c r="M20" s="16">
        <v>2.5</v>
      </c>
      <c r="N20" s="12" t="s">
        <v>97</v>
      </c>
    </row>
    <row r="21" spans="1:14" x14ac:dyDescent="0.25">
      <c r="A21" s="2">
        <v>16</v>
      </c>
      <c r="B21" s="4" t="s">
        <v>98</v>
      </c>
      <c r="C21" s="2"/>
      <c r="D21" s="2"/>
      <c r="E21" s="2"/>
      <c r="F21" s="2" t="s">
        <v>81</v>
      </c>
      <c r="G21" s="2" t="b">
        <f t="shared" si="1"/>
        <v>0</v>
      </c>
      <c r="H21" s="3"/>
      <c r="I21" s="3"/>
      <c r="J21" s="3"/>
      <c r="K21" s="5"/>
      <c r="L21" s="6">
        <f t="shared" si="0"/>
        <v>0</v>
      </c>
      <c r="M21" s="6">
        <v>8.85</v>
      </c>
      <c r="N21" s="7"/>
    </row>
    <row r="22" spans="1:14" x14ac:dyDescent="0.25">
      <c r="A22" s="2">
        <v>17</v>
      </c>
      <c r="B22" s="4" t="s">
        <v>99</v>
      </c>
      <c r="C22" s="2"/>
      <c r="D22" s="2"/>
      <c r="E22" s="2"/>
      <c r="F22" s="2" t="s">
        <v>81</v>
      </c>
      <c r="G22" s="2" t="b">
        <f t="shared" si="1"/>
        <v>0</v>
      </c>
      <c r="H22" s="3"/>
      <c r="I22" s="3"/>
      <c r="J22" s="3"/>
      <c r="K22" s="5"/>
      <c r="L22" s="6">
        <f t="shared" si="0"/>
        <v>0</v>
      </c>
      <c r="M22" s="6">
        <v>8.84</v>
      </c>
      <c r="N22" s="7"/>
    </row>
    <row r="23" spans="1:14" x14ac:dyDescent="0.25">
      <c r="A23" s="2">
        <v>18</v>
      </c>
      <c r="B23" s="4" t="s">
        <v>100</v>
      </c>
      <c r="C23" s="2"/>
      <c r="D23" s="2"/>
      <c r="E23" s="2"/>
      <c r="F23" s="2" t="s">
        <v>81</v>
      </c>
      <c r="G23" s="2" t="b">
        <f t="shared" si="1"/>
        <v>0</v>
      </c>
      <c r="H23" s="2"/>
      <c r="I23" s="2"/>
      <c r="J23" s="2"/>
      <c r="K23" s="5"/>
      <c r="L23" s="6">
        <f t="shared" si="0"/>
        <v>0</v>
      </c>
      <c r="M23" s="6">
        <v>8.84</v>
      </c>
      <c r="N23" s="7"/>
    </row>
    <row r="24" spans="1:14" x14ac:dyDescent="0.25">
      <c r="A24" s="2">
        <v>19</v>
      </c>
      <c r="B24" s="4" t="s">
        <v>101</v>
      </c>
      <c r="C24" s="2"/>
      <c r="D24" s="2"/>
      <c r="E24" s="2"/>
      <c r="F24" s="2" t="s">
        <v>81</v>
      </c>
      <c r="G24" s="2" t="b">
        <f t="shared" si="1"/>
        <v>0</v>
      </c>
      <c r="H24" s="3"/>
      <c r="I24" s="3"/>
      <c r="J24" s="3"/>
      <c r="K24" s="5"/>
      <c r="L24" s="6">
        <f t="shared" si="0"/>
        <v>0</v>
      </c>
      <c r="M24" s="6">
        <v>9.25</v>
      </c>
      <c r="N24" s="7"/>
    </row>
    <row r="25" spans="1:14" x14ac:dyDescent="0.25">
      <c r="A25" s="2">
        <v>20</v>
      </c>
      <c r="B25" s="4" t="s">
        <v>102</v>
      </c>
      <c r="C25" s="2"/>
      <c r="D25" s="2"/>
      <c r="E25" s="2"/>
      <c r="F25" s="2" t="s">
        <v>81</v>
      </c>
      <c r="G25" s="2" t="b">
        <f t="shared" si="1"/>
        <v>0</v>
      </c>
      <c r="H25" s="3"/>
      <c r="I25" s="3"/>
      <c r="J25" s="3"/>
      <c r="K25" s="5"/>
      <c r="L25" s="6">
        <f t="shared" si="0"/>
        <v>0</v>
      </c>
      <c r="M25" s="6">
        <v>8.98</v>
      </c>
      <c r="N25" s="7"/>
    </row>
    <row r="26" spans="1:14" x14ac:dyDescent="0.25">
      <c r="A26" s="2">
        <v>21</v>
      </c>
      <c r="B26" s="4" t="s">
        <v>103</v>
      </c>
      <c r="C26" s="2"/>
      <c r="D26" s="2"/>
      <c r="E26" s="2"/>
      <c r="F26" s="2" t="s">
        <v>81</v>
      </c>
      <c r="G26" s="2" t="b">
        <f t="shared" si="1"/>
        <v>0</v>
      </c>
      <c r="H26" s="2"/>
      <c r="I26" s="2"/>
      <c r="J26" s="2"/>
      <c r="K26" s="5"/>
      <c r="L26" s="6">
        <f t="shared" si="0"/>
        <v>0</v>
      </c>
      <c r="M26" s="6">
        <v>9.64</v>
      </c>
      <c r="N26" s="7"/>
    </row>
    <row r="27" spans="1:14" x14ac:dyDescent="0.25">
      <c r="A27" s="2">
        <v>22</v>
      </c>
      <c r="B27" s="4" t="s">
        <v>104</v>
      </c>
      <c r="C27" s="2"/>
      <c r="D27" s="2"/>
      <c r="E27" s="2"/>
      <c r="F27" s="2" t="s">
        <v>81</v>
      </c>
      <c r="G27" s="2" t="b">
        <f t="shared" si="1"/>
        <v>0</v>
      </c>
      <c r="H27" s="3"/>
      <c r="I27" s="3"/>
      <c r="J27" s="3"/>
      <c r="K27" s="5"/>
      <c r="L27" s="6">
        <f t="shared" si="0"/>
        <v>0</v>
      </c>
      <c r="M27" s="6">
        <v>9.98</v>
      </c>
      <c r="N27" s="7"/>
    </row>
    <row r="28" spans="1:14" x14ac:dyDescent="0.25">
      <c r="A28" s="2">
        <v>23</v>
      </c>
      <c r="B28" s="4" t="s">
        <v>105</v>
      </c>
      <c r="C28" s="2"/>
      <c r="D28" s="2"/>
      <c r="E28" s="2"/>
      <c r="F28" s="2" t="s">
        <v>81</v>
      </c>
      <c r="G28" s="2" t="b">
        <f t="shared" si="1"/>
        <v>0</v>
      </c>
      <c r="H28" s="3"/>
      <c r="I28" s="3"/>
      <c r="J28" s="3"/>
      <c r="K28" s="5"/>
      <c r="L28" s="6">
        <f t="shared" si="0"/>
        <v>0</v>
      </c>
      <c r="M28" s="6">
        <v>8.84</v>
      </c>
      <c r="N28" s="7"/>
    </row>
    <row r="29" spans="1:14" x14ac:dyDescent="0.25">
      <c r="A29" s="2">
        <v>24</v>
      </c>
      <c r="B29" s="4" t="s">
        <v>106</v>
      </c>
      <c r="C29" s="2"/>
      <c r="D29" s="2"/>
      <c r="E29" s="2"/>
      <c r="F29" s="2" t="s">
        <v>81</v>
      </c>
      <c r="G29" s="2" t="b">
        <f t="shared" si="1"/>
        <v>0</v>
      </c>
      <c r="H29" s="2"/>
      <c r="I29" s="2"/>
      <c r="J29" s="2"/>
      <c r="K29" s="5"/>
      <c r="L29" s="6">
        <f t="shared" si="0"/>
        <v>0</v>
      </c>
      <c r="M29" s="6">
        <v>10.11</v>
      </c>
      <c r="N29" s="7"/>
    </row>
    <row r="30" spans="1:14" x14ac:dyDescent="0.25">
      <c r="A30" s="2">
        <v>25</v>
      </c>
      <c r="B30" s="4" t="s">
        <v>107</v>
      </c>
      <c r="C30" s="2"/>
      <c r="D30" s="2"/>
      <c r="E30" s="2"/>
      <c r="F30" s="2" t="s">
        <v>81</v>
      </c>
      <c r="G30" s="2" t="b">
        <f t="shared" si="1"/>
        <v>0</v>
      </c>
      <c r="H30" s="2"/>
      <c r="I30" s="2"/>
      <c r="J30" s="2"/>
      <c r="K30" s="5"/>
      <c r="L30" s="6">
        <f t="shared" si="0"/>
        <v>0</v>
      </c>
      <c r="M30" s="6">
        <v>8.84</v>
      </c>
      <c r="N30" s="7"/>
    </row>
    <row r="31" spans="1:14" x14ac:dyDescent="0.25">
      <c r="A31" s="2">
        <v>26</v>
      </c>
      <c r="B31" s="4" t="s">
        <v>108</v>
      </c>
      <c r="C31" s="2"/>
      <c r="D31" s="2"/>
      <c r="E31" s="2"/>
      <c r="F31" s="2" t="s">
        <v>81</v>
      </c>
      <c r="G31" s="2" t="b">
        <f t="shared" si="1"/>
        <v>0</v>
      </c>
      <c r="H31" s="2"/>
      <c r="I31" s="2"/>
      <c r="J31" s="2"/>
      <c r="K31" s="5"/>
      <c r="L31" s="6">
        <f t="shared" si="0"/>
        <v>0</v>
      </c>
      <c r="M31" s="6">
        <v>9.32</v>
      </c>
      <c r="N31" s="7"/>
    </row>
    <row r="32" spans="1:14" ht="15" customHeight="1" x14ac:dyDescent="0.25">
      <c r="A32" s="9">
        <v>27</v>
      </c>
      <c r="B32" s="9" t="s">
        <v>109</v>
      </c>
      <c r="C32" s="2"/>
      <c r="D32" s="2"/>
      <c r="E32" s="2"/>
      <c r="F32" s="2" t="s">
        <v>81</v>
      </c>
      <c r="G32" s="2" t="b">
        <f t="shared" si="1"/>
        <v>0</v>
      </c>
      <c r="H32" s="2"/>
      <c r="I32" s="2"/>
      <c r="J32" s="2"/>
      <c r="K32" s="5"/>
      <c r="L32" s="6">
        <f t="shared" ref="L32:L50" si="2">SUM(H32:K32)</f>
        <v>0</v>
      </c>
      <c r="M32" s="6">
        <v>9.25</v>
      </c>
      <c r="N32" s="7"/>
    </row>
    <row r="33" spans="1:14" x14ac:dyDescent="0.25">
      <c r="A33" s="9">
        <v>28</v>
      </c>
      <c r="B33" s="9" t="s">
        <v>110</v>
      </c>
      <c r="C33" s="2"/>
      <c r="D33" s="2"/>
      <c r="E33" s="2"/>
      <c r="F33" s="2" t="s">
        <v>81</v>
      </c>
      <c r="G33" s="2" t="b">
        <f t="shared" si="1"/>
        <v>0</v>
      </c>
      <c r="H33" s="2"/>
      <c r="I33" s="2"/>
      <c r="J33" s="2"/>
      <c r="K33" s="5"/>
      <c r="L33" s="6">
        <f t="shared" si="2"/>
        <v>0</v>
      </c>
      <c r="M33" s="6">
        <v>10.44</v>
      </c>
      <c r="N33" s="7"/>
    </row>
    <row r="34" spans="1:14" x14ac:dyDescent="0.25">
      <c r="A34" s="9">
        <v>29</v>
      </c>
      <c r="B34" s="9" t="s">
        <v>111</v>
      </c>
      <c r="C34" s="2"/>
      <c r="D34" s="2"/>
      <c r="E34" s="2"/>
      <c r="F34" s="2" t="s">
        <v>81</v>
      </c>
      <c r="G34" s="2" t="b">
        <f t="shared" si="1"/>
        <v>0</v>
      </c>
      <c r="H34" s="2"/>
      <c r="I34" s="2"/>
      <c r="J34" s="2"/>
      <c r="K34" s="5"/>
      <c r="L34" s="6">
        <f t="shared" si="2"/>
        <v>0</v>
      </c>
      <c r="M34" s="6">
        <v>8.84</v>
      </c>
      <c r="N34" s="7"/>
    </row>
    <row r="35" spans="1:14" x14ac:dyDescent="0.25">
      <c r="A35" s="9">
        <v>30</v>
      </c>
      <c r="B35" s="9" t="s">
        <v>112</v>
      </c>
      <c r="C35" s="2"/>
      <c r="D35" s="2"/>
      <c r="E35" s="2"/>
      <c r="F35" s="2" t="s">
        <v>81</v>
      </c>
      <c r="G35" s="2" t="b">
        <f t="shared" si="1"/>
        <v>0</v>
      </c>
      <c r="H35" s="2"/>
      <c r="I35" s="2"/>
      <c r="J35" s="2"/>
      <c r="K35" s="5"/>
      <c r="L35" s="6">
        <f t="shared" si="2"/>
        <v>0</v>
      </c>
      <c r="M35" s="6">
        <v>9</v>
      </c>
      <c r="N35" s="7"/>
    </row>
    <row r="36" spans="1:14" x14ac:dyDescent="0.25">
      <c r="A36" s="9">
        <v>31</v>
      </c>
      <c r="B36" s="9" t="s">
        <v>113</v>
      </c>
      <c r="C36" s="2"/>
      <c r="D36" s="2"/>
      <c r="E36" s="2"/>
      <c r="F36" s="2" t="s">
        <v>81</v>
      </c>
      <c r="G36" s="2" t="b">
        <f t="shared" si="1"/>
        <v>0</v>
      </c>
      <c r="H36" s="2"/>
      <c r="I36" s="2"/>
      <c r="J36" s="2"/>
      <c r="K36" s="5"/>
      <c r="L36" s="6">
        <f t="shared" si="2"/>
        <v>0</v>
      </c>
      <c r="M36" s="6">
        <v>8.84</v>
      </c>
      <c r="N36" s="7"/>
    </row>
    <row r="37" spans="1:14" x14ac:dyDescent="0.25">
      <c r="A37" s="9">
        <v>32</v>
      </c>
      <c r="B37" s="9" t="s">
        <v>114</v>
      </c>
      <c r="C37" s="2"/>
      <c r="D37" s="2"/>
      <c r="E37" s="2"/>
      <c r="F37" s="2" t="s">
        <v>81</v>
      </c>
      <c r="G37" s="2" t="b">
        <f t="shared" si="1"/>
        <v>0</v>
      </c>
      <c r="H37" s="2"/>
      <c r="I37" s="2"/>
      <c r="J37" s="2"/>
      <c r="K37" s="5"/>
      <c r="L37" s="6">
        <f t="shared" si="2"/>
        <v>0</v>
      </c>
      <c r="M37" s="6">
        <v>8.84</v>
      </c>
      <c r="N37" s="7"/>
    </row>
    <row r="38" spans="1:14" x14ac:dyDescent="0.25">
      <c r="A38" s="9">
        <v>33</v>
      </c>
      <c r="B38" s="9" t="s">
        <v>115</v>
      </c>
      <c r="C38" s="2"/>
      <c r="D38" s="2"/>
      <c r="E38" s="2"/>
      <c r="F38" s="2" t="s">
        <v>81</v>
      </c>
      <c r="G38" s="2" t="b">
        <f t="shared" si="1"/>
        <v>0</v>
      </c>
      <c r="H38" s="2"/>
      <c r="I38" s="2"/>
      <c r="J38" s="2"/>
      <c r="K38" s="5"/>
      <c r="L38" s="6">
        <f t="shared" si="2"/>
        <v>0</v>
      </c>
      <c r="M38" s="6">
        <v>9.8000000000000007</v>
      </c>
      <c r="N38" s="7"/>
    </row>
    <row r="39" spans="1:14" x14ac:dyDescent="0.25">
      <c r="A39" s="9">
        <v>34</v>
      </c>
      <c r="B39" s="9" t="s">
        <v>116</v>
      </c>
      <c r="C39" s="2"/>
      <c r="D39" s="2"/>
      <c r="E39" s="2"/>
      <c r="F39" s="2" t="s">
        <v>81</v>
      </c>
      <c r="G39" s="2" t="b">
        <f t="shared" si="1"/>
        <v>0</v>
      </c>
      <c r="H39" s="2"/>
      <c r="I39" s="2"/>
      <c r="J39" s="2"/>
      <c r="K39" s="5"/>
      <c r="L39" s="6">
        <f t="shared" si="2"/>
        <v>0</v>
      </c>
      <c r="M39" s="6">
        <v>10.48</v>
      </c>
      <c r="N39" s="7"/>
    </row>
    <row r="40" spans="1:14" x14ac:dyDescent="0.25">
      <c r="A40" s="9">
        <v>35</v>
      </c>
      <c r="B40" s="9" t="s">
        <v>117</v>
      </c>
      <c r="C40" s="2"/>
      <c r="D40" s="2"/>
      <c r="E40" s="2"/>
      <c r="F40" s="2" t="s">
        <v>81</v>
      </c>
      <c r="G40" s="2" t="b">
        <f t="shared" si="1"/>
        <v>0</v>
      </c>
      <c r="H40" s="2"/>
      <c r="I40" s="2"/>
      <c r="J40" s="2"/>
      <c r="K40" s="5"/>
      <c r="L40" s="6">
        <f t="shared" si="2"/>
        <v>0</v>
      </c>
      <c r="M40" s="6">
        <v>9.93</v>
      </c>
      <c r="N40" s="7"/>
    </row>
    <row r="41" spans="1:14" x14ac:dyDescent="0.25">
      <c r="A41" s="9">
        <v>36</v>
      </c>
      <c r="B41" s="9" t="s">
        <v>118</v>
      </c>
      <c r="C41" s="2"/>
      <c r="D41" s="2"/>
      <c r="E41" s="2"/>
      <c r="F41" s="2" t="s">
        <v>81</v>
      </c>
      <c r="G41" s="2" t="b">
        <f t="shared" si="1"/>
        <v>0</v>
      </c>
      <c r="H41" s="2"/>
      <c r="I41" s="2"/>
      <c r="J41" s="2"/>
      <c r="K41" s="5"/>
      <c r="L41" s="6">
        <f t="shared" si="2"/>
        <v>0</v>
      </c>
      <c r="M41" s="6">
        <v>9</v>
      </c>
      <c r="N41" s="7"/>
    </row>
    <row r="42" spans="1:14" x14ac:dyDescent="0.25">
      <c r="A42" s="9">
        <v>37</v>
      </c>
      <c r="B42" s="9" t="s">
        <v>119</v>
      </c>
      <c r="C42" s="2"/>
      <c r="D42" s="2"/>
      <c r="E42" s="2"/>
      <c r="F42" s="2" t="s">
        <v>81</v>
      </c>
      <c r="G42" s="2" t="b">
        <f t="shared" si="1"/>
        <v>0</v>
      </c>
      <c r="H42" s="2"/>
      <c r="I42" s="2"/>
      <c r="J42" s="2"/>
      <c r="K42" s="5"/>
      <c r="L42" s="6">
        <f t="shared" si="2"/>
        <v>0</v>
      </c>
      <c r="M42" s="6">
        <v>9.8699999999999992</v>
      </c>
      <c r="N42" s="7"/>
    </row>
    <row r="43" spans="1:14" x14ac:dyDescent="0.25">
      <c r="A43" s="9">
        <v>38</v>
      </c>
      <c r="B43" s="9" t="s">
        <v>120</v>
      </c>
      <c r="C43" s="2"/>
      <c r="D43" s="2"/>
      <c r="E43" s="2"/>
      <c r="F43" s="2" t="s">
        <v>81</v>
      </c>
      <c r="G43" s="2" t="b">
        <f t="shared" si="1"/>
        <v>0</v>
      </c>
      <c r="H43" s="2"/>
      <c r="I43" s="2"/>
      <c r="J43" s="2"/>
      <c r="K43" s="5"/>
      <c r="L43" s="6">
        <f t="shared" si="2"/>
        <v>0</v>
      </c>
      <c r="M43" s="6">
        <v>10.96</v>
      </c>
      <c r="N43" s="7"/>
    </row>
    <row r="44" spans="1:14" x14ac:dyDescent="0.25">
      <c r="A44" s="9">
        <v>39</v>
      </c>
      <c r="B44" s="9" t="s">
        <v>121</v>
      </c>
      <c r="C44" s="2"/>
      <c r="D44" s="2"/>
      <c r="E44" s="2"/>
      <c r="F44" s="2" t="s">
        <v>81</v>
      </c>
      <c r="G44" s="2" t="b">
        <f t="shared" si="1"/>
        <v>0</v>
      </c>
      <c r="H44" s="2"/>
      <c r="I44" s="2"/>
      <c r="J44" s="2"/>
      <c r="K44" s="5"/>
      <c r="L44" s="6">
        <f t="shared" si="2"/>
        <v>0</v>
      </c>
      <c r="M44" s="6">
        <v>9.36</v>
      </c>
      <c r="N44" s="7"/>
    </row>
    <row r="45" spans="1:14" x14ac:dyDescent="0.25">
      <c r="A45" s="9">
        <v>40</v>
      </c>
      <c r="B45" s="9" t="s">
        <v>122</v>
      </c>
      <c r="C45" s="2"/>
      <c r="D45" s="2"/>
      <c r="E45" s="2"/>
      <c r="F45" s="2" t="s">
        <v>81</v>
      </c>
      <c r="G45" s="2" t="b">
        <f t="shared" si="1"/>
        <v>0</v>
      </c>
      <c r="H45" s="2"/>
      <c r="I45" s="2"/>
      <c r="J45" s="2"/>
      <c r="K45" s="5"/>
      <c r="L45" s="6">
        <f t="shared" si="2"/>
        <v>0</v>
      </c>
      <c r="M45" s="6">
        <v>9.7899999999999991</v>
      </c>
      <c r="N45" s="7"/>
    </row>
    <row r="46" spans="1:14" x14ac:dyDescent="0.25">
      <c r="A46" s="9">
        <v>41</v>
      </c>
      <c r="B46" s="9" t="s">
        <v>123</v>
      </c>
      <c r="C46" s="2"/>
      <c r="D46" s="2"/>
      <c r="E46" s="2"/>
      <c r="F46" s="2" t="s">
        <v>81</v>
      </c>
      <c r="G46" s="2" t="b">
        <f t="shared" si="1"/>
        <v>0</v>
      </c>
      <c r="H46" s="2"/>
      <c r="I46" s="2"/>
      <c r="J46" s="2"/>
      <c r="K46" s="5"/>
      <c r="L46" s="6">
        <f t="shared" si="2"/>
        <v>0</v>
      </c>
      <c r="M46" s="6">
        <v>9.2100000000000009</v>
      </c>
      <c r="N46" s="7"/>
    </row>
    <row r="47" spans="1:14" x14ac:dyDescent="0.25">
      <c r="A47" s="9">
        <v>42</v>
      </c>
      <c r="B47" s="9" t="s">
        <v>124</v>
      </c>
      <c r="C47" s="2"/>
      <c r="D47" s="2"/>
      <c r="E47" s="2"/>
      <c r="F47" s="2" t="s">
        <v>81</v>
      </c>
      <c r="G47" s="2" t="b">
        <f t="shared" si="1"/>
        <v>0</v>
      </c>
      <c r="H47" s="2"/>
      <c r="I47" s="2"/>
      <c r="J47" s="2"/>
      <c r="K47" s="5"/>
      <c r="L47" s="6">
        <f t="shared" si="2"/>
        <v>0</v>
      </c>
      <c r="M47" s="6">
        <v>10.52</v>
      </c>
      <c r="N47" s="7"/>
    </row>
    <row r="48" spans="1:14" x14ac:dyDescent="0.25">
      <c r="A48" s="9">
        <v>43</v>
      </c>
      <c r="B48" s="9" t="s">
        <v>125</v>
      </c>
      <c r="C48" s="2"/>
      <c r="D48" s="2"/>
      <c r="E48" s="2"/>
      <c r="F48" s="2" t="s">
        <v>81</v>
      </c>
      <c r="G48" s="2" t="b">
        <f t="shared" si="1"/>
        <v>0</v>
      </c>
      <c r="H48" s="2"/>
      <c r="I48" s="2"/>
      <c r="J48" s="2"/>
      <c r="K48" s="5"/>
      <c r="L48" s="6">
        <f t="shared" si="2"/>
        <v>0</v>
      </c>
      <c r="M48" s="6">
        <v>10.02</v>
      </c>
      <c r="N48" s="7"/>
    </row>
    <row r="49" spans="1:14" x14ac:dyDescent="0.25">
      <c r="A49" s="9">
        <v>44</v>
      </c>
      <c r="B49" s="9" t="s">
        <v>126</v>
      </c>
      <c r="C49" s="2"/>
      <c r="D49" s="2"/>
      <c r="E49" s="2"/>
      <c r="F49" s="2" t="s">
        <v>81</v>
      </c>
      <c r="G49" s="2" t="b">
        <f t="shared" si="1"/>
        <v>0</v>
      </c>
      <c r="H49" s="2"/>
      <c r="I49" s="2"/>
      <c r="J49" s="2"/>
      <c r="K49" s="5"/>
      <c r="L49" s="6">
        <f t="shared" si="2"/>
        <v>0</v>
      </c>
      <c r="M49" s="6">
        <v>8.84</v>
      </c>
      <c r="N49" s="7"/>
    </row>
    <row r="50" spans="1:14" x14ac:dyDescent="0.25">
      <c r="A50" s="9">
        <v>45</v>
      </c>
      <c r="B50" s="9" t="s">
        <v>127</v>
      </c>
      <c r="C50" s="2"/>
      <c r="D50" s="2"/>
      <c r="E50" s="2"/>
      <c r="F50" s="2" t="s">
        <v>81</v>
      </c>
      <c r="G50" s="2" t="b">
        <f>IF(AND(C50="si",D50="si",E50="si",F50="si"),TRUE,FALSE)</f>
        <v>0</v>
      </c>
      <c r="H50" s="2"/>
      <c r="I50" s="2"/>
      <c r="J50" s="2"/>
      <c r="K50" s="5"/>
      <c r="L50" s="6">
        <f t="shared" si="2"/>
        <v>0</v>
      </c>
      <c r="M50" s="6">
        <v>8.84</v>
      </c>
      <c r="N50" s="7"/>
    </row>
  </sheetData>
  <autoFilter ref="A4:N31" xr:uid="{00000000-0009-0000-0000-000005000000}">
    <filterColumn colId="2" showButton="0"/>
    <filterColumn colId="4" showButton="0"/>
    <filterColumn colId="5" showButton="0"/>
    <filterColumn colId="7" showButton="0"/>
    <filterColumn colId="8" showButton="0"/>
    <filterColumn colId="9" showButton="0"/>
    <filterColumn colId="12" showButton="0"/>
  </autoFilter>
  <sortState xmlns:xlrd2="http://schemas.microsoft.com/office/spreadsheetml/2017/richdata2" ref="A6:N31">
    <sortCondition descending="1" ref="L6:L31"/>
  </sortState>
  <mergeCells count="9">
    <mergeCell ref="A3:N3"/>
    <mergeCell ref="N4:N5"/>
    <mergeCell ref="M4:M5"/>
    <mergeCell ref="A4:A5"/>
    <mergeCell ref="B4:B5"/>
    <mergeCell ref="L4:L5"/>
    <mergeCell ref="G4:G5"/>
    <mergeCell ref="H4:K4"/>
    <mergeCell ref="C4:F4"/>
  </mergeCells>
  <printOptions horizontalCentered="1" verticalCentered="1"/>
  <pageMargins left="0.39370078740157483" right="0.39370078740157483" top="0.74803149606299213" bottom="0.74803149606299213" header="0.31496062992125984" footer="0.31496062992125984"/>
  <pageSetup paperSize="5" scale="70" orientation="landscape" r:id="rId1"/>
  <headerFooter>
    <oddHeader>&amp;L&amp;G&amp;R&amp;G</oddHeader>
    <oddFooter>&amp;LCOFL03&amp;R&amp;P</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d32fe897-d81f-48fe-b2e8-0657ac97cd4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A017712CAB4C74B9F7DDBE1CC2762A1" ma:contentTypeVersion="20" ma:contentTypeDescription="Crear nuevo documento." ma:contentTypeScope="" ma:versionID="d3b232662423221155c9ff4f24327611">
  <xsd:schema xmlns:xsd="http://www.w3.org/2001/XMLSchema" xmlns:xs="http://www.w3.org/2001/XMLSchema" xmlns:p="http://schemas.microsoft.com/office/2006/metadata/properties" xmlns:ns1="http://schemas.microsoft.com/sharepoint/v3" xmlns:ns3="68251b12-4c44-498a-b77a-736630bde177" xmlns:ns4="d32fe897-d81f-48fe-b2e8-0657ac97cd4a" targetNamespace="http://schemas.microsoft.com/office/2006/metadata/properties" ma:root="true" ma:fieldsID="fd87caf1799dec453ce31da5a7e1504b" ns1:_="" ns3:_="" ns4:_="">
    <xsd:import namespace="http://schemas.microsoft.com/sharepoint/v3"/>
    <xsd:import namespace="68251b12-4c44-498a-b77a-736630bde177"/>
    <xsd:import namespace="d32fe897-d81f-48fe-b2e8-0657ac97cd4a"/>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GenerationTime" minOccurs="0"/>
                <xsd:element ref="ns4:MediaServiceEventHashCode" minOccurs="0"/>
                <xsd:element ref="ns4:MediaServiceLocation" minOccurs="0"/>
                <xsd:element ref="ns4:MediaServiceAutoKeyPoints" minOccurs="0"/>
                <xsd:element ref="ns4:MediaServiceKeyPoints" minOccurs="0"/>
                <xsd:element ref="ns1:_ip_UnifiedCompliancePolicyProperties" minOccurs="0"/>
                <xsd:element ref="ns1:_ip_UnifiedCompliancePolicyUIAction"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251b12-4c44-498a-b77a-736630bde177"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32fe897-d81f-48fe-b2e8-0657ac97cd4a"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3" nillable="true" ma:displayName="Length (seconds)" ma:internalName="MediaLengthInSeconds" ma:readOnly="true">
      <xsd:simpleType>
        <xsd:restriction base="dms:Unknown"/>
      </xsd:simpleType>
    </xsd:element>
    <xsd:element name="_activity" ma:index="24" nillable="true" ma:displayName="_activity" ma:hidden="true" ma:internalName="_activity">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ystemTags" ma:index="26" nillable="true" ma:displayName="MediaServiceSystemTags" ma:hidden="true" ma:internalName="MediaServiceSystemTags"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04A6EE4-9D17-4BB6-9B0A-8AD6FC5C7CA8}">
  <ds:schemaRefs>
    <ds:schemaRef ds:uri="http://schemas.microsoft.com/sharepoint/v3/contenttype/forms"/>
  </ds:schemaRefs>
</ds:datastoreItem>
</file>

<file path=customXml/itemProps2.xml><?xml version="1.0" encoding="utf-8"?>
<ds:datastoreItem xmlns:ds="http://schemas.openxmlformats.org/officeDocument/2006/customXml" ds:itemID="{0B8C15B8-00AA-45A2-B228-C55245C39BC5}">
  <ds:schemaRefs>
    <ds:schemaRef ds:uri="http://schemas.microsoft.com/office/2006/metadata/properties"/>
    <ds:schemaRef ds:uri="http://schemas.microsoft.com/office/infopath/2007/PartnerControls"/>
    <ds:schemaRef ds:uri="http://schemas.microsoft.com/sharepoint/v3"/>
    <ds:schemaRef ds:uri="d32fe897-d81f-48fe-b2e8-0657ac97cd4a"/>
  </ds:schemaRefs>
</ds:datastoreItem>
</file>

<file path=customXml/itemProps3.xml><?xml version="1.0" encoding="utf-8"?>
<ds:datastoreItem xmlns:ds="http://schemas.openxmlformats.org/officeDocument/2006/customXml" ds:itemID="{5B43AEB8-C515-47E5-94E5-2FEE27D6C5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8251b12-4c44-498a-b77a-736630bde177"/>
    <ds:schemaRef ds:uri="d32fe897-d81f-48fe-b2e8-0657ac97cd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Ponderacion grupo 1</vt:lpstr>
      <vt:lpstr>Evaluacion detalle Grupo 1</vt:lpstr>
      <vt:lpstr>Hoja1</vt:lpstr>
      <vt:lpstr>PUNTAJES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Dela Ecimi Acosta Rengifo</dc:creator>
  <cp:keywords/>
  <dc:description/>
  <cp:lastModifiedBy>Nelson Alejandro Bojaca Barreto</cp:lastModifiedBy>
  <cp:revision/>
  <dcterms:created xsi:type="dcterms:W3CDTF">2019-04-23T15:25:31Z</dcterms:created>
  <dcterms:modified xsi:type="dcterms:W3CDTF">2024-08-02T02:13:37Z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0x0101001A017712CAB4C74B9F7DDBE1CC2762A1</vt:lpwstr>
  </property>
</Properties>
</file>