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supersalud-my.sharepoint.com/personal/nelson_bojaca_supersalud_gov_co/Documents/1. ALEJANDRO BOJACA/1. Diagnostico de Necesidades de Capacitacion/Año 2024/8. Evaluacion de ofertas/Silvia/"/>
    </mc:Choice>
  </mc:AlternateContent>
  <xr:revisionPtr revIDLastSave="53" documentId="8_{32598F81-CD04-4BC0-9A19-270920D9ABD5}" xr6:coauthVersionLast="47" xr6:coauthVersionMax="47" xr10:uidLastSave="{438AD870-A5D4-499F-8494-4BF7C0A909D3}"/>
  <bookViews>
    <workbookView xWindow="-120" yWindow="-120" windowWidth="29040" windowHeight="15840" xr2:uid="{00000000-000D-0000-FFFF-FFFF00000000}"/>
  </bookViews>
  <sheets>
    <sheet name="Ponderacion grupo 2" sheetId="13" r:id="rId1"/>
    <sheet name="Evaluacion detalle Grupo 2" sheetId="10" r:id="rId2"/>
    <sheet name="Hoja1" sheetId="11" state="hidden" r:id="rId3"/>
    <sheet name="PUNTAJES" sheetId="1" state="hidden" r:id="rId4"/>
  </sheets>
  <definedNames>
    <definedName name="_xlnm._FilterDatabase" localSheetId="0" hidden="1">'Ponderacion grupo 2'!$A$4:$AA$20</definedName>
    <definedName name="_xlnm._FilterDatabase" localSheetId="3" hidden="1">PUNTAJES!$A$4:$N$31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19" i="10" l="1"/>
  <c r="AO19" i="10"/>
  <c r="AK19" i="10"/>
  <c r="AG19" i="10"/>
  <c r="AC19" i="10"/>
  <c r="Y19" i="10"/>
  <c r="U19" i="10"/>
  <c r="Q19" i="10"/>
  <c r="M19" i="10"/>
  <c r="I19" i="10"/>
  <c r="E19" i="10"/>
  <c r="AX19" i="10" l="1"/>
  <c r="BB19" i="10"/>
  <c r="AY19" i="10"/>
  <c r="BK3" i="11"/>
  <c r="BK4" i="11"/>
  <c r="BK5" i="11"/>
  <c r="BK6" i="11"/>
  <c r="BK7" i="11"/>
  <c r="BK8" i="11"/>
  <c r="BK9" i="11"/>
  <c r="BK10" i="11"/>
  <c r="BK11" i="11"/>
  <c r="BK12" i="11"/>
  <c r="BK13" i="11"/>
  <c r="BK14" i="11"/>
  <c r="BK15" i="11"/>
  <c r="BJ3" i="11"/>
  <c r="BJ4" i="11"/>
  <c r="BJ5" i="11"/>
  <c r="BJ6" i="11"/>
  <c r="BJ7" i="11"/>
  <c r="BJ8" i="11"/>
  <c r="BJ9" i="11"/>
  <c r="BJ10" i="11"/>
  <c r="BJ11" i="11"/>
  <c r="BJ12" i="11"/>
  <c r="BJ13" i="11"/>
  <c r="BJ14" i="11"/>
  <c r="BJ15" i="11"/>
  <c r="BK2" i="11"/>
  <c r="BJ2" i="11"/>
  <c r="BD3" i="11"/>
  <c r="BD4" i="11"/>
  <c r="BD5" i="11"/>
  <c r="BD6" i="11"/>
  <c r="BD7" i="11"/>
  <c r="BD8" i="11"/>
  <c r="BD9" i="11"/>
  <c r="BD10" i="11"/>
  <c r="BD11" i="11"/>
  <c r="BD12" i="11"/>
  <c r="BD13" i="11"/>
  <c r="BD14" i="11"/>
  <c r="BD15" i="11"/>
  <c r="BD2" i="11"/>
  <c r="AX3" i="11"/>
  <c r="AX4" i="11"/>
  <c r="AX5" i="11"/>
  <c r="AX6" i="11"/>
  <c r="AX7" i="11"/>
  <c r="AX8" i="11"/>
  <c r="AX9" i="11"/>
  <c r="AX10" i="11"/>
  <c r="AX11" i="11"/>
  <c r="AX12" i="11"/>
  <c r="AX13" i="11"/>
  <c r="AX14" i="11"/>
  <c r="AX15" i="11"/>
  <c r="AX2" i="11"/>
  <c r="AR3" i="11"/>
  <c r="AR4" i="11"/>
  <c r="AR5" i="11"/>
  <c r="AR6" i="11"/>
  <c r="AR7" i="11"/>
  <c r="AR8" i="11"/>
  <c r="AR9" i="11"/>
  <c r="AR10" i="11"/>
  <c r="AR11" i="11"/>
  <c r="AR12" i="11"/>
  <c r="AR13" i="11"/>
  <c r="AR14" i="11"/>
  <c r="AR15" i="11"/>
  <c r="AR2" i="11"/>
  <c r="AG3" i="11"/>
  <c r="AG4" i="11"/>
  <c r="AG5" i="11"/>
  <c r="AG6" i="11"/>
  <c r="AG7" i="11"/>
  <c r="AG8" i="11"/>
  <c r="AG9" i="11"/>
  <c r="AG10" i="11"/>
  <c r="AG11" i="11"/>
  <c r="AG12" i="11"/>
  <c r="AG13" i="11"/>
  <c r="AG14" i="11"/>
  <c r="AG15" i="11"/>
  <c r="AG2" i="11"/>
  <c r="BH15" i="11"/>
  <c r="BG15" i="11"/>
  <c r="BB15" i="11"/>
  <c r="BA15" i="11"/>
  <c r="AV15" i="11"/>
  <c r="AU15" i="11"/>
  <c r="AP15" i="11"/>
  <c r="AO15" i="11"/>
  <c r="AK15" i="11"/>
  <c r="AJ15" i="11"/>
  <c r="AE15" i="11"/>
  <c r="AD15" i="11"/>
  <c r="Z15" i="11"/>
  <c r="Y15" i="11"/>
  <c r="U15" i="11"/>
  <c r="T15" i="11"/>
  <c r="P15" i="11"/>
  <c r="O15" i="11"/>
  <c r="K15" i="11"/>
  <c r="J15" i="11"/>
  <c r="F15" i="11"/>
  <c r="E15" i="11"/>
  <c r="BH14" i="11"/>
  <c r="BG14" i="11"/>
  <c r="BB14" i="11"/>
  <c r="BA14" i="11"/>
  <c r="AV14" i="11"/>
  <c r="AU14" i="11"/>
  <c r="AP14" i="11"/>
  <c r="AO14" i="11"/>
  <c r="AK14" i="11"/>
  <c r="AJ14" i="11"/>
  <c r="AE14" i="11"/>
  <c r="AD14" i="11"/>
  <c r="Z14" i="11"/>
  <c r="Y14" i="11"/>
  <c r="U14" i="11"/>
  <c r="T14" i="11"/>
  <c r="P14" i="11"/>
  <c r="O14" i="11"/>
  <c r="K14" i="11"/>
  <c r="J14" i="11"/>
  <c r="F14" i="11"/>
  <c r="E14" i="11"/>
  <c r="BH13" i="11"/>
  <c r="BG13" i="11"/>
  <c r="BB13" i="11"/>
  <c r="BA13" i="11"/>
  <c r="AV13" i="11"/>
  <c r="AU13" i="11"/>
  <c r="AP13" i="11"/>
  <c r="AO13" i="11"/>
  <c r="AK13" i="11"/>
  <c r="AJ13" i="11"/>
  <c r="AE13" i="11"/>
  <c r="AD13" i="11"/>
  <c r="Z13" i="11"/>
  <c r="Y13" i="11"/>
  <c r="U13" i="11"/>
  <c r="T13" i="11"/>
  <c r="P13" i="11"/>
  <c r="O13" i="11"/>
  <c r="K13" i="11"/>
  <c r="J13" i="11"/>
  <c r="F13" i="11"/>
  <c r="E13" i="11"/>
  <c r="BH12" i="11"/>
  <c r="BG12" i="11"/>
  <c r="BB12" i="11"/>
  <c r="BA12" i="11"/>
  <c r="AV12" i="11"/>
  <c r="AU12" i="11"/>
  <c r="AP12" i="11"/>
  <c r="AO12" i="11"/>
  <c r="AK12" i="11"/>
  <c r="AJ12" i="11"/>
  <c r="AE12" i="11"/>
  <c r="AD12" i="11"/>
  <c r="Z12" i="11"/>
  <c r="Y12" i="11"/>
  <c r="U12" i="11"/>
  <c r="T12" i="11"/>
  <c r="P12" i="11"/>
  <c r="O12" i="11"/>
  <c r="K12" i="11"/>
  <c r="J12" i="11"/>
  <c r="F12" i="11"/>
  <c r="E12" i="11"/>
  <c r="BH11" i="11"/>
  <c r="BG11" i="11"/>
  <c r="BB11" i="11"/>
  <c r="BA11" i="11"/>
  <c r="AV11" i="11"/>
  <c r="AU11" i="11"/>
  <c r="AP11" i="11"/>
  <c r="AO11" i="11"/>
  <c r="AK11" i="11"/>
  <c r="AJ11" i="11"/>
  <c r="AE11" i="11"/>
  <c r="AD11" i="11"/>
  <c r="Z11" i="11"/>
  <c r="Y11" i="11"/>
  <c r="U11" i="11"/>
  <c r="T11" i="11"/>
  <c r="P11" i="11"/>
  <c r="O11" i="11"/>
  <c r="K11" i="11"/>
  <c r="J11" i="11"/>
  <c r="F11" i="11"/>
  <c r="E11" i="11"/>
  <c r="BH10" i="11"/>
  <c r="BG10" i="11"/>
  <c r="BB10" i="11"/>
  <c r="BA10" i="11"/>
  <c r="AV10" i="11"/>
  <c r="AU10" i="11"/>
  <c r="AP10" i="11"/>
  <c r="AO10" i="11"/>
  <c r="AK10" i="11"/>
  <c r="AJ10" i="11"/>
  <c r="AE10" i="11"/>
  <c r="AD10" i="11"/>
  <c r="Z10" i="11"/>
  <c r="Y10" i="11"/>
  <c r="U10" i="11"/>
  <c r="T10" i="11"/>
  <c r="P10" i="11"/>
  <c r="O10" i="11"/>
  <c r="K10" i="11"/>
  <c r="J10" i="11"/>
  <c r="F10" i="11"/>
  <c r="E10" i="11"/>
  <c r="BH9" i="11"/>
  <c r="BG9" i="11"/>
  <c r="BB9" i="11"/>
  <c r="BA9" i="11"/>
  <c r="AV9" i="11"/>
  <c r="AU9" i="11"/>
  <c r="AP9" i="11"/>
  <c r="AO9" i="11"/>
  <c r="AK9" i="11"/>
  <c r="AJ9" i="11"/>
  <c r="AE9" i="11"/>
  <c r="AD9" i="11"/>
  <c r="Z9" i="11"/>
  <c r="Y9" i="11"/>
  <c r="U9" i="11"/>
  <c r="T9" i="11"/>
  <c r="P9" i="11"/>
  <c r="O9" i="11"/>
  <c r="K9" i="11"/>
  <c r="J9" i="11"/>
  <c r="F9" i="11"/>
  <c r="E9" i="11"/>
  <c r="BH8" i="11"/>
  <c r="BG8" i="11"/>
  <c r="BB8" i="11"/>
  <c r="BA8" i="11"/>
  <c r="AV8" i="11"/>
  <c r="AU8" i="11"/>
  <c r="AP8" i="11"/>
  <c r="AO8" i="11"/>
  <c r="AK8" i="11"/>
  <c r="AJ8" i="11"/>
  <c r="AE8" i="11"/>
  <c r="AD8" i="11"/>
  <c r="Z8" i="11"/>
  <c r="Y8" i="11"/>
  <c r="U8" i="11"/>
  <c r="T8" i="11"/>
  <c r="P8" i="11"/>
  <c r="O8" i="11"/>
  <c r="K8" i="11"/>
  <c r="J8" i="11"/>
  <c r="F8" i="11"/>
  <c r="E8" i="11"/>
  <c r="BH7" i="11"/>
  <c r="BG7" i="11"/>
  <c r="BB7" i="11"/>
  <c r="BA7" i="11"/>
  <c r="AV7" i="11"/>
  <c r="AU7" i="11"/>
  <c r="AP7" i="11"/>
  <c r="AO7" i="11"/>
  <c r="AK7" i="11"/>
  <c r="AJ7" i="11"/>
  <c r="AE7" i="11"/>
  <c r="AD7" i="11"/>
  <c r="Z7" i="11"/>
  <c r="Y7" i="11"/>
  <c r="U7" i="11"/>
  <c r="T7" i="11"/>
  <c r="P7" i="11"/>
  <c r="O7" i="11"/>
  <c r="K7" i="11"/>
  <c r="J7" i="11"/>
  <c r="F7" i="11"/>
  <c r="E7" i="11"/>
  <c r="BH6" i="11"/>
  <c r="BG6" i="11"/>
  <c r="BB6" i="11"/>
  <c r="BA6" i="11"/>
  <c r="AV6" i="11"/>
  <c r="AU6" i="11"/>
  <c r="AP6" i="11"/>
  <c r="AO6" i="11"/>
  <c r="AK6" i="11"/>
  <c r="AJ6" i="11"/>
  <c r="AE6" i="11"/>
  <c r="AD6" i="11"/>
  <c r="Z6" i="11"/>
  <c r="Y6" i="11"/>
  <c r="U6" i="11"/>
  <c r="T6" i="11"/>
  <c r="P6" i="11"/>
  <c r="O6" i="11"/>
  <c r="K6" i="11"/>
  <c r="J6" i="11"/>
  <c r="F6" i="11"/>
  <c r="E6" i="11"/>
  <c r="BH5" i="11"/>
  <c r="BG5" i="11"/>
  <c r="BB5" i="11"/>
  <c r="BA5" i="11"/>
  <c r="AV5" i="11"/>
  <c r="AU5" i="11"/>
  <c r="AP5" i="11"/>
  <c r="AO5" i="11"/>
  <c r="AK5" i="11"/>
  <c r="AJ5" i="11"/>
  <c r="AE5" i="11"/>
  <c r="AD5" i="11"/>
  <c r="Z5" i="11"/>
  <c r="Y5" i="11"/>
  <c r="U5" i="11"/>
  <c r="T5" i="11"/>
  <c r="P5" i="11"/>
  <c r="O5" i="11"/>
  <c r="K5" i="11"/>
  <c r="J5" i="11"/>
  <c r="F5" i="11"/>
  <c r="E5" i="11"/>
  <c r="BH4" i="11"/>
  <c r="BG4" i="11"/>
  <c r="BB4" i="11"/>
  <c r="BA4" i="11"/>
  <c r="AV4" i="11"/>
  <c r="AU4" i="11"/>
  <c r="AP4" i="11"/>
  <c r="AO4" i="11"/>
  <c r="AK4" i="11"/>
  <c r="AJ4" i="11"/>
  <c r="AE4" i="11"/>
  <c r="AD4" i="11"/>
  <c r="Z4" i="11"/>
  <c r="Y4" i="11"/>
  <c r="U4" i="11"/>
  <c r="T4" i="11"/>
  <c r="P4" i="11"/>
  <c r="O4" i="11"/>
  <c r="K4" i="11"/>
  <c r="J4" i="11"/>
  <c r="F4" i="11"/>
  <c r="E4" i="11"/>
  <c r="BH3" i="11"/>
  <c r="BG3" i="11"/>
  <c r="BB3" i="11"/>
  <c r="BA3" i="11"/>
  <c r="AV3" i="11"/>
  <c r="AU3" i="11"/>
  <c r="AP3" i="11"/>
  <c r="AO3" i="11"/>
  <c r="AK3" i="11"/>
  <c r="AJ3" i="11"/>
  <c r="AE3" i="11"/>
  <c r="AD3" i="11"/>
  <c r="Z3" i="11"/>
  <c r="Y3" i="11"/>
  <c r="U3" i="11"/>
  <c r="T3" i="11"/>
  <c r="P3" i="11"/>
  <c r="O3" i="11"/>
  <c r="K3" i="11"/>
  <c r="J3" i="11"/>
  <c r="F3" i="11"/>
  <c r="E3" i="11"/>
  <c r="BH2" i="11"/>
  <c r="BG2" i="11"/>
  <c r="BB2" i="11"/>
  <c r="BA2" i="11"/>
  <c r="AV2" i="11"/>
  <c r="AU2" i="11"/>
  <c r="AP2" i="11"/>
  <c r="AO2" i="11"/>
  <c r="AK2" i="11"/>
  <c r="AJ2" i="11"/>
  <c r="AE2" i="11"/>
  <c r="AD2" i="11"/>
  <c r="Z2" i="11"/>
  <c r="Y2" i="11"/>
  <c r="U2" i="11"/>
  <c r="T2" i="11"/>
  <c r="P2" i="11"/>
  <c r="O2" i="11"/>
  <c r="K2" i="11"/>
  <c r="J2" i="11"/>
  <c r="F2" i="11"/>
  <c r="E2" i="11"/>
  <c r="I6" i="10"/>
  <c r="I7" i="10"/>
  <c r="I8" i="10"/>
  <c r="I9" i="10"/>
  <c r="I10" i="10"/>
  <c r="I11" i="10"/>
  <c r="I12" i="10"/>
  <c r="I13" i="10"/>
  <c r="I14" i="10"/>
  <c r="I15" i="10"/>
  <c r="I16" i="10"/>
  <c r="I17" i="10"/>
  <c r="I18" i="10"/>
  <c r="I5" i="10"/>
  <c r="AS18" i="10"/>
  <c r="AS17" i="10"/>
  <c r="AS16" i="10"/>
  <c r="AS15" i="10"/>
  <c r="AS14" i="10"/>
  <c r="AS12" i="10"/>
  <c r="AS11" i="10"/>
  <c r="AS10" i="10"/>
  <c r="AS9" i="10"/>
  <c r="AS8" i="10"/>
  <c r="AS7" i="10"/>
  <c r="AS6" i="10"/>
  <c r="AO18" i="10"/>
  <c r="AK18" i="10"/>
  <c r="AG18" i="10"/>
  <c r="AC18" i="10"/>
  <c r="Y18" i="10"/>
  <c r="U18" i="10"/>
  <c r="Q18" i="10"/>
  <c r="M18" i="10"/>
  <c r="E18" i="10"/>
  <c r="AO17" i="10"/>
  <c r="AK17" i="10"/>
  <c r="AG17" i="10"/>
  <c r="AC17" i="10"/>
  <c r="Y17" i="10"/>
  <c r="U17" i="10"/>
  <c r="Q17" i="10"/>
  <c r="M17" i="10"/>
  <c r="E17" i="10"/>
  <c r="AO16" i="10"/>
  <c r="AK16" i="10"/>
  <c r="AG16" i="10"/>
  <c r="AC16" i="10"/>
  <c r="Y16" i="10"/>
  <c r="U16" i="10"/>
  <c r="Q16" i="10"/>
  <c r="M16" i="10"/>
  <c r="E16" i="10"/>
  <c r="AO15" i="10"/>
  <c r="AK15" i="10"/>
  <c r="AG15" i="10"/>
  <c r="AC15" i="10"/>
  <c r="Y15" i="10"/>
  <c r="U15" i="10"/>
  <c r="Q15" i="10"/>
  <c r="M15" i="10"/>
  <c r="E15" i="10"/>
  <c r="AO14" i="10"/>
  <c r="AK14" i="10"/>
  <c r="AG14" i="10"/>
  <c r="AC14" i="10"/>
  <c r="Y14" i="10"/>
  <c r="U14" i="10"/>
  <c r="Q14" i="10"/>
  <c r="M14" i="10"/>
  <c r="E14" i="10"/>
  <c r="AO13" i="10"/>
  <c r="AK13" i="10"/>
  <c r="AG13" i="10"/>
  <c r="AC13" i="10"/>
  <c r="Y13" i="10"/>
  <c r="U13" i="10"/>
  <c r="Q13" i="10"/>
  <c r="M13" i="10"/>
  <c r="E13" i="10"/>
  <c r="AO12" i="10"/>
  <c r="AK12" i="10"/>
  <c r="AG12" i="10"/>
  <c r="AC12" i="10"/>
  <c r="Y12" i="10"/>
  <c r="U12" i="10"/>
  <c r="Q12" i="10"/>
  <c r="M12" i="10"/>
  <c r="E12" i="10"/>
  <c r="AO11" i="10"/>
  <c r="AK11" i="10"/>
  <c r="AG11" i="10"/>
  <c r="AC11" i="10"/>
  <c r="Y11" i="10"/>
  <c r="U11" i="10"/>
  <c r="Q11" i="10"/>
  <c r="M11" i="10"/>
  <c r="E11" i="10"/>
  <c r="AO10" i="10"/>
  <c r="AK10" i="10"/>
  <c r="AG10" i="10"/>
  <c r="AC10" i="10"/>
  <c r="Y10" i="10"/>
  <c r="U10" i="10"/>
  <c r="Q10" i="10"/>
  <c r="M10" i="10"/>
  <c r="E10" i="10"/>
  <c r="AO9" i="10"/>
  <c r="AK9" i="10"/>
  <c r="AG9" i="10"/>
  <c r="AC9" i="10"/>
  <c r="Y9" i="10"/>
  <c r="U9" i="10"/>
  <c r="Q9" i="10"/>
  <c r="M9" i="10"/>
  <c r="E9" i="10"/>
  <c r="AO8" i="10"/>
  <c r="AK8" i="10"/>
  <c r="AG8" i="10"/>
  <c r="AC8" i="10"/>
  <c r="Y8" i="10"/>
  <c r="U8" i="10"/>
  <c r="Q8" i="10"/>
  <c r="M8" i="10"/>
  <c r="E8" i="10"/>
  <c r="AO7" i="10"/>
  <c r="AK7" i="10"/>
  <c r="AG7" i="10"/>
  <c r="AC7" i="10"/>
  <c r="Y7" i="10"/>
  <c r="U7" i="10"/>
  <c r="Q7" i="10"/>
  <c r="M7" i="10"/>
  <c r="E7" i="10"/>
  <c r="AO6" i="10"/>
  <c r="AK6" i="10"/>
  <c r="AG6" i="10"/>
  <c r="AC6" i="10"/>
  <c r="Y6" i="10"/>
  <c r="U6" i="10"/>
  <c r="Q6" i="10"/>
  <c r="M6" i="10"/>
  <c r="E6" i="10"/>
  <c r="AO5" i="10"/>
  <c r="AK5" i="10"/>
  <c r="AG5" i="10"/>
  <c r="AC5" i="10"/>
  <c r="Y5" i="10"/>
  <c r="U5" i="10"/>
  <c r="Q5" i="10"/>
  <c r="M5" i="10"/>
  <c r="E5" i="10"/>
  <c r="AX5" i="10" l="1"/>
  <c r="BB5" i="10" s="1"/>
  <c r="AX13" i="10"/>
  <c r="BB13" i="10" s="1"/>
  <c r="AX10" i="10"/>
  <c r="BB10" i="10" s="1"/>
  <c r="AX7" i="10"/>
  <c r="BB7" i="10" s="1"/>
  <c r="AX15" i="10"/>
  <c r="BB15" i="10" s="1"/>
  <c r="AX12" i="10"/>
  <c r="BB12" i="10" s="1"/>
  <c r="AX9" i="10"/>
  <c r="BB9" i="10" s="1"/>
  <c r="AX6" i="10"/>
  <c r="BB6" i="10" s="1"/>
  <c r="AX14" i="10"/>
  <c r="BB14" i="10" s="1"/>
  <c r="AX18" i="10"/>
  <c r="BB18" i="10" s="1"/>
  <c r="AX11" i="10"/>
  <c r="BB11" i="10" s="1"/>
  <c r="AX8" i="10"/>
  <c r="BB8" i="10" s="1"/>
  <c r="AX16" i="10"/>
  <c r="BB16" i="10" s="1"/>
  <c r="AX17" i="10"/>
  <c r="AY10" i="10"/>
  <c r="AY9" i="10"/>
  <c r="AY13" i="10"/>
  <c r="AY5" i="10"/>
  <c r="L50" i="1"/>
  <c r="G50" i="1"/>
  <c r="L49" i="1"/>
  <c r="G49" i="1"/>
  <c r="L48" i="1"/>
  <c r="G48" i="1"/>
  <c r="L47" i="1"/>
  <c r="G47" i="1"/>
  <c r="L46" i="1"/>
  <c r="G46" i="1"/>
  <c r="L45" i="1"/>
  <c r="G45" i="1"/>
  <c r="L44" i="1"/>
  <c r="G44" i="1"/>
  <c r="L43" i="1"/>
  <c r="G43" i="1"/>
  <c r="L42" i="1"/>
  <c r="G42" i="1"/>
  <c r="L41" i="1"/>
  <c r="G41" i="1"/>
  <c r="L40" i="1"/>
  <c r="G40" i="1"/>
  <c r="L39" i="1"/>
  <c r="G39" i="1"/>
  <c r="L38" i="1"/>
  <c r="G38" i="1"/>
  <c r="L37" i="1"/>
  <c r="G37" i="1"/>
  <c r="L36" i="1"/>
  <c r="G36" i="1"/>
  <c r="L35" i="1"/>
  <c r="G35" i="1"/>
  <c r="L34" i="1"/>
  <c r="G34" i="1"/>
  <c r="L33" i="1"/>
  <c r="G33" i="1"/>
  <c r="L32" i="1"/>
  <c r="G32" i="1"/>
  <c r="L31" i="1"/>
  <c r="G31" i="1"/>
  <c r="L30" i="1"/>
  <c r="G30" i="1"/>
  <c r="L29" i="1"/>
  <c r="G29" i="1"/>
  <c r="L28" i="1"/>
  <c r="G28" i="1"/>
  <c r="L27" i="1"/>
  <c r="G27" i="1"/>
  <c r="L26" i="1"/>
  <c r="G26" i="1"/>
  <c r="L25" i="1"/>
  <c r="G25" i="1"/>
  <c r="L24" i="1"/>
  <c r="G24" i="1"/>
  <c r="L23" i="1"/>
  <c r="G23" i="1"/>
  <c r="L22" i="1"/>
  <c r="G22" i="1"/>
  <c r="L21" i="1"/>
  <c r="G21" i="1"/>
  <c r="L20" i="1"/>
  <c r="G20" i="1"/>
  <c r="L19" i="1"/>
  <c r="G19" i="1"/>
  <c r="L18" i="1"/>
  <c r="G18" i="1"/>
  <c r="L17" i="1"/>
  <c r="G17" i="1"/>
  <c r="L16" i="1"/>
  <c r="G16" i="1"/>
  <c r="L15" i="1"/>
  <c r="G15" i="1"/>
  <c r="L14" i="1"/>
  <c r="G14" i="1"/>
  <c r="L13" i="1"/>
  <c r="G13" i="1"/>
  <c r="L12" i="1"/>
  <c r="G12" i="1"/>
  <c r="L11" i="1"/>
  <c r="G11" i="1"/>
  <c r="L10" i="1"/>
  <c r="G10" i="1"/>
  <c r="L9" i="1"/>
  <c r="G9" i="1"/>
  <c r="L8" i="1"/>
  <c r="G8" i="1"/>
  <c r="L7" i="1"/>
  <c r="G7" i="1"/>
  <c r="L6" i="1"/>
  <c r="G6" i="1"/>
  <c r="AY11" i="10" l="1"/>
  <c r="AY7" i="10"/>
  <c r="AY16" i="10"/>
  <c r="AY6" i="10"/>
  <c r="AY18" i="10"/>
  <c r="AY15" i="10"/>
  <c r="AY14" i="10"/>
  <c r="AY12" i="10"/>
  <c r="AY8" i="10"/>
  <c r="BB17" i="10"/>
  <c r="AY17" i="10"/>
</calcChain>
</file>

<file path=xl/sharedStrings.xml><?xml version="1.0" encoding="utf-8"?>
<sst xmlns="http://schemas.openxmlformats.org/spreadsheetml/2006/main" count="376" uniqueCount="160">
  <si>
    <t>No.</t>
  </si>
  <si>
    <t>PROPONENTE</t>
  </si>
  <si>
    <t>CICCE</t>
  </si>
  <si>
    <t>UNIVERSIDAD COOPERATIVA DE COLOMBIA</t>
  </si>
  <si>
    <t>CONSORCIO BI COLOMBIA</t>
  </si>
  <si>
    <t>UMERANI</t>
  </si>
  <si>
    <t>CIDOR CONSULTING ALLIANCE SAS</t>
  </si>
  <si>
    <t>UNIÓN TEMPORAL SUPERSALUD 24-018 BS-POLCOLAN</t>
  </si>
  <si>
    <t>UNIVERSIDAD EAN</t>
  </si>
  <si>
    <t>UNIVERSITARIA DE CHICAMOCHA</t>
  </si>
  <si>
    <t>INSTITUCIÓN UNIVERSITARIA POLITÉCNICO GRANCOLOMBIANO</t>
  </si>
  <si>
    <t>UNIVERSIDAD SANTIAGO DE CALI</t>
  </si>
  <si>
    <t>FUNDACIÓN UNIVERSITARIA ESUMER</t>
  </si>
  <si>
    <t>FUNDACIÓN UNIVERSITARIA COMPENSAR</t>
  </si>
  <si>
    <t>CORPORACIÓN UNIFICADA NACIONAL DE EDUCACIÓN SUPERIOR</t>
  </si>
  <si>
    <t>UNIÓN TEMPORAL PIC 2024</t>
  </si>
  <si>
    <t>SOCOLDES - ENTIDAD PÚBLICA DE ECONOMÍA MIXTA</t>
  </si>
  <si>
    <t>CUADRO RESUMEN HABILITACIÓN DE OFERTAS Y PUNTAJE</t>
  </si>
  <si>
    <t>HABILITACIÓN (SI/NO)</t>
  </si>
  <si>
    <t>FACTORES DE PONDERACIÓN</t>
  </si>
  <si>
    <t>ELEMENTOS DE CALIDAD</t>
  </si>
  <si>
    <t>ESTÍMULOS DE LEY</t>
  </si>
  <si>
    <t xml:space="preserve">1. Requisitos para acreditar  </t>
  </si>
  <si>
    <t xml:space="preserve">Si </t>
  </si>
  <si>
    <t xml:space="preserve">NO </t>
  </si>
  <si>
    <r>
      <rPr>
        <b/>
        <u/>
        <sz val="10"/>
        <rFont val="Arial"/>
        <family val="2"/>
      </rPr>
      <t>2. APOYO A LA INDUSTRIA NACIONAL</t>
    </r>
    <r>
      <rPr>
        <b/>
        <sz val="10"/>
        <rFont val="Arial"/>
        <family val="2"/>
      </rPr>
      <t xml:space="preserve">
Ofertas de servicios nacionales
(Máx 10) o
extranjeros (Máx 5)</t>
    </r>
  </si>
  <si>
    <t xml:space="preserve">Criterios </t>
  </si>
  <si>
    <t>Si</t>
  </si>
  <si>
    <t>No</t>
  </si>
  <si>
    <r>
      <rPr>
        <b/>
        <u/>
        <sz val="10"/>
        <rFont val="Arial"/>
        <family val="2"/>
      </rPr>
      <t>3. TRABAJADORES CON DISCAPACIDAD</t>
    </r>
    <r>
      <rPr>
        <b/>
        <sz val="10"/>
        <rFont val="Arial"/>
        <family val="2"/>
      </rPr>
      <t xml:space="preserve">
Incentivo para vinculación laboral de personas con discapacidad ( Máx1)</t>
    </r>
  </si>
  <si>
    <t xml:space="preserve">No </t>
  </si>
  <si>
    <r>
      <rPr>
        <b/>
        <u/>
        <sz val="10"/>
        <rFont val="Arial"/>
        <family val="2"/>
      </rPr>
      <t>4, MIPYMES</t>
    </r>
    <r>
      <rPr>
        <b/>
        <sz val="10"/>
        <rFont val="Arial"/>
        <family val="2"/>
      </rPr>
      <t xml:space="preserve">
Aceditación Mypime (Máx 0,25)</t>
    </r>
  </si>
  <si>
    <r>
      <rPr>
        <b/>
        <u/>
        <sz val="10"/>
        <rFont val="Arial"/>
        <family val="2"/>
      </rPr>
      <t>5. EMPRENDIMIENTO Y EMPRESAS DE MUJERES</t>
    </r>
    <r>
      <rPr>
        <b/>
        <sz val="10"/>
        <rFont val="Arial"/>
        <family val="2"/>
      </rPr>
      <t xml:space="preserve">
Acreditación  (Máx 0,25)</t>
    </r>
  </si>
  <si>
    <t xml:space="preserve">Certificacion suscrita por el representante legal en la cual se compromete a realizar la capacitacion </t>
  </si>
  <si>
    <t>X</t>
  </si>
  <si>
    <t xml:space="preserve">Aportar el formato N° 6 "cumplimiento e incentivo de proponentes con trabajadores con Discapacidad </t>
  </si>
  <si>
    <t xml:space="preserve">Copia del Rup vigente a corte 25 de julio </t>
  </si>
  <si>
    <t>Aportar el formato N° 5 suscrito por el representante legal</t>
  </si>
  <si>
    <t>Certificado expedido por el ministerio de trabajo vigente al 25 de julio 2024</t>
  </si>
  <si>
    <t>Estudio de postgrado en materias relacionadas con la formacion</t>
  </si>
  <si>
    <t xml:space="preserve">12 Meses de Experiencia como docente relacionada con la capacitacion a desarrollar </t>
  </si>
  <si>
    <t>x</t>
  </si>
  <si>
    <t>Análisis y Gestión de la Información
estadística</t>
  </si>
  <si>
    <t xml:space="preserve">Definicion, formulación e interpretación de indicadores KIP y OKR </t>
  </si>
  <si>
    <t>Control social con enfoque de la
administración pública, participación y
Orientación al ciudadano</t>
  </si>
  <si>
    <t>Auditoría y supervisión en salud (basada en riesgos)</t>
  </si>
  <si>
    <t xml:space="preserve">Diplomado en seguridad del paciente </t>
  </si>
  <si>
    <t>Actualización y fortalecimiento de técnicas  y herramientas para la inspección, vigilancia y control</t>
  </si>
  <si>
    <t>Argumentación jurídica, ortografía,
Construcción y redacción de textos. (Virtual vía teams)</t>
  </si>
  <si>
    <t>Control Interno y Auditoría interna</t>
  </si>
  <si>
    <t>Marco lógico y formulación de proyectos, planes y programas con perspectiva de género y enfoques diferenciales, acoso laboral y sexual.</t>
  </si>
  <si>
    <t>Comunicación asertiva y trabajo bajo presión Inteligencia emocional y manejo del estrés</t>
  </si>
  <si>
    <t>Comunicación asertiva y trabajo bajo presión Inteligencia emocional y manejo del estrés (REGIONALES)</t>
  </si>
  <si>
    <t>Cumple</t>
  </si>
  <si>
    <t>Valor techo</t>
  </si>
  <si>
    <t>Cant</t>
  </si>
  <si>
    <t>Valor Ofertado unitario</t>
  </si>
  <si>
    <t>Valor Ofertado Total</t>
  </si>
  <si>
    <t>Precio artificialmente bajo</t>
  </si>
  <si>
    <t xml:space="preserve">Valor Ofertado </t>
  </si>
  <si>
    <t xml:space="preserve">Presupuesto Oficial </t>
  </si>
  <si>
    <t>Valor Oferta Economica</t>
  </si>
  <si>
    <t xml:space="preserve">Diferencia </t>
  </si>
  <si>
    <t>Secop</t>
  </si>
  <si>
    <t>Diferencia</t>
  </si>
  <si>
    <t>%</t>
  </si>
  <si>
    <t xml:space="preserve">PROPUESTA HABILITADA </t>
  </si>
  <si>
    <t>FACTORES DE EVALUCIÓN</t>
  </si>
  <si>
    <t>PUNTAJE TOTAL</t>
  </si>
  <si>
    <t>Porcentaje de Comisión Ofrecido</t>
  </si>
  <si>
    <t>OBSERVACIONES</t>
  </si>
  <si>
    <t>TÉCNICA</t>
  </si>
  <si>
    <t>JURÍDICA</t>
  </si>
  <si>
    <t>FINANCIERA</t>
  </si>
  <si>
    <t>ECONÓMICA</t>
  </si>
  <si>
    <t xml:space="preserve">Ponderación elementos de calidad </t>
  </si>
  <si>
    <t>Estímulo a la industria nacional colombiana</t>
  </si>
  <si>
    <t>Incentivo para vinculación laboral de personas con discapacidad</t>
  </si>
  <si>
    <t>Ponderación económica</t>
  </si>
  <si>
    <t>EXCALIBUR PRODUCCIONES S.A.S</t>
  </si>
  <si>
    <t>SI</t>
  </si>
  <si>
    <t>DU BRANDS</t>
  </si>
  <si>
    <t>SWAT EVENTS</t>
  </si>
  <si>
    <t>CONSORCIO LOGISTICO FPH - CVP</t>
  </si>
  <si>
    <t>MIGUEL ANGEL VALLEJO BURGOS</t>
  </si>
  <si>
    <t>INMOV S.A.S</t>
  </si>
  <si>
    <t>SOTAVENTO GROUP SAS</t>
  </si>
  <si>
    <t>DOUGLAS TRADE S.A.S</t>
  </si>
  <si>
    <t>DHRI</t>
  </si>
  <si>
    <t>NOVATOURS LTDA</t>
  </si>
  <si>
    <t>ADESCUBRIR TRAVEL &amp; ADVENTU</t>
  </si>
  <si>
    <t>CEINTE S.A</t>
  </si>
  <si>
    <t>ROYAL PARK S.A.S</t>
  </si>
  <si>
    <t>UNIÓN TEMPORAL MARCAS</t>
  </si>
  <si>
    <t>ESTRELLA GRUPO EMPRESARIAL</t>
  </si>
  <si>
    <t>NO</t>
  </si>
  <si>
    <t>2.5%, porcentaje no esta dentro del rango</t>
  </si>
  <si>
    <t>ATHENAS ASESORIAS Y COMUNICACIO</t>
  </si>
  <si>
    <t>CYAN EVENTOS Y LOGISTICA S.A.S</t>
  </si>
  <si>
    <t>IMAGROUP COLOMBIA S.A.S</t>
  </si>
  <si>
    <t>RED LOGÍSTICA Y GESTIÓN SAS</t>
  </si>
  <si>
    <t>MAGIN COMUNICACIONES S.A.S</t>
  </si>
  <si>
    <t>UNION TEMPORAL EVENTOS MA</t>
  </si>
  <si>
    <t>FUNDACION WAYS OF HOPE</t>
  </si>
  <si>
    <t>CAJA DE COMPENSACION FAMI</t>
  </si>
  <si>
    <t>CONVETUR S.A.S</t>
  </si>
  <si>
    <t>4 CUARTOS S.A.S</t>
  </si>
  <si>
    <t>DINAMO EVENTOS S.A.S</t>
  </si>
  <si>
    <t>THUNDER LIGHT SAS</t>
  </si>
  <si>
    <t>UNION TEMPORAL VISION SUP</t>
  </si>
  <si>
    <t>EVENTOS Y PROTOCOLO EMPRESARIAL S.A.S.</t>
  </si>
  <si>
    <t>EVENTECH SAS</t>
  </si>
  <si>
    <t>INDUHOTEL S.A.S</t>
  </si>
  <si>
    <t>SUBATOURS SAS</t>
  </si>
  <si>
    <t>CORPORACION CIUDADANIA AC</t>
  </si>
  <si>
    <t xml:space="preserve">AGE ANDINOS GRUPO EMPRESARIAL </t>
  </si>
  <si>
    <t>UNION TEMPORAL AYL SUPERSALUD</t>
  </si>
  <si>
    <t>TARGET MEDIOS COLOMBIA S.A.S</t>
  </si>
  <si>
    <t>UNIÓN TEMPORAL S. N. SALUD 2020</t>
  </si>
  <si>
    <t>UNION TEMPORAL RECREAR 2020</t>
  </si>
  <si>
    <t>EVENTOS EXTREMO PRODUCCIONES S.A.S.</t>
  </si>
  <si>
    <t>ASOCIACIÓN DE HOGARES SI A LA VIDA</t>
  </si>
  <si>
    <t>FUNDACIÓN SOCIAL COLOMBIA ACTVA - FUNACTIVA</t>
  </si>
  <si>
    <t>FEELING COMPANY SAS</t>
  </si>
  <si>
    <t>MARKETING DE IDEAS</t>
  </si>
  <si>
    <t>CENTURY MEDIA S.A.S</t>
  </si>
  <si>
    <t>PUBBLICA</t>
  </si>
  <si>
    <t>GRUPO 2</t>
  </si>
  <si>
    <t xml:space="preserve">Copia titulos de estudio de pregrado </t>
  </si>
  <si>
    <t xml:space="preserve">Hoja de Vida </t>
  </si>
  <si>
    <t xml:space="preserve">Cedula de ciudadania </t>
  </si>
  <si>
    <t>Tarjeta profesional (Si aplica)</t>
  </si>
  <si>
    <t>Certificación de la vigencia de la matrícula profesional  (Si aplica)</t>
  </si>
  <si>
    <t>1. Capacitación ““Pensamiento estratégico y toma de decisiones acertadas”
 (Máx 34,5)</t>
  </si>
  <si>
    <t xml:space="preserve">Observaciones </t>
  </si>
  <si>
    <t>Cedula representante legal</t>
  </si>
  <si>
    <t>Aportar el formato N° 4 "opcion 1 Certificacion expedida por el representante legal y revisor fiscal o el contador (donde cosnte la distribucion de los derechos en la sociedad y el tiempo en el que las mujeres han mantenido su participacion)</t>
  </si>
  <si>
    <t xml:space="preserve">Certificado de existencia y representacion </t>
  </si>
  <si>
    <t>Aportar el formato N° 4 "opcion 2: Certificacion expedida por el representante legal y revisor fiscal o el contador donde señale todas las personas que conforman los cargos de nivel directivo, el numero de mujeres, tiempo de vinculacion, la certitifacion debera relacionar el nombre completo, numero de documento de identidad, copia de los documentos de identidad, copia de contratos de trabajo, certificado de aportes de seguridad social del ultimo año.</t>
  </si>
  <si>
    <t xml:space="preserve">El proponente aporta el formato N° 4, sin embargo,no aporta los documentos que acrediten el criterio de la condicion 2, del numeral 5,4,6 del documento complementario al pliego electronico de condiciones definitivo </t>
  </si>
  <si>
    <t>Aportar el formato N° 4 "opcion 3: copia de cedula de ciudadania o extranjeria y registro mercantil.</t>
  </si>
  <si>
    <t>Certificacion expedida por el representante legal y el revisor</t>
  </si>
  <si>
    <t xml:space="preserve">Formato 4. Emprendimiento Mujeres </t>
  </si>
  <si>
    <t>De fecha 24 de julio de 2024</t>
  </si>
  <si>
    <t xml:space="preserve">INGENIERO INDUSTRIAL </t>
  </si>
  <si>
    <t>De fecha 18 de julio de 2024</t>
  </si>
  <si>
    <t>NOFAL NAGLES GARCIA</t>
  </si>
  <si>
    <t>De fecha 6 de julio de 2024, pequeña empresa</t>
  </si>
  <si>
    <t xml:space="preserve">INGENIERO MECANICO </t>
  </si>
  <si>
    <t>De feha 6 de julio 2024</t>
  </si>
  <si>
    <t>MANUEL LEONARDO SERRANO REY</t>
  </si>
  <si>
    <t>Nota.</t>
  </si>
  <si>
    <t xml:space="preserve">La presente evaluación se suscribe por el comité técnico designado por el ordenador del gasto </t>
  </si>
  <si>
    <t xml:space="preserve">Lorena Velasquez Grajales </t>
  </si>
  <si>
    <t xml:space="preserve">Directora Talento Humano </t>
  </si>
  <si>
    <t>Camila Andrea Jaime de la Rosa</t>
  </si>
  <si>
    <t xml:space="preserve">Coordinadora Grupo Desarrollo </t>
  </si>
  <si>
    <t xml:space="preserve">Yina Pattricia Mejia Rodriguez </t>
  </si>
  <si>
    <t>Profesional Especializado</t>
  </si>
  <si>
    <t>Alejandro Bojaca Barreto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</si>
</sst>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3" formatCode="_-* #,##0.00_-;\-* #,##0.00_-;_-* &quot;-&quot;??_-;_-@_-"/>
    <numFmt numFmtId="164" formatCode="_(* #,##0.00_);_(* \(#,##0.00\);_(* &quot;-&quot;??_);_(@_)"/>
    <numFmt numFmtId="165" formatCode="&quot;$&quot;\ #,##0"/>
    <numFmt numFmtId="166" formatCode="_-* #,##0_-;\-* #,##0_-;_-* &quot;-&quot;??_-;_-@_-"/>
  </numFmts>
  <fonts count="17" x14ac:knownFonts="1">
    <font>
      <sz val="11"/>
      <color theme="1"/>
      <name val="Calibri"/>
      <family val="2"/>
      <scheme val="minor"/>
    </font>
    <font>
      <sz val="8"/>
      <color theme="1"/>
      <name val="Arial Narrow"/>
      <family val="2"/>
    </font>
    <font>
      <sz val="8"/>
      <name val="Arial Narrow"/>
      <family val="2"/>
    </font>
    <font>
      <b/>
      <sz val="8"/>
      <color theme="1"/>
      <name val="Arial Narrow"/>
      <family val="2"/>
    </font>
    <font>
      <sz val="11"/>
      <color theme="1"/>
      <name val="Calibri"/>
      <family val="2"/>
      <scheme val="minor"/>
    </font>
    <font>
      <sz val="8"/>
      <color rgb="FFFF0000"/>
      <name val="Arial Narrow"/>
      <family val="2"/>
    </font>
    <font>
      <b/>
      <sz val="10"/>
      <color theme="1"/>
      <name val="Arial"/>
      <family val="2"/>
    </font>
    <font>
      <sz val="10"/>
      <color theme="1"/>
      <name val="Arial"/>
      <family val="2"/>
    </font>
    <font>
      <sz val="10"/>
      <name val="Arial"/>
      <family val="2"/>
    </font>
    <font>
      <b/>
      <sz val="10"/>
      <name val="Arial"/>
      <family val="2"/>
    </font>
    <font>
      <sz val="11"/>
      <color theme="1"/>
      <name val="Arial"/>
      <family val="2"/>
    </font>
    <font>
      <b/>
      <u/>
      <sz val="10"/>
      <name val="Arial"/>
      <family val="2"/>
    </font>
    <font>
      <sz val="8"/>
      <name val="Arial"/>
      <family val="2"/>
    </font>
    <font>
      <sz val="10"/>
      <color rgb="FFFF0000"/>
      <name val="Arial"/>
      <family val="2"/>
    </font>
    <font>
      <b/>
      <sz val="36"/>
      <name val="Arial"/>
      <family val="2"/>
    </font>
    <font>
      <b/>
      <sz val="11"/>
      <color theme="1"/>
      <name val="Arial"/>
      <family val="2"/>
    </font>
    <font>
      <b/>
      <sz val="12"/>
      <color theme="1"/>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FF99CC"/>
        <bgColor indexed="64"/>
      </patternFill>
    </fill>
    <fill>
      <patternFill patternType="solid">
        <fgColor theme="8"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66FFFF"/>
        <bgColor indexed="64"/>
      </patternFill>
    </fill>
    <fill>
      <patternFill patternType="solid">
        <fgColor theme="4" tint="0.79998168889431442"/>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s>
  <cellStyleXfs count="5">
    <xf numFmtId="0" fontId="0" fillId="0" borderId="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cellStyleXfs>
  <cellXfs count="133">
    <xf numFmtId="0" fontId="0" fillId="0" borderId="0" xfId="0"/>
    <xf numFmtId="0" fontId="1" fillId="0" borderId="0" xfId="0" applyFont="1" applyAlignment="1">
      <alignment vertical="center"/>
    </xf>
    <xf numFmtId="0" fontId="1" fillId="0" borderId="2" xfId="0" applyFont="1" applyBorder="1" applyAlignment="1">
      <alignment horizontal="center" vertical="center"/>
    </xf>
    <xf numFmtId="0" fontId="2" fillId="0" borderId="2" xfId="0" applyFont="1" applyBorder="1" applyAlignment="1">
      <alignment horizontal="center" vertical="center"/>
    </xf>
    <xf numFmtId="0" fontId="1" fillId="0" borderId="2" xfId="0" applyFont="1" applyBorder="1" applyAlignment="1">
      <alignment vertical="center" wrapText="1"/>
    </xf>
    <xf numFmtId="2" fontId="2" fillId="0" borderId="2" xfId="0" applyNumberFormat="1" applyFont="1" applyBorder="1" applyAlignment="1">
      <alignment horizontal="center" vertical="center"/>
    </xf>
    <xf numFmtId="43"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1" fillId="0" borderId="2" xfId="0" applyFont="1" applyBorder="1" applyAlignment="1">
      <alignment vertical="center"/>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2" xfId="0" applyFont="1" applyFill="1" applyBorder="1" applyAlignment="1">
      <alignment horizontal="center" vertical="center"/>
    </xf>
    <xf numFmtId="2" fontId="5" fillId="3" borderId="2" xfId="0" applyNumberFormat="1" applyFont="1" applyFill="1" applyBorder="1" applyAlignment="1">
      <alignment horizontal="center" vertical="center"/>
    </xf>
    <xf numFmtId="43" fontId="5" fillId="3" borderId="2" xfId="0" applyNumberFormat="1" applyFont="1" applyFill="1" applyBorder="1" applyAlignment="1">
      <alignment horizontal="center" vertical="center"/>
    </xf>
    <xf numFmtId="2" fontId="5" fillId="3" borderId="2" xfId="0" applyNumberFormat="1" applyFont="1" applyFill="1" applyBorder="1" applyAlignment="1">
      <alignment vertical="center" wrapText="1"/>
    </xf>
    <xf numFmtId="0" fontId="7" fillId="0" borderId="0" xfId="0" applyFont="1"/>
    <xf numFmtId="0" fontId="7" fillId="0" borderId="2" xfId="0" applyFont="1" applyBorder="1" applyAlignment="1">
      <alignment horizontal="center" vertical="center"/>
    </xf>
    <xf numFmtId="0" fontId="8" fillId="0" borderId="2" xfId="0" applyFont="1" applyBorder="1" applyAlignment="1">
      <alignment horizontal="center" vertical="center"/>
    </xf>
    <xf numFmtId="0" fontId="7" fillId="0" borderId="0" xfId="0" applyFont="1" applyAlignment="1">
      <alignment horizontal="center"/>
    </xf>
    <xf numFmtId="0" fontId="6" fillId="2" borderId="7" xfId="0" applyFont="1" applyFill="1" applyBorder="1" applyAlignment="1">
      <alignment vertical="center"/>
    </xf>
    <xf numFmtId="0" fontId="6" fillId="2" borderId="4" xfId="0" applyFont="1" applyFill="1" applyBorder="1" applyAlignment="1">
      <alignment vertical="center"/>
    </xf>
    <xf numFmtId="0" fontId="8" fillId="0" borderId="0" xfId="0" applyFont="1"/>
    <xf numFmtId="0" fontId="6" fillId="2" borderId="11" xfId="0" applyFont="1" applyFill="1" applyBorder="1" applyAlignment="1">
      <alignment vertical="center"/>
    </xf>
    <xf numFmtId="0" fontId="6" fillId="2" borderId="4"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8" fillId="0" borderId="0" xfId="0" applyFont="1" applyAlignment="1">
      <alignment horizontal="center"/>
    </xf>
    <xf numFmtId="0" fontId="9" fillId="0" borderId="2" xfId="0" applyFont="1" applyBorder="1" applyAlignment="1">
      <alignment horizontal="center" vertical="center" wrapText="1"/>
    </xf>
    <xf numFmtId="0" fontId="9" fillId="5" borderId="2" xfId="0" applyFont="1" applyFill="1" applyBorder="1" applyAlignment="1">
      <alignment horizontal="center" vertical="center" wrapText="1"/>
    </xf>
    <xf numFmtId="42" fontId="8" fillId="0" borderId="2" xfId="2" applyFont="1" applyBorder="1" applyAlignment="1">
      <alignment horizontal="center" vertical="center" wrapText="1"/>
    </xf>
    <xf numFmtId="0" fontId="10" fillId="0" borderId="2" xfId="0" applyFont="1" applyBorder="1" applyAlignment="1">
      <alignment vertical="center"/>
    </xf>
    <xf numFmtId="42" fontId="8" fillId="0" borderId="1" xfId="2" applyFont="1" applyBorder="1" applyAlignment="1">
      <alignment horizontal="center" vertical="center" wrapText="1"/>
    </xf>
    <xf numFmtId="42" fontId="12" fillId="0" borderId="8" xfId="2" applyFont="1" applyBorder="1" applyAlignment="1">
      <alignment horizontal="center" vertical="center" wrapText="1"/>
    </xf>
    <xf numFmtId="42" fontId="8" fillId="0" borderId="14" xfId="2" applyFont="1" applyBorder="1" applyAlignment="1">
      <alignment horizontal="center" vertical="center" wrapText="1"/>
    </xf>
    <xf numFmtId="42" fontId="12" fillId="0" borderId="16" xfId="2" applyFont="1" applyBorder="1" applyAlignment="1">
      <alignment horizontal="center" vertical="center" wrapText="1"/>
    </xf>
    <xf numFmtId="42" fontId="8" fillId="0" borderId="6" xfId="2" applyFont="1" applyBorder="1" applyAlignment="1">
      <alignment horizontal="center" vertical="center" wrapText="1"/>
    </xf>
    <xf numFmtId="42" fontId="8" fillId="0" borderId="17" xfId="2" applyFont="1" applyBorder="1" applyAlignment="1">
      <alignment horizontal="center" vertical="center" wrapText="1"/>
    </xf>
    <xf numFmtId="165" fontId="8" fillId="0" borderId="2" xfId="0" applyNumberFormat="1" applyFont="1" applyBorder="1" applyAlignment="1">
      <alignment vertical="center"/>
    </xf>
    <xf numFmtId="166" fontId="8" fillId="0" borderId="2" xfId="3" applyNumberFormat="1" applyFont="1" applyBorder="1" applyAlignment="1">
      <alignment vertical="center"/>
    </xf>
    <xf numFmtId="10" fontId="8" fillId="0" borderId="3" xfId="4" applyNumberFormat="1" applyFont="1" applyBorder="1" applyAlignment="1">
      <alignment horizontal="center" vertical="center"/>
    </xf>
    <xf numFmtId="165" fontId="8" fillId="0" borderId="14" xfId="0" applyNumberFormat="1" applyFont="1" applyBorder="1" applyAlignment="1">
      <alignment vertical="center"/>
    </xf>
    <xf numFmtId="10" fontId="8" fillId="0" borderId="15" xfId="4" applyNumberFormat="1" applyFont="1" applyBorder="1" applyAlignment="1">
      <alignment horizontal="center" vertical="center"/>
    </xf>
    <xf numFmtId="165" fontId="8" fillId="0" borderId="5" xfId="0" applyNumberFormat="1" applyFont="1" applyBorder="1" applyAlignment="1">
      <alignment vertical="center"/>
    </xf>
    <xf numFmtId="165" fontId="8" fillId="0" borderId="18" xfId="0" applyNumberFormat="1" applyFont="1" applyBorder="1" applyAlignment="1">
      <alignment vertical="center"/>
    </xf>
    <xf numFmtId="165" fontId="8" fillId="0" borderId="10" xfId="0" applyNumberFormat="1" applyFont="1" applyBorder="1" applyAlignment="1">
      <alignment vertical="center"/>
    </xf>
    <xf numFmtId="10" fontId="13" fillId="0" borderId="3" xfId="4" applyNumberFormat="1" applyFont="1" applyBorder="1" applyAlignment="1">
      <alignment horizontal="center" vertical="center"/>
    </xf>
    <xf numFmtId="10" fontId="13" fillId="0" borderId="15" xfId="4" applyNumberFormat="1" applyFont="1" applyBorder="1" applyAlignment="1">
      <alignment horizontal="center" vertical="center"/>
    </xf>
    <xf numFmtId="165" fontId="8" fillId="0" borderId="19" xfId="0" applyNumberFormat="1" applyFont="1" applyBorder="1" applyAlignment="1">
      <alignment vertical="center"/>
    </xf>
    <xf numFmtId="166" fontId="8" fillId="0" borderId="19" xfId="3" applyNumberFormat="1" applyFont="1" applyBorder="1" applyAlignment="1">
      <alignment vertical="center"/>
    </xf>
    <xf numFmtId="10" fontId="8" fillId="0" borderId="20" xfId="4" applyNumberFormat="1" applyFont="1" applyBorder="1" applyAlignment="1">
      <alignment horizontal="center" vertical="center"/>
    </xf>
    <xf numFmtId="165" fontId="8" fillId="0" borderId="21" xfId="0" applyNumberFormat="1" applyFont="1" applyBorder="1" applyAlignment="1">
      <alignment vertical="center"/>
    </xf>
    <xf numFmtId="166" fontId="8" fillId="0" borderId="0" xfId="3" applyNumberFormat="1" applyFont="1"/>
    <xf numFmtId="42" fontId="8" fillId="6" borderId="1" xfId="2" applyFont="1" applyFill="1" applyBorder="1" applyAlignment="1">
      <alignment horizontal="center" vertical="center" wrapText="1"/>
    </xf>
    <xf numFmtId="165" fontId="8" fillId="6" borderId="2" xfId="0" applyNumberFormat="1" applyFont="1" applyFill="1" applyBorder="1" applyAlignment="1">
      <alignment vertical="center"/>
    </xf>
    <xf numFmtId="0" fontId="0" fillId="6" borderId="0" xfId="0" applyFill="1"/>
    <xf numFmtId="42" fontId="8" fillId="6" borderId="13" xfId="2" applyFont="1" applyFill="1" applyBorder="1" applyAlignment="1">
      <alignment horizontal="center" vertical="center" wrapText="1"/>
    </xf>
    <xf numFmtId="165" fontId="8" fillId="6" borderId="3" xfId="0" applyNumberFormat="1" applyFont="1" applyFill="1" applyBorder="1" applyAlignment="1">
      <alignment vertical="center"/>
    </xf>
    <xf numFmtId="42" fontId="8" fillId="6" borderId="14" xfId="2" applyFont="1" applyFill="1" applyBorder="1" applyAlignment="1">
      <alignment horizontal="center" vertical="center" wrapText="1"/>
    </xf>
    <xf numFmtId="165" fontId="8" fillId="6" borderId="14" xfId="0" applyNumberFormat="1" applyFont="1" applyFill="1" applyBorder="1" applyAlignment="1">
      <alignment vertical="center"/>
    </xf>
    <xf numFmtId="42" fontId="8" fillId="6" borderId="15" xfId="2" applyFont="1" applyFill="1" applyBorder="1" applyAlignment="1">
      <alignment horizontal="center" vertical="center" wrapText="1"/>
    </xf>
    <xf numFmtId="165" fontId="8" fillId="6" borderId="15" xfId="0" applyNumberFormat="1" applyFont="1" applyFill="1" applyBorder="1" applyAlignment="1">
      <alignment vertical="center"/>
    </xf>
    <xf numFmtId="42" fontId="8" fillId="6" borderId="5" xfId="2" applyFont="1" applyFill="1" applyBorder="1" applyAlignment="1">
      <alignment horizontal="center" vertical="center" wrapText="1"/>
    </xf>
    <xf numFmtId="165" fontId="8" fillId="6" borderId="5" xfId="0" applyNumberFormat="1" applyFont="1" applyFill="1" applyBorder="1" applyAlignment="1">
      <alignment vertical="center"/>
    </xf>
    <xf numFmtId="165" fontId="8" fillId="6" borderId="18" xfId="0" applyNumberFormat="1" applyFont="1" applyFill="1" applyBorder="1" applyAlignment="1">
      <alignment vertical="center"/>
    </xf>
    <xf numFmtId="165" fontId="8" fillId="6" borderId="10" xfId="0" applyNumberFormat="1" applyFont="1" applyFill="1" applyBorder="1" applyAlignment="1">
      <alignment vertical="center"/>
    </xf>
    <xf numFmtId="42" fontId="8" fillId="6" borderId="3" xfId="2" applyFont="1" applyFill="1" applyBorder="1" applyAlignment="1">
      <alignment horizontal="center" vertical="center" wrapText="1"/>
    </xf>
    <xf numFmtId="165" fontId="8" fillId="6" borderId="20" xfId="0" applyNumberFormat="1" applyFont="1" applyFill="1" applyBorder="1" applyAlignment="1">
      <alignment vertical="center"/>
    </xf>
    <xf numFmtId="165" fontId="0" fillId="0" borderId="0" xfId="0" applyNumberFormat="1"/>
    <xf numFmtId="166" fontId="8" fillId="0" borderId="2" xfId="3" applyNumberFormat="1" applyFont="1" applyBorder="1" applyAlignment="1">
      <alignment horizontal="center"/>
    </xf>
    <xf numFmtId="166" fontId="8" fillId="0" borderId="2" xfId="0" applyNumberFormat="1" applyFont="1" applyBorder="1" applyAlignment="1">
      <alignment horizontal="center"/>
    </xf>
    <xf numFmtId="0" fontId="8" fillId="0" borderId="2" xfId="0" applyFont="1" applyBorder="1"/>
    <xf numFmtId="166" fontId="8" fillId="0" borderId="2" xfId="3" applyNumberFormat="1" applyFont="1" applyBorder="1"/>
    <xf numFmtId="0" fontId="6" fillId="2" borderId="9" xfId="0" applyFont="1" applyFill="1" applyBorder="1" applyAlignment="1">
      <alignment horizontal="center" vertical="center"/>
    </xf>
    <xf numFmtId="0" fontId="6" fillId="2" borderId="22" xfId="0" applyFont="1" applyFill="1" applyBorder="1" applyAlignment="1">
      <alignment horizontal="center" vertical="center"/>
    </xf>
    <xf numFmtId="166" fontId="8" fillId="0" borderId="2" xfId="0" applyNumberFormat="1" applyFont="1" applyBorder="1"/>
    <xf numFmtId="42" fontId="13" fillId="0" borderId="2" xfId="2" applyFont="1" applyBorder="1" applyAlignment="1">
      <alignment horizontal="center" vertical="center" wrapText="1"/>
    </xf>
    <xf numFmtId="0" fontId="8" fillId="0" borderId="2" xfId="0" applyFont="1" applyBorder="1" applyAlignment="1">
      <alignment horizontal="center"/>
    </xf>
    <xf numFmtId="0" fontId="9" fillId="0" borderId="0" xfId="0" applyFont="1" applyAlignment="1">
      <alignment horizontal="center" vertical="center"/>
    </xf>
    <xf numFmtId="0" fontId="9" fillId="5" borderId="2" xfId="0" applyFont="1" applyFill="1" applyBorder="1" applyAlignment="1">
      <alignment vertical="center" wrapText="1"/>
    </xf>
    <xf numFmtId="0" fontId="14" fillId="7" borderId="12" xfId="0" applyFont="1" applyFill="1" applyBorder="1" applyAlignment="1">
      <alignment horizontal="center" vertical="center"/>
    </xf>
    <xf numFmtId="0" fontId="7" fillId="0" borderId="2" xfId="0" applyFont="1" applyBorder="1" applyAlignment="1">
      <alignment horizontal="left" vertical="center" wrapText="1"/>
    </xf>
    <xf numFmtId="0" fontId="6" fillId="0" borderId="0" xfId="0" applyFont="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wrapText="1"/>
    </xf>
    <xf numFmtId="0" fontId="6" fillId="2" borderId="4" xfId="0" applyFont="1" applyFill="1" applyBorder="1" applyAlignment="1">
      <alignment horizontal="center" vertical="center"/>
    </xf>
    <xf numFmtId="0" fontId="8" fillId="0" borderId="2" xfId="0" applyFont="1" applyBorder="1" applyAlignment="1">
      <alignment horizontal="left" vertical="center" wrapText="1"/>
    </xf>
    <xf numFmtId="0" fontId="8" fillId="0" borderId="2" xfId="0" applyFont="1" applyBorder="1" applyAlignment="1">
      <alignment horizontal="left" vertical="center"/>
    </xf>
    <xf numFmtId="0" fontId="8" fillId="0" borderId="2" xfId="0" applyFont="1" applyBorder="1" applyAlignment="1">
      <alignment horizontal="center" vertical="center" wrapText="1"/>
    </xf>
    <xf numFmtId="0" fontId="7" fillId="0" borderId="0" xfId="0" applyFont="1" applyAlignment="1">
      <alignment vertical="center"/>
    </xf>
    <xf numFmtId="0" fontId="7" fillId="0" borderId="2" xfId="0" applyFont="1" applyBorder="1" applyAlignment="1">
      <alignment vertical="center"/>
    </xf>
    <xf numFmtId="0" fontId="7" fillId="0" borderId="2" xfId="0" applyFont="1" applyBorder="1" applyAlignment="1">
      <alignment horizontal="center" vertical="center" wrapText="1"/>
    </xf>
    <xf numFmtId="0" fontId="7" fillId="8" borderId="2" xfId="0" applyFont="1" applyFill="1" applyBorder="1" applyAlignment="1">
      <alignment horizontal="center" vertical="center"/>
    </xf>
    <xf numFmtId="0" fontId="7" fillId="8" borderId="2" xfId="0" applyFont="1" applyFill="1" applyBorder="1" applyAlignment="1">
      <alignment horizontal="left" vertical="center" wrapText="1"/>
    </xf>
    <xf numFmtId="0" fontId="8" fillId="8" borderId="2" xfId="0" applyFont="1" applyFill="1" applyBorder="1" applyAlignment="1">
      <alignment horizontal="center" vertical="center"/>
    </xf>
    <xf numFmtId="0" fontId="8" fillId="8" borderId="2" xfId="0" applyFont="1" applyFill="1" applyBorder="1" applyAlignment="1">
      <alignment horizontal="left" vertical="center" wrapText="1"/>
    </xf>
    <xf numFmtId="0" fontId="8" fillId="8" borderId="2" xfId="0" applyFont="1" applyFill="1" applyBorder="1" applyAlignment="1">
      <alignment horizontal="left" vertical="center"/>
    </xf>
    <xf numFmtId="0" fontId="7" fillId="8" borderId="2" xfId="0" applyFont="1" applyFill="1" applyBorder="1" applyAlignment="1">
      <alignment vertical="center"/>
    </xf>
    <xf numFmtId="0" fontId="8" fillId="8" borderId="2"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8" fillId="0" borderId="2" xfId="0" applyFont="1" applyBorder="1" applyAlignment="1">
      <alignment vertical="center" wrapText="1"/>
    </xf>
    <xf numFmtId="0" fontId="9" fillId="0" borderId="2" xfId="0" applyFont="1" applyBorder="1" applyAlignment="1">
      <alignment horizontal="center" vertical="center"/>
    </xf>
    <xf numFmtId="42" fontId="9" fillId="0" borderId="2" xfId="2" applyFont="1" applyBorder="1" applyAlignment="1">
      <alignment horizontal="center" vertical="center" wrapText="1"/>
    </xf>
    <xf numFmtId="0" fontId="6" fillId="0" borderId="8" xfId="0" applyFont="1" applyBorder="1" applyAlignment="1">
      <alignment horizontal="center" vertical="center"/>
    </xf>
    <xf numFmtId="0" fontId="6" fillId="2" borderId="3"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9" xfId="0" applyFont="1" applyFill="1" applyBorder="1" applyAlignment="1">
      <alignment horizontal="center" vertical="center"/>
    </xf>
    <xf numFmtId="0" fontId="7" fillId="0" borderId="2" xfId="0" applyFont="1" applyBorder="1" applyAlignment="1">
      <alignment horizontal="center" vertical="center"/>
    </xf>
    <xf numFmtId="0" fontId="10" fillId="0" borderId="2" xfId="0" applyFont="1" applyBorder="1" applyAlignment="1">
      <alignment horizontal="center" vertical="center" wrapText="1"/>
    </xf>
    <xf numFmtId="0" fontId="8" fillId="0" borderId="2" xfId="0" applyFont="1" applyBorder="1" applyAlignment="1">
      <alignment horizontal="center" vertical="center"/>
    </xf>
    <xf numFmtId="0" fontId="7" fillId="8" borderId="2" xfId="0" applyFont="1" applyFill="1" applyBorder="1" applyAlignment="1">
      <alignment horizontal="center" vertical="center"/>
    </xf>
    <xf numFmtId="0" fontId="10" fillId="8" borderId="2" xfId="0" applyFont="1" applyFill="1" applyBorder="1" applyAlignment="1">
      <alignment horizontal="center" vertical="center" wrapText="1"/>
    </xf>
    <xf numFmtId="0" fontId="8" fillId="8" borderId="2" xfId="0" applyFont="1" applyFill="1" applyBorder="1" applyAlignment="1">
      <alignment horizontal="center" vertical="center" wrapText="1"/>
    </xf>
    <xf numFmtId="0" fontId="8" fillId="8" borderId="2" xfId="0" applyFont="1" applyFill="1" applyBorder="1" applyAlignment="1">
      <alignment horizontal="center" vertical="center"/>
    </xf>
    <xf numFmtId="0" fontId="3" fillId="0" borderId="8" xfId="0" applyFont="1" applyBorder="1" applyAlignment="1">
      <alignment horizontal="center" vertical="center"/>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5" fillId="0" borderId="0" xfId="0" applyFont="1"/>
    <xf numFmtId="0" fontId="10" fillId="0" borderId="0" xfId="0" applyFont="1"/>
    <xf numFmtId="0" fontId="15" fillId="0" borderId="0" xfId="0" applyFont="1" applyAlignment="1">
      <alignment horizontal="center" vertical="center" wrapText="1"/>
    </xf>
    <xf numFmtId="0" fontId="6" fillId="0" borderId="0" xfId="0" applyFont="1"/>
    <xf numFmtId="0" fontId="16" fillId="0" borderId="0" xfId="0" applyFont="1"/>
    <xf numFmtId="0" fontId="6" fillId="0" borderId="0" xfId="0" applyFont="1" applyAlignment="1">
      <alignment horizontal="center"/>
    </xf>
  </cellXfs>
  <cellStyles count="5">
    <cellStyle name="Millares" xfId="3" builtinId="3"/>
    <cellStyle name="Millares 2" xfId="1" xr:uid="{00000000-0005-0000-0000-000000000000}"/>
    <cellStyle name="Moneda [0]" xfId="2" builtinId="7"/>
    <cellStyle name="Normal" xfId="0" builtinId="0"/>
    <cellStyle name="Porcentaje" xfId="4" builtinId="5"/>
  </cellStyles>
  <dxfs count="0"/>
  <tableStyles count="0" defaultTableStyle="TableStyleMedium2" defaultPivotStyle="PivotStyleLight16"/>
  <colors>
    <mruColors>
      <color rgb="FFFF99FF"/>
      <color rgb="FFFF99CC"/>
      <color rgb="FF9966FF"/>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224118</xdr:colOff>
      <xdr:row>29</xdr:row>
      <xdr:rowOff>123265</xdr:rowOff>
    </xdr:from>
    <xdr:to>
      <xdr:col>1</xdr:col>
      <xdr:colOff>2231367</xdr:colOff>
      <xdr:row>33</xdr:row>
      <xdr:rowOff>143355</xdr:rowOff>
    </xdr:to>
    <xdr:pic>
      <xdr:nvPicPr>
        <xdr:cNvPr id="10" name="Imagen 9">
          <a:extLst>
            <a:ext uri="{FF2B5EF4-FFF2-40B4-BE49-F238E27FC236}">
              <a16:creationId xmlns:a16="http://schemas.microsoft.com/office/drawing/2014/main" id="{24FF655A-0AAD-2A74-A144-59FB407287A6}"/>
            </a:ext>
          </a:extLst>
        </xdr:cNvPr>
        <xdr:cNvPicPr>
          <a:picLocks noChangeAspect="1"/>
        </xdr:cNvPicPr>
      </xdr:nvPicPr>
      <xdr:blipFill>
        <a:blip xmlns:r="http://schemas.openxmlformats.org/officeDocument/2006/relationships" r:embed="rId1"/>
        <a:stretch>
          <a:fillRect/>
        </a:stretch>
      </xdr:blipFill>
      <xdr:spPr>
        <a:xfrm>
          <a:off x="224118" y="10062883"/>
          <a:ext cx="2276190" cy="647619"/>
        </a:xfrm>
        <a:prstGeom prst="rect">
          <a:avLst/>
        </a:prstGeom>
      </xdr:spPr>
    </xdr:pic>
    <xdr:clientData/>
  </xdr:twoCellAnchor>
  <xdr:oneCellAnchor>
    <xdr:from>
      <xdr:col>2</xdr:col>
      <xdr:colOff>0</xdr:colOff>
      <xdr:row>20</xdr:row>
      <xdr:rowOff>0</xdr:rowOff>
    </xdr:from>
    <xdr:ext cx="184731" cy="264560"/>
    <xdr:sp macro="" textlink="">
      <xdr:nvSpPr>
        <xdr:cNvPr id="2" name="CuadroTexto 1">
          <a:extLst>
            <a:ext uri="{FF2B5EF4-FFF2-40B4-BE49-F238E27FC236}">
              <a16:creationId xmlns:a16="http://schemas.microsoft.com/office/drawing/2014/main" id="{B74E0B70-81A6-4D20-A626-5F8EA43E8A9E}"/>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3" name="CuadroTexto 2">
          <a:extLst>
            <a:ext uri="{FF2B5EF4-FFF2-40B4-BE49-F238E27FC236}">
              <a16:creationId xmlns:a16="http://schemas.microsoft.com/office/drawing/2014/main" id="{70A69525-981F-4388-B69E-D582DD1BBB9C}"/>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4" name="CuadroTexto 3">
          <a:extLst>
            <a:ext uri="{FF2B5EF4-FFF2-40B4-BE49-F238E27FC236}">
              <a16:creationId xmlns:a16="http://schemas.microsoft.com/office/drawing/2014/main" id="{79068E3B-D22A-4267-8276-FB5E436D9BD1}"/>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5" name="CuadroTexto 4">
          <a:extLst>
            <a:ext uri="{FF2B5EF4-FFF2-40B4-BE49-F238E27FC236}">
              <a16:creationId xmlns:a16="http://schemas.microsoft.com/office/drawing/2014/main" id="{3136F7D0-3950-44A5-9075-E28EEA79803D}"/>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6" name="CuadroTexto 5">
          <a:extLst>
            <a:ext uri="{FF2B5EF4-FFF2-40B4-BE49-F238E27FC236}">
              <a16:creationId xmlns:a16="http://schemas.microsoft.com/office/drawing/2014/main" id="{AEE8D355-DB30-4078-BE6C-5D90534AFDA8}"/>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7" name="CuadroTexto 6">
          <a:extLst>
            <a:ext uri="{FF2B5EF4-FFF2-40B4-BE49-F238E27FC236}">
              <a16:creationId xmlns:a16="http://schemas.microsoft.com/office/drawing/2014/main" id="{34DC40FB-863D-40CC-BB5C-135C27A2D0AC}"/>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8" name="CuadroTexto 7">
          <a:extLst>
            <a:ext uri="{FF2B5EF4-FFF2-40B4-BE49-F238E27FC236}">
              <a16:creationId xmlns:a16="http://schemas.microsoft.com/office/drawing/2014/main" id="{21571FE7-1AA3-410D-8C7F-83BCD25D57BB}"/>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xdr:col>
      <xdr:colOff>0</xdr:colOff>
      <xdr:row>20</xdr:row>
      <xdr:rowOff>0</xdr:rowOff>
    </xdr:from>
    <xdr:ext cx="184731" cy="264560"/>
    <xdr:sp macro="" textlink="">
      <xdr:nvSpPr>
        <xdr:cNvPr id="9" name="CuadroTexto 8">
          <a:extLst>
            <a:ext uri="{FF2B5EF4-FFF2-40B4-BE49-F238E27FC236}">
              <a16:creationId xmlns:a16="http://schemas.microsoft.com/office/drawing/2014/main" id="{FF1C0769-20C4-4A4C-96C9-7A17E382AECA}"/>
            </a:ext>
          </a:extLst>
        </xdr:cNvPr>
        <xdr:cNvSpPr txBox="1"/>
      </xdr:nvSpPr>
      <xdr:spPr>
        <a:xfrm>
          <a:off x="4352925" y="4511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324971</xdr:colOff>
      <xdr:row>44</xdr:row>
      <xdr:rowOff>145677</xdr:rowOff>
    </xdr:from>
    <xdr:to>
      <xdr:col>1</xdr:col>
      <xdr:colOff>2308412</xdr:colOff>
      <xdr:row>49</xdr:row>
      <xdr:rowOff>104122</xdr:rowOff>
    </xdr:to>
    <xdr:pic>
      <xdr:nvPicPr>
        <xdr:cNvPr id="11" name="Imagen 10">
          <a:extLst>
            <a:ext uri="{FF2B5EF4-FFF2-40B4-BE49-F238E27FC236}">
              <a16:creationId xmlns:a16="http://schemas.microsoft.com/office/drawing/2014/main" id="{F1E1F5BE-A123-ED81-6FCB-6A1B62EC1AB1}"/>
            </a:ext>
          </a:extLst>
        </xdr:cNvPr>
        <xdr:cNvPicPr>
          <a:picLocks noChangeAspect="1"/>
        </xdr:cNvPicPr>
      </xdr:nvPicPr>
      <xdr:blipFill>
        <a:blip xmlns:r="http://schemas.openxmlformats.org/officeDocument/2006/relationships" r:embed="rId2"/>
        <a:stretch>
          <a:fillRect/>
        </a:stretch>
      </xdr:blipFill>
      <xdr:spPr>
        <a:xfrm>
          <a:off x="593912" y="12617824"/>
          <a:ext cx="1983441" cy="742857"/>
        </a:xfrm>
        <a:prstGeom prst="rect">
          <a:avLst/>
        </a:prstGeom>
      </xdr:spPr>
    </xdr:pic>
    <xdr:clientData/>
  </xdr:twoCellAnchor>
  <xdr:twoCellAnchor editAs="oneCell">
    <xdr:from>
      <xdr:col>1</xdr:col>
      <xdr:colOff>244565</xdr:colOff>
      <xdr:row>37</xdr:row>
      <xdr:rowOff>19211</xdr:rowOff>
    </xdr:from>
    <xdr:to>
      <xdr:col>1</xdr:col>
      <xdr:colOff>1944842</xdr:colOff>
      <xdr:row>41</xdr:row>
      <xdr:rowOff>134472</xdr:rowOff>
    </xdr:to>
    <xdr:pic>
      <xdr:nvPicPr>
        <xdr:cNvPr id="13" name="Imagen 12">
          <a:extLst>
            <a:ext uri="{FF2B5EF4-FFF2-40B4-BE49-F238E27FC236}">
              <a16:creationId xmlns:a16="http://schemas.microsoft.com/office/drawing/2014/main" id="{2AC6C7D0-B195-D264-8A08-52C5DFC37F85}"/>
            </a:ext>
          </a:extLst>
        </xdr:cNvPr>
        <xdr:cNvPicPr>
          <a:picLocks noChangeAspect="1"/>
        </xdr:cNvPicPr>
      </xdr:nvPicPr>
      <xdr:blipFill>
        <a:blip xmlns:r="http://schemas.openxmlformats.org/officeDocument/2006/relationships" r:embed="rId3"/>
        <a:stretch>
          <a:fillRect/>
        </a:stretch>
      </xdr:blipFill>
      <xdr:spPr>
        <a:xfrm>
          <a:off x="513506" y="11303535"/>
          <a:ext cx="1700277" cy="742790"/>
        </a:xfrm>
        <a:prstGeom prst="rect">
          <a:avLst/>
        </a:prstGeom>
      </xdr:spPr>
    </xdr:pic>
    <xdr:clientData/>
  </xdr:twoCellAnchor>
  <xdr:twoCellAnchor editAs="oneCell">
    <xdr:from>
      <xdr:col>1</xdr:col>
      <xdr:colOff>123265</xdr:colOff>
      <xdr:row>52</xdr:row>
      <xdr:rowOff>40605</xdr:rowOff>
    </xdr:from>
    <xdr:to>
      <xdr:col>1</xdr:col>
      <xdr:colOff>1882589</xdr:colOff>
      <xdr:row>59</xdr:row>
      <xdr:rowOff>145677</xdr:rowOff>
    </xdr:to>
    <xdr:pic>
      <xdr:nvPicPr>
        <xdr:cNvPr id="14" name="Imagen 13">
          <a:extLst>
            <a:ext uri="{FF2B5EF4-FFF2-40B4-BE49-F238E27FC236}">
              <a16:creationId xmlns:a16="http://schemas.microsoft.com/office/drawing/2014/main" id="{AAE6FE8C-259A-0619-A34B-3654072BAED2}"/>
            </a:ext>
          </a:extLst>
        </xdr:cNvPr>
        <xdr:cNvPicPr>
          <a:picLocks noChangeAspect="1"/>
        </xdr:cNvPicPr>
      </xdr:nvPicPr>
      <xdr:blipFill>
        <a:blip xmlns:r="http://schemas.openxmlformats.org/officeDocument/2006/relationships" r:embed="rId4">
          <a:biLevel thresh="50000"/>
        </a:blip>
        <a:stretch>
          <a:fillRect/>
        </a:stretch>
      </xdr:blipFill>
      <xdr:spPr>
        <a:xfrm>
          <a:off x="392206" y="13857458"/>
          <a:ext cx="1759324" cy="12032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323850</xdr:colOff>
      <xdr:row>40</xdr:row>
      <xdr:rowOff>95250</xdr:rowOff>
    </xdr:from>
    <xdr:ext cx="184731" cy="264560"/>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3562350" y="771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3</xdr:col>
      <xdr:colOff>323850</xdr:colOff>
      <xdr:row>40</xdr:row>
      <xdr:rowOff>95250</xdr:rowOff>
    </xdr:from>
    <xdr:ext cx="184731" cy="264560"/>
    <xdr:sp macro="" textlink="">
      <xdr:nvSpPr>
        <xdr:cNvPr id="3" name="CuadroTexto 2">
          <a:extLst>
            <a:ext uri="{FF2B5EF4-FFF2-40B4-BE49-F238E27FC236}">
              <a16:creationId xmlns:a16="http://schemas.microsoft.com/office/drawing/2014/main" id="{00000000-0008-0000-0500-000003000000}"/>
            </a:ext>
          </a:extLst>
        </xdr:cNvPr>
        <xdr:cNvSpPr txBox="1"/>
      </xdr:nvSpPr>
      <xdr:spPr>
        <a:xfrm>
          <a:off x="5305425" y="7296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A5B48-C083-455E-BD22-5C1D8399695C}">
  <sheetPr>
    <pageSetUpPr fitToPage="1"/>
  </sheetPr>
  <dimension ref="A1:AA62"/>
  <sheetViews>
    <sheetView showGridLines="0" tabSelected="1" showRuler="0" zoomScale="85" zoomScaleNormal="85" zoomScaleSheetLayoutView="100" zoomScalePageLayoutView="80" workbookViewId="0">
      <pane ySplit="4" topLeftCell="A26" activePane="bottomLeft" state="frozen"/>
      <selection activeCell="B1" sqref="B1"/>
      <selection pane="bottomLeft" activeCell="D41" sqref="D41"/>
    </sheetView>
  </sheetViews>
  <sheetFormatPr baseColWidth="10" defaultColWidth="11.28515625" defaultRowHeight="12.75" x14ac:dyDescent="0.2"/>
  <cols>
    <col min="1" max="1" width="4" style="20" bestFit="1" customWidth="1"/>
    <col min="2" max="2" width="37.5703125" style="17" bestFit="1" customWidth="1"/>
    <col min="3" max="3" width="22.28515625" style="17" bestFit="1" customWidth="1"/>
    <col min="4" max="4" width="55.5703125" style="17" bestFit="1" customWidth="1"/>
    <col min="5" max="5" width="2.85546875" style="20" bestFit="1" customWidth="1"/>
    <col min="6" max="6" width="3.7109375" style="17" bestFit="1" customWidth="1"/>
    <col min="7" max="7" width="34.28515625" style="17" bestFit="1" customWidth="1"/>
    <col min="8" max="8" width="26" style="17" bestFit="1" customWidth="1"/>
    <col min="9" max="9" width="49.42578125" style="17" bestFit="1" customWidth="1"/>
    <col min="10" max="10" width="2.85546875" style="20" bestFit="1" customWidth="1"/>
    <col min="11" max="11" width="3.5703125" style="17" bestFit="1" customWidth="1"/>
    <col min="12" max="12" width="24.7109375" style="17" bestFit="1" customWidth="1"/>
    <col min="13" max="13" width="25.85546875" style="17" bestFit="1" customWidth="1"/>
    <col min="14" max="14" width="59.28515625" style="17" bestFit="1" customWidth="1"/>
    <col min="15" max="15" width="2.85546875" style="17" bestFit="1" customWidth="1"/>
    <col min="16" max="16" width="3.5703125" style="17" bestFit="1" customWidth="1"/>
    <col min="17" max="17" width="15.140625" style="17" bestFit="1" customWidth="1"/>
    <col min="18" max="18" width="13.85546875" style="17" bestFit="1" customWidth="1"/>
    <col min="19" max="19" width="35.28515625" style="17" bestFit="1" customWidth="1"/>
    <col min="20" max="20" width="2.85546875" style="17" bestFit="1" customWidth="1"/>
    <col min="21" max="21" width="3.5703125" style="17" bestFit="1" customWidth="1"/>
    <col min="22" max="22" width="32.7109375" style="17" bestFit="1" customWidth="1"/>
    <col min="23" max="23" width="34.7109375" style="17" bestFit="1" customWidth="1"/>
    <col min="24" max="24" width="75.5703125" style="17" bestFit="1" customWidth="1"/>
    <col min="25" max="25" width="2.85546875" style="17" bestFit="1" customWidth="1"/>
    <col min="26" max="26" width="3.5703125" style="17" bestFit="1" customWidth="1"/>
    <col min="27" max="27" width="21.7109375" style="17" customWidth="1"/>
    <col min="28" max="16384" width="11.28515625" style="17"/>
  </cols>
  <sheetData>
    <row r="1" spans="1:27" x14ac:dyDescent="0.2">
      <c r="A1" s="105" t="s">
        <v>17</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84"/>
    </row>
    <row r="2" spans="1:27" x14ac:dyDescent="0.2">
      <c r="A2" s="21"/>
      <c r="B2" s="22"/>
      <c r="C2" s="106" t="s">
        <v>19</v>
      </c>
      <c r="D2" s="107"/>
      <c r="E2" s="107"/>
      <c r="F2" s="107"/>
      <c r="G2" s="107"/>
      <c r="H2" s="107"/>
      <c r="I2" s="107"/>
      <c r="J2" s="107"/>
      <c r="K2" s="107"/>
      <c r="L2" s="107"/>
      <c r="M2" s="107"/>
      <c r="N2" s="107"/>
      <c r="O2" s="107"/>
      <c r="P2" s="107"/>
      <c r="Q2" s="107"/>
      <c r="R2" s="107"/>
      <c r="S2" s="107"/>
      <c r="T2" s="107"/>
      <c r="U2" s="107"/>
      <c r="V2" s="107"/>
      <c r="W2" s="108"/>
      <c r="X2" s="75"/>
      <c r="Y2" s="75"/>
      <c r="Z2" s="75"/>
      <c r="AA2" s="85"/>
    </row>
    <row r="3" spans="1:27" ht="45" x14ac:dyDescent="0.2">
      <c r="A3" s="24"/>
      <c r="B3" s="82" t="s">
        <v>127</v>
      </c>
      <c r="C3" s="25" t="s">
        <v>20</v>
      </c>
      <c r="D3" s="86"/>
      <c r="E3" s="86"/>
      <c r="F3" s="86"/>
      <c r="G3" s="86"/>
      <c r="H3" s="109" t="s">
        <v>21</v>
      </c>
      <c r="I3" s="110"/>
      <c r="J3" s="110"/>
      <c r="K3" s="110"/>
      <c r="L3" s="110"/>
      <c r="M3" s="110"/>
      <c r="N3" s="110"/>
      <c r="O3" s="110"/>
      <c r="P3" s="110"/>
      <c r="Q3" s="110"/>
      <c r="R3" s="110"/>
      <c r="S3" s="110"/>
      <c r="T3" s="110"/>
      <c r="U3" s="110"/>
      <c r="V3" s="110"/>
      <c r="W3" s="111"/>
      <c r="X3" s="76"/>
      <c r="Y3" s="76"/>
      <c r="Z3" s="76"/>
      <c r="AA3" s="87"/>
    </row>
    <row r="4" spans="1:27" ht="89.25" x14ac:dyDescent="0.2">
      <c r="A4" s="85" t="s">
        <v>0</v>
      </c>
      <c r="B4" s="28" t="s">
        <v>1</v>
      </c>
      <c r="C4" s="26" t="s">
        <v>133</v>
      </c>
      <c r="D4" s="26" t="s">
        <v>22</v>
      </c>
      <c r="E4" s="26" t="s">
        <v>23</v>
      </c>
      <c r="F4" s="26" t="s">
        <v>24</v>
      </c>
      <c r="G4" s="27" t="s">
        <v>134</v>
      </c>
      <c r="H4" s="26" t="s">
        <v>25</v>
      </c>
      <c r="I4" s="26" t="s">
        <v>26</v>
      </c>
      <c r="J4" s="26" t="s">
        <v>27</v>
      </c>
      <c r="K4" s="26" t="s">
        <v>28</v>
      </c>
      <c r="L4" s="27" t="s">
        <v>134</v>
      </c>
      <c r="M4" s="26" t="s">
        <v>29</v>
      </c>
      <c r="N4" s="26" t="s">
        <v>26</v>
      </c>
      <c r="O4" s="26" t="s">
        <v>27</v>
      </c>
      <c r="P4" s="26" t="s">
        <v>30</v>
      </c>
      <c r="Q4" s="27" t="s">
        <v>134</v>
      </c>
      <c r="R4" s="26" t="s">
        <v>31</v>
      </c>
      <c r="S4" s="26" t="s">
        <v>26</v>
      </c>
      <c r="T4" s="26" t="s">
        <v>27</v>
      </c>
      <c r="U4" s="26" t="s">
        <v>28</v>
      </c>
      <c r="V4" s="27" t="s">
        <v>134</v>
      </c>
      <c r="W4" s="26" t="s">
        <v>32</v>
      </c>
      <c r="X4" s="26" t="s">
        <v>26</v>
      </c>
      <c r="Y4" s="26" t="s">
        <v>27</v>
      </c>
      <c r="Z4" s="26" t="s">
        <v>28</v>
      </c>
      <c r="AA4" s="27" t="s">
        <v>134</v>
      </c>
    </row>
    <row r="5" spans="1:27" s="91" customFormat="1" ht="38.25" x14ac:dyDescent="0.25">
      <c r="A5" s="112">
        <v>3</v>
      </c>
      <c r="B5" s="113" t="s">
        <v>5</v>
      </c>
      <c r="C5" s="114">
        <v>34.5</v>
      </c>
      <c r="D5" s="83" t="s">
        <v>33</v>
      </c>
      <c r="E5" s="18" t="s">
        <v>34</v>
      </c>
      <c r="F5" s="18"/>
      <c r="G5" s="18"/>
      <c r="H5" s="114">
        <v>10</v>
      </c>
      <c r="I5" s="88" t="s">
        <v>135</v>
      </c>
      <c r="J5" s="19" t="s">
        <v>34</v>
      </c>
      <c r="K5" s="19"/>
      <c r="L5" s="19"/>
      <c r="M5" s="114">
        <v>0</v>
      </c>
      <c r="N5" s="88" t="s">
        <v>35</v>
      </c>
      <c r="O5" s="19"/>
      <c r="P5" s="19" t="s">
        <v>41</v>
      </c>
      <c r="Q5" s="19"/>
      <c r="R5" s="114">
        <v>0.25</v>
      </c>
      <c r="S5" s="89" t="s">
        <v>36</v>
      </c>
      <c r="T5" s="19" t="s">
        <v>41</v>
      </c>
      <c r="U5" s="19"/>
      <c r="V5" s="102" t="s">
        <v>143</v>
      </c>
      <c r="W5" s="114">
        <v>0</v>
      </c>
      <c r="X5" s="88" t="s">
        <v>136</v>
      </c>
      <c r="Y5" s="19"/>
      <c r="Z5" s="19"/>
      <c r="AA5" s="19"/>
    </row>
    <row r="6" spans="1:27" s="91" customFormat="1" ht="140.25" x14ac:dyDescent="0.25">
      <c r="A6" s="112"/>
      <c r="B6" s="113"/>
      <c r="C6" s="114"/>
      <c r="D6" s="83" t="s">
        <v>128</v>
      </c>
      <c r="E6" s="18" t="s">
        <v>34</v>
      </c>
      <c r="F6" s="18"/>
      <c r="G6" s="18" t="s">
        <v>144</v>
      </c>
      <c r="H6" s="114"/>
      <c r="I6" s="92" t="s">
        <v>137</v>
      </c>
      <c r="J6" s="19" t="s">
        <v>34</v>
      </c>
      <c r="K6" s="19"/>
      <c r="L6" s="19" t="s">
        <v>145</v>
      </c>
      <c r="M6" s="114"/>
      <c r="N6" s="88" t="s">
        <v>38</v>
      </c>
      <c r="O6" s="19"/>
      <c r="P6" s="19" t="s">
        <v>41</v>
      </c>
      <c r="Q6" s="19"/>
      <c r="R6" s="114"/>
      <c r="S6" s="88"/>
      <c r="T6" s="19"/>
      <c r="U6" s="19"/>
      <c r="V6" s="102"/>
      <c r="W6" s="114"/>
      <c r="X6" s="88" t="s">
        <v>138</v>
      </c>
      <c r="Y6" s="19"/>
      <c r="Z6" s="19" t="s">
        <v>34</v>
      </c>
      <c r="AA6" s="90" t="s">
        <v>139</v>
      </c>
    </row>
    <row r="7" spans="1:27" s="91" customFormat="1" ht="25.5" x14ac:dyDescent="0.25">
      <c r="A7" s="112"/>
      <c r="B7" s="113"/>
      <c r="C7" s="114"/>
      <c r="D7" s="83" t="s">
        <v>39</v>
      </c>
      <c r="E7" s="18" t="s">
        <v>34</v>
      </c>
      <c r="F7" s="18"/>
      <c r="G7" s="18"/>
      <c r="H7" s="114"/>
      <c r="I7" s="89" t="s">
        <v>37</v>
      </c>
      <c r="J7" s="19" t="s">
        <v>34</v>
      </c>
      <c r="K7" s="19"/>
      <c r="L7" s="19"/>
      <c r="M7" s="114"/>
      <c r="N7" s="19"/>
      <c r="O7" s="19"/>
      <c r="P7" s="19"/>
      <c r="Q7" s="19"/>
      <c r="R7" s="114"/>
      <c r="S7" s="19"/>
      <c r="T7" s="19"/>
      <c r="U7" s="19"/>
      <c r="V7" s="102"/>
      <c r="W7" s="114"/>
      <c r="X7" s="88" t="s">
        <v>140</v>
      </c>
      <c r="Y7" s="19"/>
      <c r="Z7" s="19"/>
      <c r="AA7" s="19"/>
    </row>
    <row r="8" spans="1:27" s="91" customFormat="1" ht="25.5" x14ac:dyDescent="0.25">
      <c r="A8" s="112"/>
      <c r="B8" s="113"/>
      <c r="C8" s="114"/>
      <c r="D8" s="83" t="s">
        <v>40</v>
      </c>
      <c r="E8" s="18" t="s">
        <v>34</v>
      </c>
      <c r="F8" s="18"/>
      <c r="G8" s="93"/>
      <c r="H8" s="114"/>
      <c r="I8" s="19"/>
      <c r="J8" s="19"/>
      <c r="K8" s="19"/>
      <c r="L8" s="19"/>
      <c r="M8" s="114"/>
      <c r="N8" s="19"/>
      <c r="O8" s="19"/>
      <c r="P8" s="19"/>
      <c r="Q8" s="19"/>
      <c r="R8" s="114"/>
      <c r="S8" s="19"/>
      <c r="T8" s="19"/>
      <c r="U8" s="19"/>
      <c r="V8" s="102"/>
      <c r="W8" s="114"/>
      <c r="X8" s="89" t="s">
        <v>141</v>
      </c>
      <c r="Y8" s="19"/>
      <c r="Z8" s="19"/>
      <c r="AA8" s="19"/>
    </row>
    <row r="9" spans="1:27" s="91" customFormat="1" ht="14.25" customHeight="1" x14ac:dyDescent="0.25">
      <c r="A9" s="112"/>
      <c r="B9" s="113"/>
      <c r="C9" s="114"/>
      <c r="D9" s="83" t="s">
        <v>129</v>
      </c>
      <c r="E9" s="18" t="s">
        <v>34</v>
      </c>
      <c r="F9" s="18"/>
      <c r="G9" s="18" t="s">
        <v>146</v>
      </c>
      <c r="H9" s="114"/>
      <c r="I9" s="19"/>
      <c r="J9" s="19"/>
      <c r="K9" s="19"/>
      <c r="L9" s="19"/>
      <c r="M9" s="114"/>
      <c r="N9" s="19"/>
      <c r="O9" s="19"/>
      <c r="P9" s="19"/>
      <c r="Q9" s="19"/>
      <c r="R9" s="114"/>
      <c r="S9" s="19"/>
      <c r="T9" s="19"/>
      <c r="U9" s="19"/>
      <c r="V9" s="102"/>
      <c r="W9" s="114"/>
      <c r="X9" s="89" t="s">
        <v>142</v>
      </c>
      <c r="Y9" s="19"/>
      <c r="Z9" s="19"/>
      <c r="AA9" s="19"/>
    </row>
    <row r="10" spans="1:27" s="91" customFormat="1" ht="14.25" customHeight="1" x14ac:dyDescent="0.25">
      <c r="A10" s="112"/>
      <c r="B10" s="113"/>
      <c r="C10" s="114"/>
      <c r="D10" s="83" t="s">
        <v>130</v>
      </c>
      <c r="E10" s="18" t="s">
        <v>34</v>
      </c>
      <c r="F10" s="18"/>
      <c r="G10" s="18"/>
      <c r="H10" s="114"/>
      <c r="I10" s="19"/>
      <c r="J10" s="19"/>
      <c r="K10" s="19"/>
      <c r="L10" s="19"/>
      <c r="M10" s="114"/>
      <c r="N10" s="19"/>
      <c r="O10" s="19"/>
      <c r="P10" s="19"/>
      <c r="Q10" s="19"/>
      <c r="R10" s="114"/>
      <c r="S10" s="19"/>
      <c r="T10" s="19"/>
      <c r="U10" s="19"/>
      <c r="V10" s="102"/>
      <c r="W10" s="114"/>
      <c r="X10" s="92"/>
      <c r="Y10" s="19"/>
      <c r="Z10" s="19"/>
      <c r="AA10" s="19"/>
    </row>
    <row r="11" spans="1:27" s="91" customFormat="1" ht="14.25" customHeight="1" x14ac:dyDescent="0.25">
      <c r="A11" s="112"/>
      <c r="B11" s="113"/>
      <c r="C11" s="114"/>
      <c r="D11" s="83" t="s">
        <v>131</v>
      </c>
      <c r="E11" s="18" t="s">
        <v>34</v>
      </c>
      <c r="F11" s="18"/>
      <c r="G11" s="18"/>
      <c r="H11" s="114"/>
      <c r="I11" s="19"/>
      <c r="J11" s="19"/>
      <c r="K11" s="19"/>
      <c r="L11" s="19"/>
      <c r="M11" s="114"/>
      <c r="N11" s="19"/>
      <c r="O11" s="19"/>
      <c r="P11" s="19"/>
      <c r="Q11" s="19"/>
      <c r="R11" s="114"/>
      <c r="S11" s="19"/>
      <c r="T11" s="19"/>
      <c r="U11" s="19"/>
      <c r="V11" s="102"/>
      <c r="W11" s="114"/>
      <c r="X11" s="19"/>
      <c r="Y11" s="19"/>
      <c r="Z11" s="19"/>
      <c r="AA11" s="19"/>
    </row>
    <row r="12" spans="1:27" s="91" customFormat="1" ht="14.25" customHeight="1" x14ac:dyDescent="0.25">
      <c r="A12" s="112"/>
      <c r="B12" s="113"/>
      <c r="C12" s="114"/>
      <c r="D12" s="83" t="s">
        <v>132</v>
      </c>
      <c r="E12" s="18" t="s">
        <v>34</v>
      </c>
      <c r="F12" s="18"/>
      <c r="G12" s="18"/>
      <c r="H12" s="114"/>
      <c r="I12" s="19"/>
      <c r="J12" s="19"/>
      <c r="K12" s="19"/>
      <c r="L12" s="19"/>
      <c r="M12" s="114"/>
      <c r="N12" s="19"/>
      <c r="O12" s="19"/>
      <c r="P12" s="19"/>
      <c r="Q12" s="19"/>
      <c r="R12" s="114"/>
      <c r="S12" s="19"/>
      <c r="T12" s="19"/>
      <c r="U12" s="19"/>
      <c r="V12" s="102"/>
      <c r="W12" s="114"/>
      <c r="X12" s="19"/>
      <c r="Y12" s="19"/>
      <c r="Z12" s="19"/>
      <c r="AA12" s="19"/>
    </row>
    <row r="13" spans="1:27" s="91" customFormat="1" ht="38.25" x14ac:dyDescent="0.25">
      <c r="A13" s="115">
        <v>4</v>
      </c>
      <c r="B13" s="116" t="s">
        <v>6</v>
      </c>
      <c r="C13" s="118">
        <v>34.5</v>
      </c>
      <c r="D13" s="95" t="s">
        <v>33</v>
      </c>
      <c r="E13" s="94" t="s">
        <v>34</v>
      </c>
      <c r="F13" s="94"/>
      <c r="G13" s="94"/>
      <c r="H13" s="118">
        <v>10</v>
      </c>
      <c r="I13" s="97" t="s">
        <v>135</v>
      </c>
      <c r="J13" s="96" t="s">
        <v>41</v>
      </c>
      <c r="K13" s="96"/>
      <c r="L13" s="96"/>
      <c r="M13" s="118">
        <v>0</v>
      </c>
      <c r="N13" s="97" t="s">
        <v>35</v>
      </c>
      <c r="O13" s="96"/>
      <c r="P13" s="96" t="s">
        <v>34</v>
      </c>
      <c r="Q13" s="96"/>
      <c r="R13" s="118">
        <v>0.25</v>
      </c>
      <c r="S13" s="98" t="s">
        <v>36</v>
      </c>
      <c r="T13" s="96" t="s">
        <v>34</v>
      </c>
      <c r="U13" s="96"/>
      <c r="V13" s="117" t="s">
        <v>147</v>
      </c>
      <c r="W13" s="118">
        <v>0.25</v>
      </c>
      <c r="X13" s="97" t="s">
        <v>136</v>
      </c>
      <c r="Y13" s="96" t="s">
        <v>34</v>
      </c>
      <c r="Z13" s="96"/>
      <c r="AA13" s="96"/>
    </row>
    <row r="14" spans="1:27" s="91" customFormat="1" ht="76.5" x14ac:dyDescent="0.25">
      <c r="A14" s="115"/>
      <c r="B14" s="116"/>
      <c r="C14" s="118"/>
      <c r="D14" s="95" t="s">
        <v>128</v>
      </c>
      <c r="E14" s="94" t="s">
        <v>34</v>
      </c>
      <c r="F14" s="94"/>
      <c r="G14" s="94" t="s">
        <v>148</v>
      </c>
      <c r="H14" s="118"/>
      <c r="I14" s="99" t="s">
        <v>137</v>
      </c>
      <c r="J14" s="96" t="s">
        <v>34</v>
      </c>
      <c r="K14" s="96"/>
      <c r="L14" s="96" t="s">
        <v>149</v>
      </c>
      <c r="M14" s="118"/>
      <c r="N14" s="97" t="s">
        <v>38</v>
      </c>
      <c r="O14" s="96"/>
      <c r="P14" s="96" t="s">
        <v>34</v>
      </c>
      <c r="Q14" s="96"/>
      <c r="R14" s="118"/>
      <c r="S14" s="97"/>
      <c r="T14" s="96"/>
      <c r="U14" s="96"/>
      <c r="V14" s="117"/>
      <c r="W14" s="118"/>
      <c r="X14" s="97" t="s">
        <v>138</v>
      </c>
      <c r="Y14" s="96" t="s">
        <v>34</v>
      </c>
      <c r="Z14" s="96"/>
      <c r="AA14" s="100"/>
    </row>
    <row r="15" spans="1:27" s="91" customFormat="1" ht="25.5" x14ac:dyDescent="0.25">
      <c r="A15" s="115"/>
      <c r="B15" s="116"/>
      <c r="C15" s="118"/>
      <c r="D15" s="95" t="s">
        <v>39</v>
      </c>
      <c r="E15" s="94" t="s">
        <v>34</v>
      </c>
      <c r="F15" s="94"/>
      <c r="G15" s="94"/>
      <c r="H15" s="118"/>
      <c r="I15" s="98" t="s">
        <v>37</v>
      </c>
      <c r="J15" s="96" t="s">
        <v>34</v>
      </c>
      <c r="K15" s="96"/>
      <c r="L15" s="96"/>
      <c r="M15" s="118"/>
      <c r="N15" s="96"/>
      <c r="O15" s="96"/>
      <c r="P15" s="96"/>
      <c r="Q15" s="96"/>
      <c r="R15" s="118"/>
      <c r="S15" s="96"/>
      <c r="T15" s="96"/>
      <c r="U15" s="96"/>
      <c r="V15" s="117"/>
      <c r="W15" s="118"/>
      <c r="X15" s="97" t="s">
        <v>140</v>
      </c>
      <c r="Y15" s="96"/>
      <c r="Z15" s="96"/>
      <c r="AA15" s="96"/>
    </row>
    <row r="16" spans="1:27" s="91" customFormat="1" ht="25.5" x14ac:dyDescent="0.25">
      <c r="A16" s="115"/>
      <c r="B16" s="116"/>
      <c r="C16" s="118"/>
      <c r="D16" s="95" t="s">
        <v>40</v>
      </c>
      <c r="E16" s="94" t="s">
        <v>34</v>
      </c>
      <c r="F16" s="94"/>
      <c r="G16" s="101"/>
      <c r="H16" s="118"/>
      <c r="I16" s="96"/>
      <c r="J16" s="96"/>
      <c r="K16" s="96"/>
      <c r="L16" s="96"/>
      <c r="M16" s="118"/>
      <c r="N16" s="96"/>
      <c r="O16" s="96"/>
      <c r="P16" s="96"/>
      <c r="Q16" s="96"/>
      <c r="R16" s="118"/>
      <c r="S16" s="96"/>
      <c r="T16" s="96"/>
      <c r="U16" s="96"/>
      <c r="V16" s="117"/>
      <c r="W16" s="118"/>
      <c r="X16" s="98" t="s">
        <v>141</v>
      </c>
      <c r="Y16" s="96"/>
      <c r="Z16" s="96"/>
      <c r="AA16" s="96"/>
    </row>
    <row r="17" spans="1:27" s="91" customFormat="1" ht="14.25" customHeight="1" x14ac:dyDescent="0.25">
      <c r="A17" s="115"/>
      <c r="B17" s="116"/>
      <c r="C17" s="118"/>
      <c r="D17" s="95" t="s">
        <v>129</v>
      </c>
      <c r="E17" s="94" t="s">
        <v>34</v>
      </c>
      <c r="F17" s="94"/>
      <c r="G17" s="94" t="s">
        <v>150</v>
      </c>
      <c r="H17" s="118"/>
      <c r="I17" s="96"/>
      <c r="J17" s="96"/>
      <c r="K17" s="96"/>
      <c r="L17" s="96"/>
      <c r="M17" s="118"/>
      <c r="N17" s="96"/>
      <c r="O17" s="96"/>
      <c r="P17" s="96"/>
      <c r="Q17" s="96"/>
      <c r="R17" s="118"/>
      <c r="S17" s="96"/>
      <c r="T17" s="96"/>
      <c r="U17" s="96"/>
      <c r="V17" s="117"/>
      <c r="W17" s="118"/>
      <c r="X17" s="98" t="s">
        <v>142</v>
      </c>
      <c r="Y17" s="96"/>
      <c r="Z17" s="96"/>
      <c r="AA17" s="96"/>
    </row>
    <row r="18" spans="1:27" s="91" customFormat="1" ht="14.25" customHeight="1" x14ac:dyDescent="0.25">
      <c r="A18" s="115"/>
      <c r="B18" s="116"/>
      <c r="C18" s="118"/>
      <c r="D18" s="95" t="s">
        <v>130</v>
      </c>
      <c r="E18" s="94" t="s">
        <v>34</v>
      </c>
      <c r="F18" s="94"/>
      <c r="G18" s="94"/>
      <c r="H18" s="118"/>
      <c r="I18" s="96"/>
      <c r="J18" s="96"/>
      <c r="K18" s="96"/>
      <c r="L18" s="96"/>
      <c r="M18" s="118"/>
      <c r="N18" s="96"/>
      <c r="O18" s="96"/>
      <c r="P18" s="96"/>
      <c r="Q18" s="96"/>
      <c r="R18" s="118"/>
      <c r="S18" s="96"/>
      <c r="T18" s="96"/>
      <c r="U18" s="96"/>
      <c r="V18" s="117"/>
      <c r="W18" s="118"/>
      <c r="X18" s="99"/>
      <c r="Y18" s="96"/>
      <c r="Z18" s="96"/>
      <c r="AA18" s="96"/>
    </row>
    <row r="19" spans="1:27" s="91" customFormat="1" ht="14.25" customHeight="1" x14ac:dyDescent="0.25">
      <c r="A19" s="115"/>
      <c r="B19" s="116"/>
      <c r="C19" s="118"/>
      <c r="D19" s="95" t="s">
        <v>131</v>
      </c>
      <c r="E19" s="94" t="s">
        <v>34</v>
      </c>
      <c r="F19" s="94"/>
      <c r="G19" s="94"/>
      <c r="H19" s="118"/>
      <c r="I19" s="96"/>
      <c r="J19" s="96"/>
      <c r="K19" s="96"/>
      <c r="L19" s="96"/>
      <c r="M19" s="118"/>
      <c r="N19" s="96"/>
      <c r="O19" s="96"/>
      <c r="P19" s="96"/>
      <c r="Q19" s="96"/>
      <c r="R19" s="118"/>
      <c r="S19" s="96"/>
      <c r="T19" s="96"/>
      <c r="U19" s="96"/>
      <c r="V19" s="117"/>
      <c r="W19" s="118"/>
      <c r="X19" s="96"/>
      <c r="Y19" s="96"/>
      <c r="Z19" s="96"/>
      <c r="AA19" s="96"/>
    </row>
    <row r="20" spans="1:27" s="91" customFormat="1" ht="14.25" customHeight="1" x14ac:dyDescent="0.25">
      <c r="A20" s="115"/>
      <c r="B20" s="116"/>
      <c r="C20" s="118"/>
      <c r="D20" s="95" t="s">
        <v>132</v>
      </c>
      <c r="E20" s="94" t="s">
        <v>34</v>
      </c>
      <c r="F20" s="94"/>
      <c r="G20" s="94"/>
      <c r="H20" s="118"/>
      <c r="I20" s="96"/>
      <c r="J20" s="96"/>
      <c r="K20" s="96"/>
      <c r="L20" s="96"/>
      <c r="M20" s="118"/>
      <c r="N20" s="96"/>
      <c r="O20" s="96"/>
      <c r="P20" s="96"/>
      <c r="Q20" s="96"/>
      <c r="R20" s="118"/>
      <c r="S20" s="96"/>
      <c r="T20" s="96"/>
      <c r="U20" s="96"/>
      <c r="V20" s="117"/>
      <c r="W20" s="118"/>
      <c r="X20" s="96"/>
      <c r="Y20" s="96"/>
      <c r="Z20" s="96"/>
      <c r="AA20" s="96"/>
    </row>
    <row r="23" spans="1:27" ht="15" x14ac:dyDescent="0.25">
      <c r="B23" s="127" t="s">
        <v>151</v>
      </c>
      <c r="C23" s="128"/>
    </row>
    <row r="24" spans="1:27" ht="14.25" x14ac:dyDescent="0.2">
      <c r="B24" s="128"/>
      <c r="C24" s="128"/>
    </row>
    <row r="25" spans="1:27" x14ac:dyDescent="0.2">
      <c r="B25" s="129" t="s">
        <v>152</v>
      </c>
      <c r="C25" s="129"/>
    </row>
    <row r="26" spans="1:27" x14ac:dyDescent="0.2">
      <c r="B26" s="129"/>
      <c r="C26" s="129"/>
    </row>
    <row r="27" spans="1:27" x14ac:dyDescent="0.2">
      <c r="B27" s="129"/>
      <c r="C27" s="129"/>
    </row>
    <row r="35" spans="1:10" ht="15.75" x14ac:dyDescent="0.25">
      <c r="B35" s="131" t="s">
        <v>153</v>
      </c>
    </row>
    <row r="36" spans="1:10" ht="15.75" x14ac:dyDescent="0.25">
      <c r="B36" s="131" t="s">
        <v>154</v>
      </c>
    </row>
    <row r="43" spans="1:10" s="130" customFormat="1" ht="15.75" x14ac:dyDescent="0.25">
      <c r="A43" s="132"/>
      <c r="B43" s="131" t="s">
        <v>155</v>
      </c>
      <c r="E43" s="132"/>
      <c r="J43" s="132"/>
    </row>
    <row r="44" spans="1:10" s="130" customFormat="1" ht="15.75" x14ac:dyDescent="0.25">
      <c r="A44" s="132"/>
      <c r="B44" s="131" t="s">
        <v>156</v>
      </c>
      <c r="E44" s="132"/>
      <c r="J44" s="132"/>
    </row>
    <row r="51" spans="2:2" ht="15.75" x14ac:dyDescent="0.25">
      <c r="B51" s="131" t="s">
        <v>157</v>
      </c>
    </row>
    <row r="52" spans="2:2" ht="15.75" x14ac:dyDescent="0.25">
      <c r="B52" s="131" t="s">
        <v>158</v>
      </c>
    </row>
    <row r="61" spans="2:2" ht="15.75" x14ac:dyDescent="0.25">
      <c r="B61" s="131" t="s">
        <v>159</v>
      </c>
    </row>
    <row r="62" spans="2:2" ht="15.75" x14ac:dyDescent="0.25">
      <c r="B62" s="131" t="s">
        <v>158</v>
      </c>
    </row>
  </sheetData>
  <mergeCells count="19">
    <mergeCell ref="B25:C27"/>
    <mergeCell ref="A13:A20"/>
    <mergeCell ref="B13:B20"/>
    <mergeCell ref="V13:V20"/>
    <mergeCell ref="W13:W20"/>
    <mergeCell ref="C13:C20"/>
    <mergeCell ref="H13:H20"/>
    <mergeCell ref="M13:M20"/>
    <mergeCell ref="R13:R20"/>
    <mergeCell ref="A1:Z1"/>
    <mergeCell ref="C2:W2"/>
    <mergeCell ref="H3:W3"/>
    <mergeCell ref="A5:A12"/>
    <mergeCell ref="B5:B12"/>
    <mergeCell ref="C5:C12"/>
    <mergeCell ref="H5:H12"/>
    <mergeCell ref="M5:M12"/>
    <mergeCell ref="R5:R12"/>
    <mergeCell ref="W5:W12"/>
  </mergeCells>
  <printOptions horizontalCentered="1" verticalCentered="1"/>
  <pageMargins left="0.23622047244094491" right="0.23622047244094491" top="0.74803149606299213" bottom="0.74803149606299213" header="0.31496062992125984" footer="0.31496062992125984"/>
  <pageSetup paperSize="281" scale="56" orientation="landscape" r:id="rId1"/>
  <headerFooter>
    <oddHeader>&amp;L&amp;G&amp;R&amp;G</oddHeader>
    <oddFooter>&amp;LDIFT18&amp;R&amp;P</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9DEC8-B1D4-44CF-879C-950A414CE0A6}">
  <dimension ref="A1:BB19"/>
  <sheetViews>
    <sheetView zoomScaleNormal="100" workbookViewId="0">
      <selection activeCell="A25" sqref="A25"/>
    </sheetView>
  </sheetViews>
  <sheetFormatPr baseColWidth="10" defaultColWidth="10.85546875" defaultRowHeight="12.75" x14ac:dyDescent="0.2"/>
  <cols>
    <col min="1" max="1" width="68.85546875" style="23" bestFit="1" customWidth="1"/>
    <col min="2" max="2" width="15.85546875" style="23" customWidth="1"/>
    <col min="3" max="3" width="6" style="23" customWidth="1"/>
    <col min="4" max="4" width="18" style="23" customWidth="1"/>
    <col min="5" max="5" width="16.140625" style="23" customWidth="1"/>
    <col min="6" max="6" width="15.7109375" style="23" customWidth="1"/>
    <col min="7" max="7" width="16.42578125" style="23" customWidth="1"/>
    <col min="8" max="8" width="5.42578125" style="23" bestFit="1" customWidth="1"/>
    <col min="9" max="9" width="16.42578125" style="23" customWidth="1"/>
    <col min="10" max="10" width="11.85546875" style="23" bestFit="1" customWidth="1"/>
    <col min="11" max="11" width="11.85546875" style="23" customWidth="1"/>
    <col min="12" max="12" width="5.42578125" style="23" bestFit="1" customWidth="1"/>
    <col min="13" max="13" width="18.42578125" style="23" bestFit="1" customWidth="1"/>
    <col min="14" max="14" width="11.85546875" style="23" bestFit="1" customWidth="1"/>
    <col min="15" max="15" width="13.85546875" style="23" bestFit="1" customWidth="1"/>
    <col min="16" max="16" width="5.42578125" style="23" bestFit="1" customWidth="1"/>
    <col min="17" max="17" width="15.7109375" style="23" customWidth="1"/>
    <col min="18" max="18" width="11.85546875" style="23" bestFit="1" customWidth="1"/>
    <col min="19" max="19" width="13.85546875" style="23" bestFit="1" customWidth="1"/>
    <col min="20" max="20" width="5.42578125" style="23" bestFit="1" customWidth="1"/>
    <col min="21" max="21" width="13.85546875" style="23" bestFit="1" customWidth="1"/>
    <col min="22" max="22" width="11.85546875" style="23" bestFit="1" customWidth="1"/>
    <col min="23" max="23" width="13.85546875" style="23" bestFit="1" customWidth="1"/>
    <col min="24" max="24" width="5.42578125" style="23" bestFit="1" customWidth="1"/>
    <col min="25" max="25" width="13.42578125" style="23" customWidth="1"/>
    <col min="26" max="26" width="11.85546875" style="23" bestFit="1" customWidth="1"/>
    <col min="27" max="27" width="13.85546875" style="23" bestFit="1" customWidth="1"/>
    <col min="28" max="28" width="10.85546875" style="23"/>
    <col min="29" max="29" width="13.85546875" style="23" bestFit="1" customWidth="1"/>
    <col min="30" max="30" width="11.85546875" style="23" bestFit="1" customWidth="1"/>
    <col min="31" max="31" width="13.85546875" style="23" bestFit="1" customWidth="1"/>
    <col min="32" max="32" width="10.85546875" style="23"/>
    <col min="33" max="33" width="13.85546875" style="23" bestFit="1" customWidth="1"/>
    <col min="34" max="34" width="11.85546875" style="23" bestFit="1" customWidth="1"/>
    <col min="35" max="35" width="13.85546875" style="23" bestFit="1" customWidth="1"/>
    <col min="36" max="36" width="10.85546875" style="23"/>
    <col min="37" max="37" width="13.85546875" style="23" bestFit="1" customWidth="1"/>
    <col min="38" max="39" width="13" style="23" customWidth="1"/>
    <col min="40" max="40" width="5.42578125" style="23" bestFit="1" customWidth="1"/>
    <col min="41" max="41" width="16.140625" style="23" customWidth="1"/>
    <col min="42" max="43" width="13.42578125" style="23" customWidth="1"/>
    <col min="44" max="44" width="8" style="23" customWidth="1"/>
    <col min="45" max="45" width="14.7109375" style="23" customWidth="1"/>
    <col min="46" max="47" width="10.85546875" style="23"/>
    <col min="48" max="48" width="7.5703125" style="23" customWidth="1"/>
    <col min="49" max="50" width="15.140625" style="23" bestFit="1" customWidth="1"/>
    <col min="51" max="51" width="12.5703125" style="23" bestFit="1" customWidth="1"/>
    <col min="52" max="52" width="10.85546875" style="23"/>
    <col min="53" max="53" width="14.85546875" style="54" bestFit="1" customWidth="1"/>
    <col min="54" max="54" width="12.28515625" style="23" bestFit="1" customWidth="1"/>
    <col min="55" max="16384" width="10.85546875" style="23"/>
  </cols>
  <sheetData>
    <row r="1" spans="1:54" ht="15" customHeight="1" x14ac:dyDescent="0.2">
      <c r="A1" s="23">
        <v>1</v>
      </c>
    </row>
    <row r="2" spans="1:54" x14ac:dyDescent="0.2">
      <c r="A2" s="80"/>
    </row>
    <row r="3" spans="1:54" ht="89.25" customHeight="1" x14ac:dyDescent="0.2">
      <c r="A3" s="81"/>
      <c r="B3" s="104" t="s">
        <v>42</v>
      </c>
      <c r="C3" s="104"/>
      <c r="D3" s="104"/>
      <c r="E3" s="104"/>
      <c r="F3" s="104" t="s">
        <v>43</v>
      </c>
      <c r="G3" s="104"/>
      <c r="H3" s="104"/>
      <c r="I3" s="104"/>
      <c r="J3" s="104" t="s">
        <v>44</v>
      </c>
      <c r="K3" s="104"/>
      <c r="L3" s="104"/>
      <c r="M3" s="104"/>
      <c r="N3" s="104" t="s">
        <v>45</v>
      </c>
      <c r="O3" s="104"/>
      <c r="P3" s="104"/>
      <c r="Q3" s="104"/>
      <c r="R3" s="104" t="s">
        <v>46</v>
      </c>
      <c r="S3" s="104"/>
      <c r="T3" s="104"/>
      <c r="U3" s="104"/>
      <c r="V3" s="104" t="s">
        <v>47</v>
      </c>
      <c r="W3" s="104"/>
      <c r="X3" s="104"/>
      <c r="Y3" s="104"/>
      <c r="Z3" s="104" t="s">
        <v>48</v>
      </c>
      <c r="AA3" s="104"/>
      <c r="AB3" s="104"/>
      <c r="AC3" s="104"/>
      <c r="AD3" s="104" t="s">
        <v>49</v>
      </c>
      <c r="AE3" s="104"/>
      <c r="AF3" s="104"/>
      <c r="AG3" s="104"/>
      <c r="AH3" s="104" t="s">
        <v>50</v>
      </c>
      <c r="AI3" s="104"/>
      <c r="AJ3" s="104"/>
      <c r="AK3" s="104"/>
      <c r="AL3" s="104" t="s">
        <v>51</v>
      </c>
      <c r="AM3" s="104"/>
      <c r="AN3" s="104"/>
      <c r="AO3" s="104"/>
      <c r="AP3" s="104" t="s">
        <v>52</v>
      </c>
      <c r="AQ3" s="104"/>
      <c r="AR3" s="104"/>
      <c r="AS3" s="104"/>
      <c r="AT3" s="103" t="s">
        <v>53</v>
      </c>
      <c r="AU3" s="103"/>
    </row>
    <row r="4" spans="1:54" ht="25.5" x14ac:dyDescent="0.2">
      <c r="A4" s="31" t="s">
        <v>1</v>
      </c>
      <c r="B4" s="32" t="s">
        <v>54</v>
      </c>
      <c r="C4" s="32" t="s">
        <v>55</v>
      </c>
      <c r="D4" s="78" t="s">
        <v>56</v>
      </c>
      <c r="E4" s="32" t="s">
        <v>57</v>
      </c>
      <c r="F4" s="32" t="s">
        <v>54</v>
      </c>
      <c r="G4" s="78" t="s">
        <v>59</v>
      </c>
      <c r="H4" s="32" t="s">
        <v>55</v>
      </c>
      <c r="I4" s="32" t="s">
        <v>57</v>
      </c>
      <c r="J4" s="32" t="s">
        <v>54</v>
      </c>
      <c r="K4" s="78" t="s">
        <v>59</v>
      </c>
      <c r="L4" s="32" t="s">
        <v>55</v>
      </c>
      <c r="M4" s="32" t="s">
        <v>57</v>
      </c>
      <c r="N4" s="32" t="s">
        <v>54</v>
      </c>
      <c r="O4" s="78" t="s">
        <v>59</v>
      </c>
      <c r="P4" s="32" t="s">
        <v>55</v>
      </c>
      <c r="Q4" s="32" t="s">
        <v>57</v>
      </c>
      <c r="R4" s="32" t="s">
        <v>54</v>
      </c>
      <c r="S4" s="78" t="s">
        <v>59</v>
      </c>
      <c r="T4" s="32" t="s">
        <v>55</v>
      </c>
      <c r="U4" s="32" t="s">
        <v>57</v>
      </c>
      <c r="V4" s="32" t="s">
        <v>54</v>
      </c>
      <c r="W4" s="78" t="s">
        <v>59</v>
      </c>
      <c r="X4" s="32" t="s">
        <v>55</v>
      </c>
      <c r="Y4" s="32" t="s">
        <v>57</v>
      </c>
      <c r="Z4" s="32" t="s">
        <v>54</v>
      </c>
      <c r="AA4" s="78" t="s">
        <v>59</v>
      </c>
      <c r="AB4" s="32" t="s">
        <v>55</v>
      </c>
      <c r="AC4" s="32" t="s">
        <v>57</v>
      </c>
      <c r="AD4" s="32" t="s">
        <v>54</v>
      </c>
      <c r="AE4" s="78" t="s">
        <v>59</v>
      </c>
      <c r="AF4" s="32" t="s">
        <v>55</v>
      </c>
      <c r="AG4" s="32" t="s">
        <v>57</v>
      </c>
      <c r="AH4" s="32" t="s">
        <v>54</v>
      </c>
      <c r="AI4" s="78" t="s">
        <v>59</v>
      </c>
      <c r="AJ4" s="32" t="s">
        <v>55</v>
      </c>
      <c r="AK4" s="32" t="s">
        <v>57</v>
      </c>
      <c r="AL4" s="32" t="s">
        <v>54</v>
      </c>
      <c r="AM4" s="78" t="s">
        <v>59</v>
      </c>
      <c r="AN4" s="32" t="s">
        <v>55</v>
      </c>
      <c r="AO4" s="32" t="s">
        <v>57</v>
      </c>
      <c r="AP4" s="32" t="s">
        <v>54</v>
      </c>
      <c r="AQ4" s="78" t="s">
        <v>59</v>
      </c>
      <c r="AR4" s="32" t="s">
        <v>55</v>
      </c>
      <c r="AS4" s="32" t="s">
        <v>57</v>
      </c>
      <c r="AT4" s="19" t="s">
        <v>27</v>
      </c>
      <c r="AU4" s="19" t="s">
        <v>28</v>
      </c>
      <c r="AW4" s="30" t="s">
        <v>60</v>
      </c>
      <c r="AX4" s="30" t="s">
        <v>61</v>
      </c>
      <c r="AY4" s="30" t="s">
        <v>62</v>
      </c>
      <c r="BA4" s="30" t="s">
        <v>63</v>
      </c>
      <c r="BB4" s="30" t="s">
        <v>64</v>
      </c>
    </row>
    <row r="5" spans="1:54" s="29" customFormat="1" ht="14.25" x14ac:dyDescent="0.2">
      <c r="A5" s="33" t="s">
        <v>3</v>
      </c>
      <c r="B5" s="40">
        <v>36582220</v>
      </c>
      <c r="C5" s="41">
        <v>1</v>
      </c>
      <c r="D5" s="40">
        <v>32923998</v>
      </c>
      <c r="E5" s="40">
        <f>+(D5*C5)</f>
        <v>32923998</v>
      </c>
      <c r="F5" s="40">
        <v>15604888</v>
      </c>
      <c r="G5" s="40">
        <v>14044399</v>
      </c>
      <c r="H5" s="41">
        <v>1</v>
      </c>
      <c r="I5" s="40">
        <f>+G5*H5</f>
        <v>14044399</v>
      </c>
      <c r="J5" s="40">
        <v>15604888</v>
      </c>
      <c r="K5" s="40">
        <v>14044399</v>
      </c>
      <c r="L5" s="41">
        <v>1</v>
      </c>
      <c r="M5" s="40">
        <f>+L5*K5</f>
        <v>14044399</v>
      </c>
      <c r="N5" s="40">
        <v>15604888</v>
      </c>
      <c r="O5" s="40">
        <v>14044399</v>
      </c>
      <c r="P5" s="41">
        <v>1</v>
      </c>
      <c r="Q5" s="40">
        <f>+P5*O5</f>
        <v>14044399</v>
      </c>
      <c r="R5" s="40">
        <v>53770830</v>
      </c>
      <c r="S5" s="40">
        <v>48393747</v>
      </c>
      <c r="T5" s="41">
        <v>1</v>
      </c>
      <c r="U5" s="40">
        <f>+T5*S5</f>
        <v>48393747</v>
      </c>
      <c r="V5" s="40">
        <v>15604888</v>
      </c>
      <c r="W5" s="40">
        <v>14044399</v>
      </c>
      <c r="X5" s="41">
        <v>1</v>
      </c>
      <c r="Y5" s="40">
        <f>+X5*W5</f>
        <v>14044399</v>
      </c>
      <c r="Z5" s="40">
        <v>16755269</v>
      </c>
      <c r="AA5" s="40">
        <v>15079742</v>
      </c>
      <c r="AB5" s="41">
        <v>4</v>
      </c>
      <c r="AC5" s="40">
        <f>+AB5*AA5</f>
        <v>60318968</v>
      </c>
      <c r="AD5" s="40">
        <v>15604888</v>
      </c>
      <c r="AE5" s="40">
        <v>14044399</v>
      </c>
      <c r="AF5" s="41">
        <v>1</v>
      </c>
      <c r="AG5" s="40">
        <f>+AF5*AE5</f>
        <v>14044399</v>
      </c>
      <c r="AH5" s="40">
        <v>6000000</v>
      </c>
      <c r="AI5" s="40">
        <v>5400000</v>
      </c>
      <c r="AJ5" s="41">
        <v>2</v>
      </c>
      <c r="AK5" s="40">
        <f>+AJ5*AI5</f>
        <v>10800000</v>
      </c>
      <c r="AL5" s="40">
        <v>8747444</v>
      </c>
      <c r="AM5" s="40">
        <v>7872700</v>
      </c>
      <c r="AN5" s="41">
        <v>2</v>
      </c>
      <c r="AO5" s="40">
        <f>+AN5*AM5</f>
        <v>15745400</v>
      </c>
      <c r="AP5" s="40">
        <v>7955000</v>
      </c>
      <c r="AQ5" s="40">
        <v>7159500</v>
      </c>
      <c r="AR5" s="41">
        <v>8</v>
      </c>
      <c r="AS5" s="40">
        <v>59436000</v>
      </c>
      <c r="AT5" s="79"/>
      <c r="AU5" s="79"/>
      <c r="AW5" s="71">
        <v>328533454</v>
      </c>
      <c r="AX5" s="77">
        <f t="shared" ref="AX5:AX19" si="0">+E5+I5+M5+Q5+U5+Y5+AC5+AG5+AK5+AO5+AS5</f>
        <v>297840108</v>
      </c>
      <c r="AY5" s="72">
        <f>+AW5-AX5</f>
        <v>30693346</v>
      </c>
      <c r="BA5" s="71">
        <v>297840108</v>
      </c>
      <c r="BB5" s="72">
        <f>+BA5-AX5</f>
        <v>0</v>
      </c>
    </row>
    <row r="6" spans="1:54" s="29" customFormat="1" ht="14.25" x14ac:dyDescent="0.2">
      <c r="A6" s="33" t="s">
        <v>4</v>
      </c>
      <c r="B6" s="40">
        <v>36582220</v>
      </c>
      <c r="C6" s="41">
        <v>1</v>
      </c>
      <c r="D6" s="40">
        <v>35235994</v>
      </c>
      <c r="E6" s="40">
        <f t="shared" ref="E6:E19" si="1">+(D6*C6)</f>
        <v>35235994</v>
      </c>
      <c r="F6" s="40">
        <v>15604888</v>
      </c>
      <c r="G6" s="40">
        <v>15030628</v>
      </c>
      <c r="H6" s="41">
        <v>1</v>
      </c>
      <c r="I6" s="40">
        <f t="shared" ref="I6:I19" si="2">+G6*H6</f>
        <v>15030628</v>
      </c>
      <c r="J6" s="40">
        <v>15604888</v>
      </c>
      <c r="K6" s="40">
        <v>15030628</v>
      </c>
      <c r="L6" s="41">
        <v>1</v>
      </c>
      <c r="M6" s="40">
        <f t="shared" ref="M6:M19" si="3">+L6*K6</f>
        <v>15030628</v>
      </c>
      <c r="N6" s="40">
        <v>15604888</v>
      </c>
      <c r="O6" s="40">
        <v>15030628</v>
      </c>
      <c r="P6" s="41">
        <v>1</v>
      </c>
      <c r="Q6" s="40">
        <f t="shared" ref="Q6:Q19" si="4">+P6*O6</f>
        <v>15030628</v>
      </c>
      <c r="R6" s="40">
        <v>53770830</v>
      </c>
      <c r="S6" s="40">
        <v>51792063</v>
      </c>
      <c r="T6" s="41">
        <v>1</v>
      </c>
      <c r="U6" s="40">
        <f t="shared" ref="U6:U19" si="5">+T6*S6</f>
        <v>51792063</v>
      </c>
      <c r="V6" s="40">
        <v>15604888</v>
      </c>
      <c r="W6" s="40">
        <v>15030628</v>
      </c>
      <c r="X6" s="41">
        <v>1</v>
      </c>
      <c r="Y6" s="40">
        <f t="shared" ref="Y6:Y19" si="6">+X6*W6</f>
        <v>15030628</v>
      </c>
      <c r="Z6" s="40">
        <v>16755269</v>
      </c>
      <c r="AA6" s="40">
        <v>16138675</v>
      </c>
      <c r="AB6" s="41">
        <v>4</v>
      </c>
      <c r="AC6" s="40">
        <f t="shared" ref="AC6:AC19" si="7">+AB6*AA6</f>
        <v>64554700</v>
      </c>
      <c r="AD6" s="40">
        <v>15604888</v>
      </c>
      <c r="AE6" s="40">
        <v>15030628</v>
      </c>
      <c r="AF6" s="41">
        <v>1</v>
      </c>
      <c r="AG6" s="40">
        <f t="shared" ref="AG6:AG19" si="8">+AF6*AE6</f>
        <v>15030628</v>
      </c>
      <c r="AH6" s="40">
        <v>6000000</v>
      </c>
      <c r="AI6" s="40">
        <v>5779200</v>
      </c>
      <c r="AJ6" s="41">
        <v>2</v>
      </c>
      <c r="AK6" s="40">
        <f t="shared" ref="AK6:AK19" si="9">+AJ6*AI6</f>
        <v>11558400</v>
      </c>
      <c r="AL6" s="40">
        <v>8747444</v>
      </c>
      <c r="AM6" s="40">
        <v>8425538</v>
      </c>
      <c r="AN6" s="41">
        <v>2</v>
      </c>
      <c r="AO6" s="40">
        <f t="shared" ref="AO6:AO19" si="10">+AN6*AM6</f>
        <v>16851076</v>
      </c>
      <c r="AP6" s="40">
        <v>7955000</v>
      </c>
      <c r="AQ6" s="40">
        <v>7662256</v>
      </c>
      <c r="AR6" s="41">
        <v>8</v>
      </c>
      <c r="AS6" s="40">
        <f t="shared" ref="AS6:AS19" si="11">+AR6*AQ6</f>
        <v>61298048</v>
      </c>
      <c r="AT6" s="79"/>
      <c r="AU6" s="79"/>
      <c r="AW6" s="71">
        <v>328533454</v>
      </c>
      <c r="AX6" s="77">
        <f t="shared" si="0"/>
        <v>316443421</v>
      </c>
      <c r="AY6" s="72">
        <f t="shared" ref="AY6:AY19" si="12">+AW6-AX6</f>
        <v>12090033</v>
      </c>
      <c r="BA6" s="71">
        <v>316443421</v>
      </c>
      <c r="BB6" s="72">
        <f t="shared" ref="BB6:BB19" si="13">+BA6-AX6</f>
        <v>0</v>
      </c>
    </row>
    <row r="7" spans="1:54" s="29" customFormat="1" ht="14.25" x14ac:dyDescent="0.2">
      <c r="A7" s="33" t="s">
        <v>5</v>
      </c>
      <c r="B7" s="40">
        <v>36582220</v>
      </c>
      <c r="C7" s="41">
        <v>1</v>
      </c>
      <c r="D7" s="40">
        <v>34848223</v>
      </c>
      <c r="E7" s="40">
        <f t="shared" si="1"/>
        <v>34848223</v>
      </c>
      <c r="F7" s="40">
        <v>15604888</v>
      </c>
      <c r="G7" s="40">
        <v>14865216</v>
      </c>
      <c r="H7" s="41">
        <v>1</v>
      </c>
      <c r="I7" s="40">
        <f t="shared" si="2"/>
        <v>14865216</v>
      </c>
      <c r="J7" s="40">
        <v>15604888</v>
      </c>
      <c r="K7" s="40">
        <v>14865216</v>
      </c>
      <c r="L7" s="41">
        <v>1</v>
      </c>
      <c r="M7" s="40">
        <f t="shared" si="3"/>
        <v>14865216</v>
      </c>
      <c r="N7" s="40">
        <v>15604888</v>
      </c>
      <c r="O7" s="40">
        <v>14865216</v>
      </c>
      <c r="P7" s="41">
        <v>1</v>
      </c>
      <c r="Q7" s="40">
        <f t="shared" si="4"/>
        <v>14865216</v>
      </c>
      <c r="R7" s="40">
        <v>53770830</v>
      </c>
      <c r="S7" s="40">
        <v>51222093</v>
      </c>
      <c r="T7" s="41">
        <v>1</v>
      </c>
      <c r="U7" s="40">
        <f t="shared" si="5"/>
        <v>51222093</v>
      </c>
      <c r="V7" s="40">
        <v>15604888</v>
      </c>
      <c r="W7" s="40">
        <v>14865216</v>
      </c>
      <c r="X7" s="41">
        <v>1</v>
      </c>
      <c r="Y7" s="40">
        <f t="shared" si="6"/>
        <v>14865216</v>
      </c>
      <c r="Z7" s="40">
        <v>16755269</v>
      </c>
      <c r="AA7" s="40">
        <v>15961069</v>
      </c>
      <c r="AB7" s="41">
        <v>4</v>
      </c>
      <c r="AC7" s="40">
        <f t="shared" si="7"/>
        <v>63844276</v>
      </c>
      <c r="AD7" s="40">
        <v>15604888</v>
      </c>
      <c r="AE7" s="40">
        <v>14865216</v>
      </c>
      <c r="AF7" s="41">
        <v>1</v>
      </c>
      <c r="AG7" s="40">
        <f t="shared" si="8"/>
        <v>14865216</v>
      </c>
      <c r="AH7" s="40">
        <v>6000000</v>
      </c>
      <c r="AI7" s="40">
        <v>5715600</v>
      </c>
      <c r="AJ7" s="41">
        <v>2</v>
      </c>
      <c r="AK7" s="40">
        <f t="shared" si="9"/>
        <v>11431200</v>
      </c>
      <c r="AL7" s="40">
        <v>8747444</v>
      </c>
      <c r="AM7" s="40">
        <v>8332815</v>
      </c>
      <c r="AN7" s="41">
        <v>2</v>
      </c>
      <c r="AO7" s="40">
        <f t="shared" si="10"/>
        <v>16665630</v>
      </c>
      <c r="AP7" s="40">
        <v>7955000</v>
      </c>
      <c r="AQ7" s="40">
        <v>7577933</v>
      </c>
      <c r="AR7" s="41">
        <v>8</v>
      </c>
      <c r="AS7" s="40">
        <f t="shared" si="11"/>
        <v>60623464</v>
      </c>
      <c r="AT7" s="79"/>
      <c r="AU7" s="79"/>
      <c r="AW7" s="71">
        <v>328533454</v>
      </c>
      <c r="AX7" s="77">
        <f t="shared" si="0"/>
        <v>312960966</v>
      </c>
      <c r="AY7" s="72">
        <f t="shared" si="12"/>
        <v>15572488</v>
      </c>
      <c r="BA7" s="71">
        <v>312960966</v>
      </c>
      <c r="BB7" s="72">
        <f t="shared" si="13"/>
        <v>0</v>
      </c>
    </row>
    <row r="8" spans="1:54" s="29" customFormat="1" ht="14.25" x14ac:dyDescent="0.2">
      <c r="A8" s="33" t="s">
        <v>6</v>
      </c>
      <c r="B8" s="40">
        <v>36582220</v>
      </c>
      <c r="C8" s="41">
        <v>1</v>
      </c>
      <c r="D8" s="40">
        <v>33747097</v>
      </c>
      <c r="E8" s="40">
        <f t="shared" si="1"/>
        <v>33747097</v>
      </c>
      <c r="F8" s="40">
        <v>15604888</v>
      </c>
      <c r="G8" s="40">
        <v>14395507</v>
      </c>
      <c r="H8" s="41">
        <v>1</v>
      </c>
      <c r="I8" s="40">
        <f t="shared" si="2"/>
        <v>14395507</v>
      </c>
      <c r="J8" s="40">
        <v>15604888</v>
      </c>
      <c r="K8" s="40">
        <v>14395507</v>
      </c>
      <c r="L8" s="41">
        <v>1</v>
      </c>
      <c r="M8" s="40">
        <f t="shared" si="3"/>
        <v>14395507</v>
      </c>
      <c r="N8" s="40">
        <v>15604888</v>
      </c>
      <c r="O8" s="40">
        <v>14395507</v>
      </c>
      <c r="P8" s="41">
        <v>1</v>
      </c>
      <c r="Q8" s="40">
        <f>+P8*O8</f>
        <v>14395507</v>
      </c>
      <c r="R8" s="40">
        <v>53770830</v>
      </c>
      <c r="S8" s="40">
        <v>49603590</v>
      </c>
      <c r="T8" s="41">
        <v>1</v>
      </c>
      <c r="U8" s="40">
        <f t="shared" si="5"/>
        <v>49603590</v>
      </c>
      <c r="V8" s="40">
        <v>15604888</v>
      </c>
      <c r="W8" s="40">
        <v>14395507</v>
      </c>
      <c r="X8" s="41">
        <v>1</v>
      </c>
      <c r="Y8" s="40">
        <f t="shared" si="6"/>
        <v>14395507</v>
      </c>
      <c r="Z8" s="40">
        <v>16755269</v>
      </c>
      <c r="AA8" s="40">
        <v>15604887</v>
      </c>
      <c r="AB8" s="41">
        <v>4</v>
      </c>
      <c r="AC8" s="40">
        <f t="shared" si="7"/>
        <v>62419548</v>
      </c>
      <c r="AD8" s="40">
        <v>15604888</v>
      </c>
      <c r="AE8" s="40">
        <v>14395507</v>
      </c>
      <c r="AF8" s="41">
        <v>1</v>
      </c>
      <c r="AG8" s="40">
        <f t="shared" si="8"/>
        <v>14395507</v>
      </c>
      <c r="AH8" s="40">
        <v>6000000</v>
      </c>
      <c r="AI8" s="40">
        <v>5535000</v>
      </c>
      <c r="AJ8" s="41">
        <v>2</v>
      </c>
      <c r="AK8" s="40">
        <f t="shared" si="9"/>
        <v>11070000</v>
      </c>
      <c r="AL8" s="40">
        <v>8747444</v>
      </c>
      <c r="AM8" s="40">
        <v>8069517</v>
      </c>
      <c r="AN8" s="41">
        <v>2</v>
      </c>
      <c r="AO8" s="40">
        <f t="shared" si="10"/>
        <v>16139034</v>
      </c>
      <c r="AP8" s="40">
        <v>7955000</v>
      </c>
      <c r="AQ8" s="40">
        <v>7338487</v>
      </c>
      <c r="AR8" s="41">
        <v>8</v>
      </c>
      <c r="AS8" s="40">
        <f t="shared" si="11"/>
        <v>58707896</v>
      </c>
      <c r="AT8" s="79"/>
      <c r="AU8" s="79"/>
      <c r="AW8" s="71">
        <v>328533454</v>
      </c>
      <c r="AX8" s="77">
        <f t="shared" si="0"/>
        <v>303664700</v>
      </c>
      <c r="AY8" s="72">
        <f t="shared" si="12"/>
        <v>24868754</v>
      </c>
      <c r="BA8" s="71">
        <v>303664700</v>
      </c>
      <c r="BB8" s="72">
        <f t="shared" si="13"/>
        <v>0</v>
      </c>
    </row>
    <row r="9" spans="1:54" s="29" customFormat="1" ht="14.25" x14ac:dyDescent="0.2">
      <c r="A9" s="33" t="s">
        <v>7</v>
      </c>
      <c r="B9" s="40">
        <v>36582220</v>
      </c>
      <c r="C9" s="41">
        <v>1</v>
      </c>
      <c r="D9" s="40">
        <v>34600000</v>
      </c>
      <c r="E9" s="40">
        <f t="shared" si="1"/>
        <v>34600000</v>
      </c>
      <c r="F9" s="40">
        <v>15604888</v>
      </c>
      <c r="G9" s="40">
        <v>14850000</v>
      </c>
      <c r="H9" s="41">
        <v>1</v>
      </c>
      <c r="I9" s="40">
        <f t="shared" si="2"/>
        <v>14850000</v>
      </c>
      <c r="J9" s="40">
        <v>15604888</v>
      </c>
      <c r="K9" s="40">
        <v>14850000</v>
      </c>
      <c r="L9" s="41">
        <v>1</v>
      </c>
      <c r="M9" s="40">
        <f t="shared" si="3"/>
        <v>14850000</v>
      </c>
      <c r="N9" s="40">
        <v>15604888</v>
      </c>
      <c r="O9" s="40">
        <v>14850000</v>
      </c>
      <c r="P9" s="41">
        <v>1</v>
      </c>
      <c r="Q9" s="40">
        <f t="shared" si="4"/>
        <v>14850000</v>
      </c>
      <c r="R9" s="40">
        <v>53770830</v>
      </c>
      <c r="S9" s="40">
        <v>50800000</v>
      </c>
      <c r="T9" s="41">
        <v>1</v>
      </c>
      <c r="U9" s="40">
        <f t="shared" si="5"/>
        <v>50800000</v>
      </c>
      <c r="V9" s="40">
        <v>15604888</v>
      </c>
      <c r="W9" s="40">
        <v>14850000</v>
      </c>
      <c r="X9" s="41">
        <v>1</v>
      </c>
      <c r="Y9" s="40">
        <f t="shared" si="6"/>
        <v>14850000</v>
      </c>
      <c r="Z9" s="40">
        <v>16755269</v>
      </c>
      <c r="AA9" s="40">
        <v>15880000</v>
      </c>
      <c r="AB9" s="41">
        <v>4</v>
      </c>
      <c r="AC9" s="40">
        <f t="shared" si="7"/>
        <v>63520000</v>
      </c>
      <c r="AD9" s="40">
        <v>15604888</v>
      </c>
      <c r="AE9" s="40">
        <v>14850000</v>
      </c>
      <c r="AF9" s="41">
        <v>1</v>
      </c>
      <c r="AG9" s="40">
        <f t="shared" si="8"/>
        <v>14850000</v>
      </c>
      <c r="AH9" s="40">
        <v>6000000</v>
      </c>
      <c r="AI9" s="40">
        <v>6000000</v>
      </c>
      <c r="AJ9" s="41">
        <v>2</v>
      </c>
      <c r="AK9" s="40">
        <f t="shared" si="9"/>
        <v>12000000</v>
      </c>
      <c r="AL9" s="40">
        <v>8747444</v>
      </c>
      <c r="AM9" s="40">
        <v>8700000</v>
      </c>
      <c r="AN9" s="41">
        <v>2</v>
      </c>
      <c r="AO9" s="40">
        <f t="shared" si="10"/>
        <v>17400000</v>
      </c>
      <c r="AP9" s="40">
        <v>7955000</v>
      </c>
      <c r="AQ9" s="40">
        <v>7955000</v>
      </c>
      <c r="AR9" s="41">
        <v>8</v>
      </c>
      <c r="AS9" s="40">
        <f t="shared" si="11"/>
        <v>63640000</v>
      </c>
      <c r="AT9" s="79"/>
      <c r="AU9" s="79"/>
      <c r="AW9" s="71">
        <v>328533454</v>
      </c>
      <c r="AX9" s="77">
        <f t="shared" si="0"/>
        <v>316210000</v>
      </c>
      <c r="AY9" s="72">
        <f t="shared" si="12"/>
        <v>12323454</v>
      </c>
      <c r="BA9" s="71">
        <v>316210000</v>
      </c>
      <c r="BB9" s="72">
        <f t="shared" si="13"/>
        <v>0</v>
      </c>
    </row>
    <row r="10" spans="1:54" s="29" customFormat="1" ht="14.25" x14ac:dyDescent="0.2">
      <c r="A10" s="33" t="s">
        <v>8</v>
      </c>
      <c r="B10" s="40">
        <v>36582220</v>
      </c>
      <c r="C10" s="41">
        <v>1</v>
      </c>
      <c r="D10" s="40">
        <v>26860000</v>
      </c>
      <c r="E10" s="40">
        <f t="shared" si="1"/>
        <v>26860000</v>
      </c>
      <c r="F10" s="40">
        <v>15604888</v>
      </c>
      <c r="G10" s="40">
        <v>10820000</v>
      </c>
      <c r="H10" s="41">
        <v>1</v>
      </c>
      <c r="I10" s="40">
        <f t="shared" si="2"/>
        <v>10820000</v>
      </c>
      <c r="J10" s="40">
        <v>15604888</v>
      </c>
      <c r="K10" s="40">
        <v>10000000</v>
      </c>
      <c r="L10" s="41">
        <v>1</v>
      </c>
      <c r="M10" s="40">
        <f t="shared" si="3"/>
        <v>10000000</v>
      </c>
      <c r="N10" s="40">
        <v>15604888</v>
      </c>
      <c r="O10" s="40">
        <v>10000000</v>
      </c>
      <c r="P10" s="41">
        <v>1</v>
      </c>
      <c r="Q10" s="40">
        <f t="shared" si="4"/>
        <v>10000000</v>
      </c>
      <c r="R10" s="40">
        <v>53770830</v>
      </c>
      <c r="S10" s="40">
        <v>39200000</v>
      </c>
      <c r="T10" s="41">
        <v>1</v>
      </c>
      <c r="U10" s="40">
        <f t="shared" si="5"/>
        <v>39200000</v>
      </c>
      <c r="V10" s="40">
        <v>15604888</v>
      </c>
      <c r="W10" s="40">
        <v>10000000</v>
      </c>
      <c r="X10" s="41">
        <v>1</v>
      </c>
      <c r="Y10" s="40">
        <f t="shared" si="6"/>
        <v>10000000</v>
      </c>
      <c r="Z10" s="40">
        <v>16755269</v>
      </c>
      <c r="AA10" s="40">
        <v>10000000</v>
      </c>
      <c r="AB10" s="41">
        <v>4</v>
      </c>
      <c r="AC10" s="40">
        <f t="shared" si="7"/>
        <v>40000000</v>
      </c>
      <c r="AD10" s="40">
        <v>15604888</v>
      </c>
      <c r="AE10" s="40">
        <v>10000000</v>
      </c>
      <c r="AF10" s="41">
        <v>1</v>
      </c>
      <c r="AG10" s="40">
        <f t="shared" si="8"/>
        <v>10000000</v>
      </c>
      <c r="AH10" s="40">
        <v>6000000</v>
      </c>
      <c r="AI10" s="40">
        <v>3100000</v>
      </c>
      <c r="AJ10" s="41">
        <v>2</v>
      </c>
      <c r="AK10" s="40">
        <f t="shared" si="9"/>
        <v>6200000</v>
      </c>
      <c r="AL10" s="40">
        <v>8747444</v>
      </c>
      <c r="AM10" s="40">
        <v>5620000</v>
      </c>
      <c r="AN10" s="41">
        <v>2</v>
      </c>
      <c r="AO10" s="40">
        <f t="shared" si="10"/>
        <v>11240000</v>
      </c>
      <c r="AP10" s="40">
        <v>7955000</v>
      </c>
      <c r="AQ10" s="40">
        <v>5900000</v>
      </c>
      <c r="AR10" s="41">
        <v>8</v>
      </c>
      <c r="AS10" s="40">
        <f t="shared" si="11"/>
        <v>47200000</v>
      </c>
      <c r="AT10" s="79"/>
      <c r="AU10" s="79"/>
      <c r="AW10" s="71">
        <v>328533454</v>
      </c>
      <c r="AX10" s="77">
        <f t="shared" si="0"/>
        <v>221520000</v>
      </c>
      <c r="AY10" s="72">
        <f t="shared" si="12"/>
        <v>107013454</v>
      </c>
      <c r="BA10" s="71">
        <v>221520000</v>
      </c>
      <c r="BB10" s="72">
        <f t="shared" si="13"/>
        <v>0</v>
      </c>
    </row>
    <row r="11" spans="1:54" s="29" customFormat="1" ht="14.25" x14ac:dyDescent="0.2">
      <c r="A11" s="33" t="s">
        <v>9</v>
      </c>
      <c r="B11" s="40">
        <v>36582220</v>
      </c>
      <c r="C11" s="41">
        <v>1</v>
      </c>
      <c r="D11" s="40">
        <v>35850576</v>
      </c>
      <c r="E11" s="40">
        <f t="shared" si="1"/>
        <v>35850576</v>
      </c>
      <c r="F11" s="40">
        <v>15604888</v>
      </c>
      <c r="G11" s="40">
        <v>15524644</v>
      </c>
      <c r="H11" s="41">
        <v>1</v>
      </c>
      <c r="I11" s="40">
        <f t="shared" si="2"/>
        <v>15524644</v>
      </c>
      <c r="J11" s="40">
        <v>15604888</v>
      </c>
      <c r="K11" s="40">
        <v>15524644</v>
      </c>
      <c r="L11" s="41">
        <v>1</v>
      </c>
      <c r="M11" s="40">
        <f t="shared" si="3"/>
        <v>15524644</v>
      </c>
      <c r="N11" s="40">
        <v>15604888</v>
      </c>
      <c r="O11" s="40">
        <v>15524644</v>
      </c>
      <c r="P11" s="41">
        <v>1</v>
      </c>
      <c r="Q11" s="40">
        <f t="shared" si="4"/>
        <v>15524644</v>
      </c>
      <c r="R11" s="40">
        <v>53770830</v>
      </c>
      <c r="S11" s="40">
        <v>53233122</v>
      </c>
      <c r="T11" s="41">
        <v>1</v>
      </c>
      <c r="U11" s="40">
        <f t="shared" si="5"/>
        <v>53233122</v>
      </c>
      <c r="V11" s="40">
        <v>15604888</v>
      </c>
      <c r="W11" s="40">
        <v>15324644</v>
      </c>
      <c r="X11" s="41">
        <v>1</v>
      </c>
      <c r="Y11" s="40">
        <f t="shared" si="6"/>
        <v>15324644</v>
      </c>
      <c r="Z11" s="40">
        <v>16755269</v>
      </c>
      <c r="AA11" s="40">
        <v>16750216</v>
      </c>
      <c r="AB11" s="41">
        <v>4</v>
      </c>
      <c r="AC11" s="40">
        <f t="shared" si="7"/>
        <v>67000864</v>
      </c>
      <c r="AD11" s="40">
        <v>15604888</v>
      </c>
      <c r="AE11" s="40">
        <v>14824644</v>
      </c>
      <c r="AF11" s="41">
        <v>1</v>
      </c>
      <c r="AG11" s="40">
        <f t="shared" si="8"/>
        <v>14824644</v>
      </c>
      <c r="AH11" s="40">
        <v>6000000</v>
      </c>
      <c r="AI11" s="40">
        <v>5825000</v>
      </c>
      <c r="AJ11" s="41">
        <v>2</v>
      </c>
      <c r="AK11" s="40">
        <f t="shared" si="9"/>
        <v>11650000</v>
      </c>
      <c r="AL11" s="40">
        <v>8747444</v>
      </c>
      <c r="AM11" s="40">
        <v>8747444</v>
      </c>
      <c r="AN11" s="41">
        <v>2</v>
      </c>
      <c r="AO11" s="40">
        <f t="shared" si="10"/>
        <v>17494888</v>
      </c>
      <c r="AP11" s="40">
        <v>7955000</v>
      </c>
      <c r="AQ11" s="40">
        <v>7955000</v>
      </c>
      <c r="AR11" s="41">
        <v>8</v>
      </c>
      <c r="AS11" s="40">
        <f t="shared" si="11"/>
        <v>63640000</v>
      </c>
      <c r="AT11" s="79"/>
      <c r="AU11" s="79"/>
      <c r="AW11" s="71">
        <v>328533454</v>
      </c>
      <c r="AX11" s="77">
        <f t="shared" si="0"/>
        <v>325592670</v>
      </c>
      <c r="AY11" s="72">
        <f t="shared" si="12"/>
        <v>2940784</v>
      </c>
      <c r="BA11" s="71">
        <v>325592670</v>
      </c>
      <c r="BB11" s="72">
        <f t="shared" si="13"/>
        <v>0</v>
      </c>
    </row>
    <row r="12" spans="1:54" s="29" customFormat="1" ht="14.25" x14ac:dyDescent="0.2">
      <c r="A12" s="33" t="s">
        <v>10</v>
      </c>
      <c r="B12" s="40">
        <v>36582220</v>
      </c>
      <c r="C12" s="41">
        <v>1</v>
      </c>
      <c r="D12" s="40">
        <v>31460709</v>
      </c>
      <c r="E12" s="40">
        <f t="shared" si="1"/>
        <v>31460709</v>
      </c>
      <c r="F12" s="40">
        <v>15604888</v>
      </c>
      <c r="G12" s="40">
        <v>13420203</v>
      </c>
      <c r="H12" s="41">
        <v>1</v>
      </c>
      <c r="I12" s="40">
        <f t="shared" si="2"/>
        <v>13420203</v>
      </c>
      <c r="J12" s="40">
        <v>15604888</v>
      </c>
      <c r="K12" s="40">
        <v>13420203</v>
      </c>
      <c r="L12" s="41">
        <v>1</v>
      </c>
      <c r="M12" s="40">
        <f t="shared" si="3"/>
        <v>13420203</v>
      </c>
      <c r="N12" s="40">
        <v>15604888</v>
      </c>
      <c r="O12" s="40">
        <v>13420203</v>
      </c>
      <c r="P12" s="41">
        <v>1</v>
      </c>
      <c r="Q12" s="40">
        <f t="shared" si="4"/>
        <v>13420203</v>
      </c>
      <c r="R12" s="40">
        <v>53770830</v>
      </c>
      <c r="S12" s="40">
        <v>46242913</v>
      </c>
      <c r="T12" s="41">
        <v>1</v>
      </c>
      <c r="U12" s="40">
        <f t="shared" si="5"/>
        <v>46242913</v>
      </c>
      <c r="V12" s="40">
        <v>15604888</v>
      </c>
      <c r="W12" s="40">
        <v>13420203</v>
      </c>
      <c r="X12" s="41">
        <v>1</v>
      </c>
      <c r="Y12" s="40">
        <f t="shared" si="6"/>
        <v>13420203</v>
      </c>
      <c r="Z12" s="40">
        <v>16755269</v>
      </c>
      <c r="AA12" s="40">
        <v>14409531</v>
      </c>
      <c r="AB12" s="41">
        <v>4</v>
      </c>
      <c r="AC12" s="40">
        <f t="shared" si="7"/>
        <v>57638124</v>
      </c>
      <c r="AD12" s="40">
        <v>15604888</v>
      </c>
      <c r="AE12" s="40">
        <v>13420203</v>
      </c>
      <c r="AF12" s="41">
        <v>1</v>
      </c>
      <c r="AG12" s="40">
        <f t="shared" si="8"/>
        <v>13420203</v>
      </c>
      <c r="AH12" s="40">
        <v>6000000</v>
      </c>
      <c r="AI12" s="40">
        <v>5160000</v>
      </c>
      <c r="AJ12" s="41">
        <v>2</v>
      </c>
      <c r="AK12" s="40">
        <f t="shared" si="9"/>
        <v>10320000</v>
      </c>
      <c r="AL12" s="40">
        <v>8747444</v>
      </c>
      <c r="AM12" s="40">
        <v>7522802</v>
      </c>
      <c r="AN12" s="41">
        <v>2</v>
      </c>
      <c r="AO12" s="40">
        <f t="shared" si="10"/>
        <v>15045604</v>
      </c>
      <c r="AP12" s="40">
        <v>7955000</v>
      </c>
      <c r="AQ12" s="40">
        <v>6841300</v>
      </c>
      <c r="AR12" s="41">
        <v>8</v>
      </c>
      <c r="AS12" s="40">
        <f t="shared" si="11"/>
        <v>54730400</v>
      </c>
      <c r="AT12" s="79"/>
      <c r="AU12" s="79"/>
      <c r="AW12" s="71">
        <v>328533454</v>
      </c>
      <c r="AX12" s="77">
        <f t="shared" si="0"/>
        <v>282538765</v>
      </c>
      <c r="AY12" s="72">
        <f t="shared" si="12"/>
        <v>45994689</v>
      </c>
      <c r="BA12" s="71">
        <v>282538765</v>
      </c>
      <c r="BB12" s="72">
        <f t="shared" si="13"/>
        <v>0</v>
      </c>
    </row>
    <row r="13" spans="1:54" s="29" customFormat="1" ht="14.25" x14ac:dyDescent="0.2">
      <c r="A13" s="33" t="s">
        <v>11</v>
      </c>
      <c r="B13" s="40">
        <v>36582220</v>
      </c>
      <c r="C13" s="41">
        <v>1</v>
      </c>
      <c r="D13" s="40">
        <v>35582400</v>
      </c>
      <c r="E13" s="40">
        <f t="shared" si="1"/>
        <v>35582400</v>
      </c>
      <c r="F13" s="40">
        <v>15604888</v>
      </c>
      <c r="G13" s="40">
        <v>14605987</v>
      </c>
      <c r="H13" s="41">
        <v>1</v>
      </c>
      <c r="I13" s="40">
        <f t="shared" si="2"/>
        <v>14605987</v>
      </c>
      <c r="J13" s="40">
        <v>15604888</v>
      </c>
      <c r="K13" s="40">
        <v>15000050</v>
      </c>
      <c r="L13" s="41">
        <v>1</v>
      </c>
      <c r="M13" s="40">
        <f t="shared" si="3"/>
        <v>15000050</v>
      </c>
      <c r="N13" s="40">
        <v>15604888</v>
      </c>
      <c r="O13" s="40">
        <v>15603723</v>
      </c>
      <c r="P13" s="41">
        <v>1</v>
      </c>
      <c r="Q13" s="40">
        <f t="shared" si="4"/>
        <v>15603723</v>
      </c>
      <c r="R13" s="40">
        <v>53770830</v>
      </c>
      <c r="S13" s="40">
        <v>53770700</v>
      </c>
      <c r="T13" s="41">
        <v>1</v>
      </c>
      <c r="U13" s="40">
        <f t="shared" si="5"/>
        <v>53770700</v>
      </c>
      <c r="V13" s="40">
        <v>15604888</v>
      </c>
      <c r="W13" s="40">
        <v>15604080</v>
      </c>
      <c r="X13" s="41">
        <v>1</v>
      </c>
      <c r="Y13" s="40">
        <f t="shared" si="6"/>
        <v>15604080</v>
      </c>
      <c r="Z13" s="40">
        <v>16755269</v>
      </c>
      <c r="AA13" s="40">
        <v>16755220</v>
      </c>
      <c r="AB13" s="41">
        <v>4</v>
      </c>
      <c r="AC13" s="40">
        <f t="shared" si="7"/>
        <v>67020880</v>
      </c>
      <c r="AD13" s="40">
        <v>15604888</v>
      </c>
      <c r="AE13" s="40">
        <v>15604000</v>
      </c>
      <c r="AF13" s="41">
        <v>1</v>
      </c>
      <c r="AG13" s="40">
        <f t="shared" si="8"/>
        <v>15604000</v>
      </c>
      <c r="AH13" s="40">
        <v>6000000</v>
      </c>
      <c r="AI13" s="40">
        <v>5999999</v>
      </c>
      <c r="AJ13" s="41">
        <v>2</v>
      </c>
      <c r="AK13" s="40">
        <f t="shared" si="9"/>
        <v>11999998</v>
      </c>
      <c r="AL13" s="40">
        <v>8747444</v>
      </c>
      <c r="AM13" s="40">
        <v>8747400</v>
      </c>
      <c r="AN13" s="41">
        <v>2</v>
      </c>
      <c r="AO13" s="40">
        <f t="shared" si="10"/>
        <v>17494800</v>
      </c>
      <c r="AP13" s="40">
        <v>7955000</v>
      </c>
      <c r="AQ13" s="40">
        <v>7330000</v>
      </c>
      <c r="AR13" s="41">
        <v>8</v>
      </c>
      <c r="AS13" s="40">
        <v>58957800</v>
      </c>
      <c r="AT13" s="79"/>
      <c r="AU13" s="79"/>
      <c r="AW13" s="71">
        <v>328533454</v>
      </c>
      <c r="AX13" s="77">
        <f t="shared" si="0"/>
        <v>321244418</v>
      </c>
      <c r="AY13" s="72">
        <f t="shared" si="12"/>
        <v>7289036</v>
      </c>
      <c r="BA13" s="71">
        <v>321244418</v>
      </c>
      <c r="BB13" s="72">
        <f t="shared" si="13"/>
        <v>0</v>
      </c>
    </row>
    <row r="14" spans="1:54" s="29" customFormat="1" ht="14.25" x14ac:dyDescent="0.2">
      <c r="A14" s="33" t="s">
        <v>12</v>
      </c>
      <c r="B14" s="40">
        <v>36582220</v>
      </c>
      <c r="C14" s="41">
        <v>1</v>
      </c>
      <c r="D14" s="40">
        <v>33655556</v>
      </c>
      <c r="E14" s="40">
        <f t="shared" si="1"/>
        <v>33655556</v>
      </c>
      <c r="F14" s="40">
        <v>15604888</v>
      </c>
      <c r="G14" s="40">
        <v>14356460</v>
      </c>
      <c r="H14" s="41">
        <v>1</v>
      </c>
      <c r="I14" s="40">
        <f t="shared" si="2"/>
        <v>14356460</v>
      </c>
      <c r="J14" s="40">
        <v>15604888</v>
      </c>
      <c r="K14" s="40">
        <v>14356460</v>
      </c>
      <c r="L14" s="41">
        <v>1</v>
      </c>
      <c r="M14" s="40">
        <f t="shared" si="3"/>
        <v>14356460</v>
      </c>
      <c r="N14" s="40">
        <v>15604888</v>
      </c>
      <c r="O14" s="40">
        <v>14356460</v>
      </c>
      <c r="P14" s="41">
        <v>1</v>
      </c>
      <c r="Q14" s="40">
        <f t="shared" si="4"/>
        <v>14356460</v>
      </c>
      <c r="R14" s="40">
        <v>53770830</v>
      </c>
      <c r="S14" s="40">
        <v>49469036</v>
      </c>
      <c r="T14" s="41">
        <v>1</v>
      </c>
      <c r="U14" s="40">
        <f t="shared" si="5"/>
        <v>49469036</v>
      </c>
      <c r="V14" s="40">
        <v>15604888</v>
      </c>
      <c r="W14" s="40">
        <v>14356460</v>
      </c>
      <c r="X14" s="41">
        <v>1</v>
      </c>
      <c r="Y14" s="40">
        <f t="shared" si="6"/>
        <v>14356460</v>
      </c>
      <c r="Z14" s="40">
        <v>16755269</v>
      </c>
      <c r="AA14" s="40">
        <v>15414808</v>
      </c>
      <c r="AB14" s="41">
        <v>4</v>
      </c>
      <c r="AC14" s="40">
        <f t="shared" si="7"/>
        <v>61659232</v>
      </c>
      <c r="AD14" s="40">
        <v>15604888</v>
      </c>
      <c r="AE14" s="40">
        <v>14356460</v>
      </c>
      <c r="AF14" s="41">
        <v>1</v>
      </c>
      <c r="AG14" s="40">
        <f t="shared" si="8"/>
        <v>14356460</v>
      </c>
      <c r="AH14" s="40">
        <v>6000000</v>
      </c>
      <c r="AI14" s="40">
        <v>5519986</v>
      </c>
      <c r="AJ14" s="41">
        <v>2</v>
      </c>
      <c r="AK14" s="40">
        <f t="shared" si="9"/>
        <v>11039972</v>
      </c>
      <c r="AL14" s="40">
        <v>8747444</v>
      </c>
      <c r="AM14" s="40">
        <v>8047628</v>
      </c>
      <c r="AN14" s="41">
        <v>2</v>
      </c>
      <c r="AO14" s="40">
        <f t="shared" si="10"/>
        <v>16095256</v>
      </c>
      <c r="AP14" s="40">
        <v>7955000</v>
      </c>
      <c r="AQ14" s="40">
        <v>7318581</v>
      </c>
      <c r="AR14" s="41">
        <v>8</v>
      </c>
      <c r="AS14" s="40">
        <f t="shared" si="11"/>
        <v>58548648</v>
      </c>
      <c r="AT14" s="79"/>
      <c r="AU14" s="79"/>
      <c r="AW14" s="71">
        <v>328533454</v>
      </c>
      <c r="AX14" s="77">
        <f t="shared" si="0"/>
        <v>302250000</v>
      </c>
      <c r="AY14" s="72">
        <f t="shared" si="12"/>
        <v>26283454</v>
      </c>
      <c r="BA14" s="71">
        <v>302250000</v>
      </c>
      <c r="BB14" s="72">
        <f t="shared" si="13"/>
        <v>0</v>
      </c>
    </row>
    <row r="15" spans="1:54" s="29" customFormat="1" ht="14.25" x14ac:dyDescent="0.2">
      <c r="A15" s="33" t="s">
        <v>13</v>
      </c>
      <c r="B15" s="40">
        <v>36582220</v>
      </c>
      <c r="C15" s="41">
        <v>1</v>
      </c>
      <c r="D15" s="40">
        <v>35304590</v>
      </c>
      <c r="E15" s="40">
        <f t="shared" si="1"/>
        <v>35304590</v>
      </c>
      <c r="F15" s="40">
        <v>15604888</v>
      </c>
      <c r="G15" s="40">
        <v>14327258</v>
      </c>
      <c r="H15" s="41">
        <v>1</v>
      </c>
      <c r="I15" s="40">
        <f t="shared" si="2"/>
        <v>14327258</v>
      </c>
      <c r="J15" s="40">
        <v>15604888</v>
      </c>
      <c r="K15" s="40">
        <v>14327258</v>
      </c>
      <c r="L15" s="41">
        <v>1</v>
      </c>
      <c r="M15" s="40">
        <f t="shared" si="3"/>
        <v>14327258</v>
      </c>
      <c r="N15" s="40">
        <v>15604888</v>
      </c>
      <c r="O15" s="40">
        <v>14327258</v>
      </c>
      <c r="P15" s="41">
        <v>1</v>
      </c>
      <c r="Q15" s="40">
        <f t="shared" si="4"/>
        <v>14327258</v>
      </c>
      <c r="R15" s="40">
        <v>53770830</v>
      </c>
      <c r="S15" s="40">
        <v>52493200</v>
      </c>
      <c r="T15" s="41">
        <v>1</v>
      </c>
      <c r="U15" s="40">
        <f t="shared" si="5"/>
        <v>52493200</v>
      </c>
      <c r="V15" s="40">
        <v>15604888</v>
      </c>
      <c r="W15" s="40">
        <v>14327258</v>
      </c>
      <c r="X15" s="41">
        <v>1</v>
      </c>
      <c r="Y15" s="40">
        <f t="shared" si="6"/>
        <v>14327258</v>
      </c>
      <c r="Z15" s="40">
        <v>16755269</v>
      </c>
      <c r="AA15" s="40">
        <v>16435862</v>
      </c>
      <c r="AB15" s="41">
        <v>4</v>
      </c>
      <c r="AC15" s="40">
        <f t="shared" si="7"/>
        <v>65743448</v>
      </c>
      <c r="AD15" s="40">
        <v>15604888</v>
      </c>
      <c r="AE15" s="40">
        <v>14327258</v>
      </c>
      <c r="AF15" s="41">
        <v>1</v>
      </c>
      <c r="AG15" s="40">
        <f t="shared" si="8"/>
        <v>14327258</v>
      </c>
      <c r="AH15" s="40">
        <v>6000000</v>
      </c>
      <c r="AI15" s="40">
        <v>5361185</v>
      </c>
      <c r="AJ15" s="41">
        <v>2</v>
      </c>
      <c r="AK15" s="40">
        <f t="shared" si="9"/>
        <v>10722370</v>
      </c>
      <c r="AL15" s="40">
        <v>8747444</v>
      </c>
      <c r="AM15" s="40">
        <v>8108628</v>
      </c>
      <c r="AN15" s="41">
        <v>2</v>
      </c>
      <c r="AO15" s="40">
        <f t="shared" si="10"/>
        <v>16217256</v>
      </c>
      <c r="AP15" s="40">
        <v>7955000</v>
      </c>
      <c r="AQ15" s="40">
        <v>6677370</v>
      </c>
      <c r="AR15" s="41">
        <v>8</v>
      </c>
      <c r="AS15" s="40">
        <f t="shared" si="11"/>
        <v>53418960</v>
      </c>
      <c r="AT15" s="79"/>
      <c r="AU15" s="79"/>
      <c r="AW15" s="71">
        <v>328533454</v>
      </c>
      <c r="AX15" s="77">
        <f t="shared" si="0"/>
        <v>305536114</v>
      </c>
      <c r="AY15" s="72">
        <f t="shared" si="12"/>
        <v>22997340</v>
      </c>
      <c r="BA15" s="71">
        <v>305536114</v>
      </c>
      <c r="BB15" s="72">
        <f t="shared" si="13"/>
        <v>0</v>
      </c>
    </row>
    <row r="16" spans="1:54" s="29" customFormat="1" ht="14.25" x14ac:dyDescent="0.2">
      <c r="A16" s="33" t="s">
        <v>14</v>
      </c>
      <c r="B16" s="40">
        <v>36582220</v>
      </c>
      <c r="C16" s="41">
        <v>1</v>
      </c>
      <c r="D16" s="40">
        <v>28830879</v>
      </c>
      <c r="E16" s="40">
        <f t="shared" si="1"/>
        <v>28830879</v>
      </c>
      <c r="F16" s="40">
        <v>15604888</v>
      </c>
      <c r="G16" s="40">
        <v>12298396</v>
      </c>
      <c r="H16" s="41">
        <v>1</v>
      </c>
      <c r="I16" s="40">
        <f t="shared" si="2"/>
        <v>12298396</v>
      </c>
      <c r="J16" s="40">
        <v>15604888</v>
      </c>
      <c r="K16" s="40">
        <v>12298396</v>
      </c>
      <c r="L16" s="41">
        <v>1</v>
      </c>
      <c r="M16" s="40">
        <f>+L16*K16</f>
        <v>12298396</v>
      </c>
      <c r="N16" s="40">
        <v>15604888</v>
      </c>
      <c r="O16" s="40">
        <v>12298396</v>
      </c>
      <c r="P16" s="41">
        <v>1</v>
      </c>
      <c r="Q16" s="40">
        <f t="shared" si="4"/>
        <v>12298396</v>
      </c>
      <c r="R16" s="40">
        <v>53770830</v>
      </c>
      <c r="S16" s="40">
        <v>42377425</v>
      </c>
      <c r="T16" s="41">
        <v>1</v>
      </c>
      <c r="U16" s="40">
        <f t="shared" si="5"/>
        <v>42377425</v>
      </c>
      <c r="V16" s="40">
        <v>15604888</v>
      </c>
      <c r="W16" s="40">
        <v>12298396</v>
      </c>
      <c r="X16" s="41">
        <v>1</v>
      </c>
      <c r="Y16" s="40">
        <f t="shared" si="6"/>
        <v>12298396</v>
      </c>
      <c r="Z16" s="40">
        <v>16755269</v>
      </c>
      <c r="AA16" s="40">
        <v>13205025</v>
      </c>
      <c r="AB16" s="41">
        <v>4</v>
      </c>
      <c r="AC16" s="40">
        <f t="shared" si="7"/>
        <v>52820100</v>
      </c>
      <c r="AD16" s="40">
        <v>15604888</v>
      </c>
      <c r="AE16" s="40">
        <v>12298396</v>
      </c>
      <c r="AF16" s="41">
        <v>1</v>
      </c>
      <c r="AG16" s="40">
        <f t="shared" si="8"/>
        <v>12298396</v>
      </c>
      <c r="AH16" s="40">
        <v>6000000</v>
      </c>
      <c r="AI16" s="40">
        <v>4728671</v>
      </c>
      <c r="AJ16" s="41">
        <v>2</v>
      </c>
      <c r="AK16" s="40">
        <f t="shared" si="9"/>
        <v>9457342</v>
      </c>
      <c r="AL16" s="40">
        <v>8747444</v>
      </c>
      <c r="AM16" s="40">
        <v>6893964</v>
      </c>
      <c r="AN16" s="41">
        <v>2</v>
      </c>
      <c r="AO16" s="40">
        <f t="shared" si="10"/>
        <v>13787928</v>
      </c>
      <c r="AP16" s="40">
        <v>7955000</v>
      </c>
      <c r="AQ16" s="40">
        <v>6269429</v>
      </c>
      <c r="AR16" s="41">
        <v>8</v>
      </c>
      <c r="AS16" s="40">
        <f t="shared" si="11"/>
        <v>50155432</v>
      </c>
      <c r="AT16" s="79"/>
      <c r="AU16" s="79"/>
      <c r="AW16" s="71">
        <v>328533454</v>
      </c>
      <c r="AX16" s="77">
        <f t="shared" si="0"/>
        <v>258921086</v>
      </c>
      <c r="AY16" s="72">
        <f t="shared" si="12"/>
        <v>69612368</v>
      </c>
      <c r="BA16" s="71">
        <v>258921086</v>
      </c>
      <c r="BB16" s="72">
        <f t="shared" si="13"/>
        <v>0</v>
      </c>
    </row>
    <row r="17" spans="1:54" s="29" customFormat="1" ht="14.25" x14ac:dyDescent="0.2">
      <c r="A17" s="33" t="s">
        <v>15</v>
      </c>
      <c r="B17" s="40">
        <v>36582220</v>
      </c>
      <c r="C17" s="41">
        <v>1</v>
      </c>
      <c r="D17" s="40">
        <v>25229193</v>
      </c>
      <c r="E17" s="40">
        <f t="shared" si="1"/>
        <v>25229193</v>
      </c>
      <c r="F17" s="40">
        <v>15604888</v>
      </c>
      <c r="G17" s="40">
        <v>11468305</v>
      </c>
      <c r="H17" s="41">
        <v>1</v>
      </c>
      <c r="I17" s="40">
        <f t="shared" si="2"/>
        <v>11468305</v>
      </c>
      <c r="J17" s="40">
        <v>15604888</v>
      </c>
      <c r="K17" s="40">
        <v>11468305</v>
      </c>
      <c r="L17" s="41">
        <v>1</v>
      </c>
      <c r="M17" s="40">
        <f t="shared" si="3"/>
        <v>11468305</v>
      </c>
      <c r="N17" s="40">
        <v>15604888</v>
      </c>
      <c r="O17" s="40">
        <v>11468305</v>
      </c>
      <c r="P17" s="41">
        <v>1</v>
      </c>
      <c r="Q17" s="40">
        <f t="shared" si="4"/>
        <v>11468305</v>
      </c>
      <c r="R17" s="40">
        <v>53770830</v>
      </c>
      <c r="S17" s="40">
        <v>37962893</v>
      </c>
      <c r="T17" s="41">
        <v>1</v>
      </c>
      <c r="U17" s="40">
        <f t="shared" si="5"/>
        <v>37962893</v>
      </c>
      <c r="V17" s="40">
        <v>15604888</v>
      </c>
      <c r="W17" s="40">
        <v>11468305</v>
      </c>
      <c r="X17" s="41">
        <v>1</v>
      </c>
      <c r="Y17" s="40">
        <f t="shared" si="6"/>
        <v>11468305</v>
      </c>
      <c r="Z17" s="40">
        <v>16755269</v>
      </c>
      <c r="AA17" s="40">
        <v>11387459</v>
      </c>
      <c r="AB17" s="41">
        <v>4</v>
      </c>
      <c r="AC17" s="40">
        <f t="shared" si="7"/>
        <v>45549836</v>
      </c>
      <c r="AD17" s="40">
        <v>15604888</v>
      </c>
      <c r="AE17" s="40">
        <v>11468305</v>
      </c>
      <c r="AF17" s="41">
        <v>1</v>
      </c>
      <c r="AG17" s="40">
        <f t="shared" si="8"/>
        <v>11468305</v>
      </c>
      <c r="AH17" s="40">
        <v>6000000</v>
      </c>
      <c r="AI17" s="40">
        <v>4794000</v>
      </c>
      <c r="AJ17" s="41">
        <v>2</v>
      </c>
      <c r="AK17" s="40">
        <f t="shared" si="9"/>
        <v>9588000</v>
      </c>
      <c r="AL17" s="40">
        <v>8747444</v>
      </c>
      <c r="AM17" s="40">
        <v>6989207</v>
      </c>
      <c r="AN17" s="41">
        <v>2</v>
      </c>
      <c r="AO17" s="40">
        <f t="shared" si="10"/>
        <v>13978414</v>
      </c>
      <c r="AP17" s="40">
        <v>7955000</v>
      </c>
      <c r="AQ17" s="40">
        <v>6356045</v>
      </c>
      <c r="AR17" s="41">
        <v>8</v>
      </c>
      <c r="AS17" s="40">
        <f t="shared" si="11"/>
        <v>50848360</v>
      </c>
      <c r="AT17" s="79"/>
      <c r="AU17" s="79"/>
      <c r="AW17" s="71">
        <v>328533454</v>
      </c>
      <c r="AX17" s="77">
        <f t="shared" si="0"/>
        <v>240498221</v>
      </c>
      <c r="AY17" s="72">
        <f t="shared" si="12"/>
        <v>88035233</v>
      </c>
      <c r="BA17" s="71">
        <v>240498221</v>
      </c>
      <c r="BB17" s="72">
        <f t="shared" si="13"/>
        <v>0</v>
      </c>
    </row>
    <row r="18" spans="1:54" s="29" customFormat="1" ht="14.25" x14ac:dyDescent="0.2">
      <c r="A18" s="33" t="s">
        <v>16</v>
      </c>
      <c r="B18" s="40">
        <v>36582220</v>
      </c>
      <c r="C18" s="41">
        <v>1</v>
      </c>
      <c r="D18" s="40">
        <v>36545638</v>
      </c>
      <c r="E18" s="40">
        <f t="shared" si="1"/>
        <v>36545638</v>
      </c>
      <c r="F18" s="40">
        <v>15604888</v>
      </c>
      <c r="G18" s="40">
        <v>15589283</v>
      </c>
      <c r="H18" s="41">
        <v>1</v>
      </c>
      <c r="I18" s="40">
        <f t="shared" si="2"/>
        <v>15589283</v>
      </c>
      <c r="J18" s="40">
        <v>15604888</v>
      </c>
      <c r="K18" s="40">
        <v>15589283</v>
      </c>
      <c r="L18" s="41">
        <v>1</v>
      </c>
      <c r="M18" s="40">
        <f t="shared" si="3"/>
        <v>15589283</v>
      </c>
      <c r="N18" s="40">
        <v>15604888</v>
      </c>
      <c r="O18" s="40">
        <v>15589283</v>
      </c>
      <c r="P18" s="41">
        <v>1</v>
      </c>
      <c r="Q18" s="40">
        <f t="shared" si="4"/>
        <v>15589283</v>
      </c>
      <c r="R18" s="40">
        <v>53770830</v>
      </c>
      <c r="S18" s="40">
        <v>53717059</v>
      </c>
      <c r="T18" s="41">
        <v>1</v>
      </c>
      <c r="U18" s="40">
        <f t="shared" si="5"/>
        <v>53717059</v>
      </c>
      <c r="V18" s="40">
        <v>15604888</v>
      </c>
      <c r="W18" s="40">
        <v>15589283</v>
      </c>
      <c r="X18" s="41">
        <v>1</v>
      </c>
      <c r="Y18" s="40">
        <f t="shared" si="6"/>
        <v>15589283</v>
      </c>
      <c r="Z18" s="40">
        <v>16755269</v>
      </c>
      <c r="AA18" s="40">
        <v>16738513</v>
      </c>
      <c r="AB18" s="41">
        <v>4</v>
      </c>
      <c r="AC18" s="40">
        <f t="shared" si="7"/>
        <v>66954052</v>
      </c>
      <c r="AD18" s="40">
        <v>15604888</v>
      </c>
      <c r="AE18" s="40">
        <v>15589283</v>
      </c>
      <c r="AF18" s="41">
        <v>1</v>
      </c>
      <c r="AG18" s="40">
        <f t="shared" si="8"/>
        <v>15589283</v>
      </c>
      <c r="AH18" s="40">
        <v>6000000</v>
      </c>
      <c r="AI18" s="40">
        <v>5994000</v>
      </c>
      <c r="AJ18" s="41">
        <v>2</v>
      </c>
      <c r="AK18" s="40">
        <f t="shared" si="9"/>
        <v>11988000</v>
      </c>
      <c r="AL18" s="40">
        <v>8747444</v>
      </c>
      <c r="AM18" s="40">
        <v>8738697</v>
      </c>
      <c r="AN18" s="41">
        <v>2</v>
      </c>
      <c r="AO18" s="40">
        <f t="shared" si="10"/>
        <v>17477394</v>
      </c>
      <c r="AP18" s="40">
        <v>7955000</v>
      </c>
      <c r="AQ18" s="40">
        <v>7947045</v>
      </c>
      <c r="AR18" s="41">
        <v>8</v>
      </c>
      <c r="AS18" s="40">
        <f t="shared" si="11"/>
        <v>63576360</v>
      </c>
      <c r="AT18" s="79"/>
      <c r="AU18" s="79"/>
      <c r="AW18" s="71">
        <v>328533454</v>
      </c>
      <c r="AX18" s="77">
        <f t="shared" si="0"/>
        <v>328204918</v>
      </c>
      <c r="AY18" s="72">
        <f t="shared" si="12"/>
        <v>328536</v>
      </c>
      <c r="BA18" s="71">
        <v>328204918</v>
      </c>
      <c r="BB18" s="72">
        <f t="shared" si="13"/>
        <v>0</v>
      </c>
    </row>
    <row r="19" spans="1:54" x14ac:dyDescent="0.2">
      <c r="A19" s="73" t="s">
        <v>2</v>
      </c>
      <c r="B19" s="40">
        <v>36582220</v>
      </c>
      <c r="C19" s="73">
        <v>1</v>
      </c>
      <c r="D19" s="74">
        <v>35027500</v>
      </c>
      <c r="E19" s="74">
        <f t="shared" si="1"/>
        <v>35027500</v>
      </c>
      <c r="F19" s="40">
        <v>15604888</v>
      </c>
      <c r="G19" s="74">
        <v>14930800</v>
      </c>
      <c r="H19" s="73">
        <v>1</v>
      </c>
      <c r="I19" s="74">
        <f t="shared" si="2"/>
        <v>14930800</v>
      </c>
      <c r="J19" s="40">
        <v>15604888</v>
      </c>
      <c r="K19" s="74">
        <v>14883900</v>
      </c>
      <c r="L19" s="73">
        <v>1</v>
      </c>
      <c r="M19" s="74">
        <f t="shared" si="3"/>
        <v>14883900</v>
      </c>
      <c r="N19" s="40">
        <v>15604888</v>
      </c>
      <c r="O19" s="74">
        <v>14883900</v>
      </c>
      <c r="P19" s="73">
        <v>1</v>
      </c>
      <c r="Q19" s="74">
        <f t="shared" si="4"/>
        <v>14883900</v>
      </c>
      <c r="R19" s="40">
        <v>53770830</v>
      </c>
      <c r="S19" s="74">
        <v>51512500</v>
      </c>
      <c r="T19" s="73">
        <v>1</v>
      </c>
      <c r="U19" s="74">
        <f t="shared" si="5"/>
        <v>51512500</v>
      </c>
      <c r="V19" s="40">
        <v>15604888</v>
      </c>
      <c r="W19" s="74">
        <v>14883900</v>
      </c>
      <c r="X19" s="73">
        <v>1</v>
      </c>
      <c r="Y19" s="74">
        <f t="shared" si="6"/>
        <v>14883900</v>
      </c>
      <c r="Z19" s="40">
        <v>16755269</v>
      </c>
      <c r="AA19" s="74">
        <v>16034800</v>
      </c>
      <c r="AB19" s="73">
        <v>4</v>
      </c>
      <c r="AC19" s="74">
        <f t="shared" si="7"/>
        <v>64139200</v>
      </c>
      <c r="AD19" s="40">
        <v>15604888</v>
      </c>
      <c r="AE19" s="74">
        <v>14883900</v>
      </c>
      <c r="AF19" s="41">
        <v>1</v>
      </c>
      <c r="AG19" s="74">
        <f t="shared" si="8"/>
        <v>14883900</v>
      </c>
      <c r="AH19" s="40">
        <v>6000000</v>
      </c>
      <c r="AI19" s="74">
        <v>5748000</v>
      </c>
      <c r="AJ19" s="73">
        <v>2</v>
      </c>
      <c r="AK19" s="74">
        <f t="shared" si="9"/>
        <v>11496000</v>
      </c>
      <c r="AL19" s="40">
        <v>8747444</v>
      </c>
      <c r="AM19" s="74">
        <v>8366900</v>
      </c>
      <c r="AN19" s="73">
        <v>2</v>
      </c>
      <c r="AO19" s="74">
        <f t="shared" si="10"/>
        <v>16733800</v>
      </c>
      <c r="AP19" s="40">
        <v>7955000</v>
      </c>
      <c r="AQ19" s="74">
        <v>7616900</v>
      </c>
      <c r="AR19" s="73">
        <v>8</v>
      </c>
      <c r="AS19" s="74">
        <f t="shared" si="11"/>
        <v>60935200</v>
      </c>
      <c r="AT19" s="73"/>
      <c r="AU19" s="73"/>
      <c r="AW19" s="71">
        <v>328533454</v>
      </c>
      <c r="AX19" s="77">
        <f t="shared" si="0"/>
        <v>314310600</v>
      </c>
      <c r="AY19" s="72">
        <f t="shared" si="12"/>
        <v>14222854</v>
      </c>
      <c r="BA19" s="74">
        <v>314310600</v>
      </c>
      <c r="BB19" s="72">
        <f t="shared" si="13"/>
        <v>0</v>
      </c>
    </row>
  </sheetData>
  <mergeCells count="12">
    <mergeCell ref="AT3:AU3"/>
    <mergeCell ref="AP3:AS3"/>
    <mergeCell ref="B3:E3"/>
    <mergeCell ref="F3:I3"/>
    <mergeCell ref="J3:M3"/>
    <mergeCell ref="N3:Q3"/>
    <mergeCell ref="R3:U3"/>
    <mergeCell ref="V3:Y3"/>
    <mergeCell ref="Z3:AC3"/>
    <mergeCell ref="AD3:AG3"/>
    <mergeCell ref="AH3:AK3"/>
    <mergeCell ref="AL3:AO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F38FF-939F-47F4-A6CD-298928779981}">
  <dimension ref="A1:BK15"/>
  <sheetViews>
    <sheetView topLeftCell="B1" zoomScale="85" zoomScaleNormal="85" workbookViewId="0">
      <selection activeCell="BJ2" sqref="BJ2:BK15"/>
    </sheetView>
  </sheetViews>
  <sheetFormatPr baseColWidth="10" defaultColWidth="11.42578125" defaultRowHeight="15" x14ac:dyDescent="0.25"/>
  <cols>
    <col min="1" max="1" width="27.7109375" customWidth="1"/>
    <col min="2" max="2" width="11.42578125" style="57"/>
    <col min="3" max="4" width="0" hidden="1" customWidth="1"/>
    <col min="5" max="5" width="11.42578125" style="57"/>
    <col min="6" max="6" width="0" hidden="1" customWidth="1"/>
    <col min="7" max="7" width="11.42578125" style="57"/>
    <col min="8" max="9" width="0" hidden="1" customWidth="1"/>
    <col min="10" max="10" width="11.42578125" style="57"/>
    <col min="11" max="11" width="0" hidden="1" customWidth="1"/>
    <col min="12" max="12" width="11.42578125" style="57"/>
    <col min="13" max="14" width="0" hidden="1" customWidth="1"/>
    <col min="15" max="15" width="11.42578125" style="57"/>
    <col min="16" max="16" width="0" hidden="1" customWidth="1"/>
    <col min="17" max="17" width="11.42578125" style="57"/>
    <col min="18" max="19" width="0" hidden="1" customWidth="1"/>
    <col min="20" max="20" width="11.42578125" style="57"/>
    <col min="21" max="21" width="0" hidden="1" customWidth="1"/>
    <col min="22" max="22" width="11.42578125" style="57"/>
    <col min="23" max="24" width="0" hidden="1" customWidth="1"/>
    <col min="25" max="25" width="11.42578125" style="57"/>
    <col min="26" max="26" width="0" hidden="1" customWidth="1"/>
    <col min="27" max="27" width="11.42578125" style="57"/>
    <col min="28" max="29" width="0" hidden="1" customWidth="1"/>
    <col min="30" max="30" width="11.42578125" style="57"/>
    <col min="31" max="32" width="0" hidden="1" customWidth="1"/>
    <col min="33" max="33" width="11.7109375" style="57" bestFit="1" customWidth="1"/>
    <col min="34" max="35" width="0" hidden="1" customWidth="1"/>
    <col min="36" max="36" width="11.42578125" style="57"/>
    <col min="37" max="37" width="0" hidden="1" customWidth="1"/>
    <col min="38" max="38" width="11.42578125" style="57"/>
    <col min="39" max="40" width="0" hidden="1" customWidth="1"/>
    <col min="41" max="41" width="11.42578125" style="57"/>
    <col min="42" max="43" width="0" hidden="1" customWidth="1"/>
    <col min="44" max="44" width="11.7109375" style="57" bestFit="1" customWidth="1"/>
    <col min="45" max="46" width="0" hidden="1" customWidth="1"/>
    <col min="47" max="47" width="11.42578125" style="57"/>
    <col min="48" max="49" width="0" hidden="1" customWidth="1"/>
    <col min="50" max="50" width="11.7109375" style="57" bestFit="1" customWidth="1"/>
    <col min="51" max="52" width="0" hidden="1" customWidth="1"/>
    <col min="53" max="53" width="11.42578125" style="57"/>
    <col min="54" max="55" width="0" hidden="1" customWidth="1"/>
    <col min="56" max="56" width="11.7109375" style="57" bestFit="1" customWidth="1"/>
    <col min="57" max="58" width="0" hidden="1" customWidth="1"/>
    <col min="59" max="59" width="11.42578125" style="57"/>
    <col min="60" max="60" width="0" hidden="1" customWidth="1"/>
    <col min="62" max="63" width="12.7109375" bestFit="1" customWidth="1"/>
  </cols>
  <sheetData>
    <row r="1" spans="1:63" ht="38.25" x14ac:dyDescent="0.25">
      <c r="A1" s="31"/>
      <c r="B1" s="55" t="s">
        <v>54</v>
      </c>
      <c r="C1" s="34" t="s">
        <v>55</v>
      </c>
      <c r="D1" s="34" t="s">
        <v>56</v>
      </c>
      <c r="E1" s="58" t="s">
        <v>57</v>
      </c>
      <c r="F1" s="35" t="s">
        <v>58</v>
      </c>
      <c r="G1" s="60" t="s">
        <v>54</v>
      </c>
      <c r="H1" s="32" t="s">
        <v>59</v>
      </c>
      <c r="I1" s="32" t="s">
        <v>55</v>
      </c>
      <c r="J1" s="62" t="s">
        <v>57</v>
      </c>
      <c r="K1" s="37" t="s">
        <v>58</v>
      </c>
      <c r="L1" s="64" t="s">
        <v>54</v>
      </c>
      <c r="M1" s="32" t="s">
        <v>59</v>
      </c>
      <c r="N1" s="32" t="s">
        <v>55</v>
      </c>
      <c r="O1" s="62" t="s">
        <v>57</v>
      </c>
      <c r="P1" s="37" t="s">
        <v>58</v>
      </c>
      <c r="Q1" s="60" t="s">
        <v>54</v>
      </c>
      <c r="R1" s="32" t="s">
        <v>59</v>
      </c>
      <c r="S1" s="32" t="s">
        <v>55</v>
      </c>
      <c r="T1" s="62" t="s">
        <v>57</v>
      </c>
      <c r="U1" s="37" t="s">
        <v>58</v>
      </c>
      <c r="V1" s="60" t="s">
        <v>54</v>
      </c>
      <c r="W1" s="32" t="s">
        <v>59</v>
      </c>
      <c r="X1" s="32" t="s">
        <v>55</v>
      </c>
      <c r="Y1" s="62" t="s">
        <v>57</v>
      </c>
      <c r="Z1" s="37" t="s">
        <v>58</v>
      </c>
      <c r="AA1" s="60" t="s">
        <v>54</v>
      </c>
      <c r="AB1" s="32" t="s">
        <v>59</v>
      </c>
      <c r="AC1" s="32" t="s">
        <v>55</v>
      </c>
      <c r="AD1" s="62" t="s">
        <v>57</v>
      </c>
      <c r="AE1" s="37" t="s">
        <v>58</v>
      </c>
      <c r="AF1" s="36" t="s">
        <v>54</v>
      </c>
      <c r="AG1" s="64"/>
      <c r="AH1" s="32" t="s">
        <v>59</v>
      </c>
      <c r="AI1" s="32" t="s">
        <v>55</v>
      </c>
      <c r="AJ1" s="62" t="s">
        <v>57</v>
      </c>
      <c r="AK1" s="37" t="s">
        <v>58</v>
      </c>
      <c r="AL1" s="60" t="s">
        <v>54</v>
      </c>
      <c r="AM1" s="32" t="s">
        <v>59</v>
      </c>
      <c r="AN1" s="32" t="s">
        <v>55</v>
      </c>
      <c r="AO1" s="68" t="s">
        <v>57</v>
      </c>
      <c r="AP1" s="38"/>
      <c r="AQ1" s="36" t="s">
        <v>54</v>
      </c>
      <c r="AR1" s="64"/>
      <c r="AS1" s="32" t="s">
        <v>59</v>
      </c>
      <c r="AT1" s="32" t="s">
        <v>55</v>
      </c>
      <c r="AU1" s="68" t="s">
        <v>57</v>
      </c>
      <c r="AV1" s="38"/>
      <c r="AW1" s="36" t="s">
        <v>54</v>
      </c>
      <c r="AX1" s="64"/>
      <c r="AY1" s="32" t="s">
        <v>59</v>
      </c>
      <c r="AZ1" s="32" t="s">
        <v>55</v>
      </c>
      <c r="BA1" s="62" t="s">
        <v>57</v>
      </c>
      <c r="BB1" s="39" t="s">
        <v>65</v>
      </c>
      <c r="BC1" s="36" t="s">
        <v>54</v>
      </c>
      <c r="BD1" s="64"/>
      <c r="BE1" s="32" t="s">
        <v>59</v>
      </c>
      <c r="BF1" s="32" t="s">
        <v>55</v>
      </c>
      <c r="BG1" s="62" t="s">
        <v>57</v>
      </c>
      <c r="BH1" s="39" t="s">
        <v>65</v>
      </c>
    </row>
    <row r="2" spans="1:63" x14ac:dyDescent="0.25">
      <c r="A2" s="33" t="s">
        <v>3</v>
      </c>
      <c r="B2" s="56">
        <v>36582220</v>
      </c>
      <c r="C2" s="41">
        <v>1</v>
      </c>
      <c r="D2" s="40">
        <v>32923998</v>
      </c>
      <c r="E2" s="59">
        <f>+(D2*C2)</f>
        <v>32923998</v>
      </c>
      <c r="F2" s="42" t="e">
        <f t="shared" ref="F2:F15" si="0">1-(D2*$F$1)/B2</f>
        <v>#VALUE!</v>
      </c>
      <c r="G2" s="61">
        <v>15604888</v>
      </c>
      <c r="H2" s="40">
        <v>14044399</v>
      </c>
      <c r="I2" s="41">
        <v>1</v>
      </c>
      <c r="J2" s="63">
        <f>+H2*I2</f>
        <v>14044399</v>
      </c>
      <c r="K2" s="44" t="e">
        <f>1-(H2*$F$1)/G2</f>
        <v>#VALUE!</v>
      </c>
      <c r="L2" s="65">
        <v>15604888</v>
      </c>
      <c r="M2" s="45">
        <v>14044399</v>
      </c>
      <c r="N2" s="41">
        <v>1</v>
      </c>
      <c r="O2" s="63">
        <f>+N2*M2</f>
        <v>14044399</v>
      </c>
      <c r="P2" s="44" t="e">
        <f>1-(M2*$F$1)/L2</f>
        <v>#VALUE!</v>
      </c>
      <c r="Q2" s="66">
        <v>15604888</v>
      </c>
      <c r="R2" s="47">
        <v>14044399</v>
      </c>
      <c r="S2" s="41">
        <v>1</v>
      </c>
      <c r="T2" s="63">
        <f>+S2*R2</f>
        <v>14044399</v>
      </c>
      <c r="U2" s="44" t="e">
        <f>1-(R2*$F$1)/Q2</f>
        <v>#VALUE!</v>
      </c>
      <c r="V2" s="66">
        <v>53770830</v>
      </c>
      <c r="W2" s="47">
        <v>48393747</v>
      </c>
      <c r="X2" s="41">
        <v>1</v>
      </c>
      <c r="Y2" s="63">
        <f>+X2*W2</f>
        <v>48393747</v>
      </c>
      <c r="Z2" s="44" t="e">
        <f>1-(W2*$F$1)/V2</f>
        <v>#VALUE!</v>
      </c>
      <c r="AA2" s="66">
        <v>15604888</v>
      </c>
      <c r="AB2" s="47">
        <v>14044399</v>
      </c>
      <c r="AC2" s="41">
        <v>1</v>
      </c>
      <c r="AD2" s="63">
        <f>+AC2*AB2</f>
        <v>14044399</v>
      </c>
      <c r="AE2" s="44" t="e">
        <f>1-(AB2*$F$1)/AA2</f>
        <v>#VALUE!</v>
      </c>
      <c r="AF2" s="46">
        <v>16755269</v>
      </c>
      <c r="AG2" s="67">
        <f>+AF2*AI2</f>
        <v>67021076</v>
      </c>
      <c r="AH2" s="47">
        <v>15079742</v>
      </c>
      <c r="AI2" s="41">
        <v>4</v>
      </c>
      <c r="AJ2" s="63">
        <f>+AI2*AH2</f>
        <v>60318968</v>
      </c>
      <c r="AK2" s="44" t="e">
        <f>1-(AH2*$F$1)/AF2</f>
        <v>#VALUE!</v>
      </c>
      <c r="AL2" s="66">
        <v>15604888</v>
      </c>
      <c r="AM2" s="47">
        <v>14044399</v>
      </c>
      <c r="AN2" s="41">
        <v>1</v>
      </c>
      <c r="AO2" s="63">
        <f>+AN2*AM2</f>
        <v>14044399</v>
      </c>
      <c r="AP2" s="44" t="e">
        <f>1-(AM2*$F$1)/AL2</f>
        <v>#VALUE!</v>
      </c>
      <c r="AQ2" s="43">
        <v>6000000</v>
      </c>
      <c r="AR2" s="65">
        <f>+AQ2*AT2</f>
        <v>12000000</v>
      </c>
      <c r="AS2" s="40">
        <v>5400000</v>
      </c>
      <c r="AT2" s="41">
        <v>2</v>
      </c>
      <c r="AU2" s="63">
        <f>+AT2*AS2</f>
        <v>10800000</v>
      </c>
      <c r="AV2" s="44" t="e">
        <f>1-(AS2*$F$1)/AQ2</f>
        <v>#VALUE!</v>
      </c>
      <c r="AW2" s="43">
        <v>8747444</v>
      </c>
      <c r="AX2" s="65">
        <f>+AW2*AZ2</f>
        <v>17494888</v>
      </c>
      <c r="AY2" s="40">
        <v>7872700</v>
      </c>
      <c r="AZ2" s="41">
        <v>2</v>
      </c>
      <c r="BA2" s="63">
        <f>+AZ2*AY2</f>
        <v>15745400</v>
      </c>
      <c r="BB2" s="44" t="e">
        <f>1-(AY2*$F$1)/AW2</f>
        <v>#VALUE!</v>
      </c>
      <c r="BC2" s="43">
        <v>7955000</v>
      </c>
      <c r="BD2" s="65">
        <f>+BC2*BF2</f>
        <v>63640000</v>
      </c>
      <c r="BE2" s="40">
        <v>7159500</v>
      </c>
      <c r="BF2" s="41">
        <v>8</v>
      </c>
      <c r="BG2" s="63">
        <f>+BF2*BE2</f>
        <v>57276000</v>
      </c>
      <c r="BH2" s="44" t="e">
        <f>1-(BE2*$F$1)/BC2</f>
        <v>#VALUE!</v>
      </c>
      <c r="BJ2" s="70">
        <f>+B2+G2+L2+Q2+V2+AA2+AG2+AL2+AR2+AX2+BD2</f>
        <v>328533454</v>
      </c>
      <c r="BK2" s="70">
        <f>+E2+J2+O2+T2+Y2+AD2+AJ2+AO2+AU2+BA2+BG2</f>
        <v>295680108</v>
      </c>
    </row>
    <row r="3" spans="1:63" x14ac:dyDescent="0.25">
      <c r="A3" s="33" t="s">
        <v>4</v>
      </c>
      <c r="B3" s="56">
        <v>36582220</v>
      </c>
      <c r="C3" s="41">
        <v>1</v>
      </c>
      <c r="D3" s="40">
        <v>35235994</v>
      </c>
      <c r="E3" s="59">
        <f t="shared" ref="E3:E15" si="1">+(D3*C3)</f>
        <v>35235994</v>
      </c>
      <c r="F3" s="42" t="e">
        <f t="shared" si="0"/>
        <v>#VALUE!</v>
      </c>
      <c r="G3" s="61">
        <v>15604888</v>
      </c>
      <c r="H3" s="40">
        <v>15030628</v>
      </c>
      <c r="I3" s="41">
        <v>1</v>
      </c>
      <c r="J3" s="63">
        <f t="shared" ref="J3:J15" si="2">+H3*I3</f>
        <v>15030628</v>
      </c>
      <c r="K3" s="44" t="e">
        <f t="shared" ref="K3:K15" si="3">1-(H3*$F$1)/G3</f>
        <v>#VALUE!</v>
      </c>
      <c r="L3" s="65">
        <v>15604888</v>
      </c>
      <c r="M3" s="40">
        <v>15030628</v>
      </c>
      <c r="N3" s="41">
        <v>1</v>
      </c>
      <c r="O3" s="63">
        <f t="shared" ref="O3:O15" si="4">+N3*M3</f>
        <v>15030628</v>
      </c>
      <c r="P3" s="44" t="e">
        <f t="shared" ref="P3:P15" si="5">1-(M3*$F$1)/L3</f>
        <v>#VALUE!</v>
      </c>
      <c r="Q3" s="66">
        <v>15604888</v>
      </c>
      <c r="R3" s="47">
        <v>15030228</v>
      </c>
      <c r="S3" s="41">
        <v>1</v>
      </c>
      <c r="T3" s="63">
        <f t="shared" ref="T3:T15" si="6">+S3*R3</f>
        <v>15030228</v>
      </c>
      <c r="U3" s="44" t="e">
        <f t="shared" ref="U3:U15" si="7">1-(R3*$F$1)/Q3</f>
        <v>#VALUE!</v>
      </c>
      <c r="V3" s="66">
        <v>53770830</v>
      </c>
      <c r="W3" s="47">
        <v>51792063</v>
      </c>
      <c r="X3" s="41">
        <v>1</v>
      </c>
      <c r="Y3" s="63">
        <f t="shared" ref="Y3:Y15" si="8">+X3*W3</f>
        <v>51792063</v>
      </c>
      <c r="Z3" s="44" t="e">
        <f t="shared" ref="Z3:Z15" si="9">1-(W3*$F$1)/V3</f>
        <v>#VALUE!</v>
      </c>
      <c r="AA3" s="66">
        <v>15604888</v>
      </c>
      <c r="AB3" s="47">
        <v>15030628</v>
      </c>
      <c r="AC3" s="41">
        <v>1</v>
      </c>
      <c r="AD3" s="63">
        <f t="shared" ref="AD3:AD15" si="10">+AC3*AB3</f>
        <v>15030628</v>
      </c>
      <c r="AE3" s="44" t="e">
        <f t="shared" ref="AE3:AE15" si="11">1-(AB3*$F$1)/AA3</f>
        <v>#VALUE!</v>
      </c>
      <c r="AF3" s="46">
        <v>16755269</v>
      </c>
      <c r="AG3" s="67">
        <f t="shared" ref="AG3:AG15" si="12">+AF3*AI3</f>
        <v>67021076</v>
      </c>
      <c r="AH3" s="47">
        <v>16138675</v>
      </c>
      <c r="AI3" s="41">
        <v>4</v>
      </c>
      <c r="AJ3" s="63">
        <f t="shared" ref="AJ3:AJ15" si="13">+AI3*AH3</f>
        <v>64554700</v>
      </c>
      <c r="AK3" s="44" t="e">
        <f t="shared" ref="AK3:AK15" si="14">1-(AH3*$F$1)/AF3</f>
        <v>#VALUE!</v>
      </c>
      <c r="AL3" s="66">
        <v>15604888</v>
      </c>
      <c r="AM3" s="47">
        <v>15030628</v>
      </c>
      <c r="AN3" s="41">
        <v>1</v>
      </c>
      <c r="AO3" s="63">
        <f t="shared" ref="AO3:AO15" si="15">+AN3*AM3</f>
        <v>15030628</v>
      </c>
      <c r="AP3" s="44" t="e">
        <f t="shared" ref="AP3:AP15" si="16">1-(AM3*$F$1)/AL3</f>
        <v>#VALUE!</v>
      </c>
      <c r="AQ3" s="43">
        <v>6000000</v>
      </c>
      <c r="AR3" s="65">
        <f t="shared" ref="AR3:AR15" si="17">+AQ3*AT3</f>
        <v>12000000</v>
      </c>
      <c r="AS3" s="40">
        <v>5769200</v>
      </c>
      <c r="AT3" s="41">
        <v>2</v>
      </c>
      <c r="AU3" s="63">
        <f t="shared" ref="AU3:AU15" si="18">+AT3*AS3</f>
        <v>11538400</v>
      </c>
      <c r="AV3" s="44" t="e">
        <f t="shared" ref="AV3:AV15" si="19">1-(AS3*$F$1)/AQ3</f>
        <v>#VALUE!</v>
      </c>
      <c r="AW3" s="43">
        <v>8747444</v>
      </c>
      <c r="AX3" s="65">
        <f t="shared" ref="AX3:AX15" si="20">+AW3*AZ3</f>
        <v>17494888</v>
      </c>
      <c r="AY3" s="40">
        <v>8425538</v>
      </c>
      <c r="AZ3" s="41">
        <v>2</v>
      </c>
      <c r="BA3" s="63">
        <f t="shared" ref="BA3:BA15" si="21">+AZ3*AY3</f>
        <v>16851076</v>
      </c>
      <c r="BB3" s="44" t="e">
        <f t="shared" ref="BB3:BB15" si="22">1-(AY3*$F$1)/AW3</f>
        <v>#VALUE!</v>
      </c>
      <c r="BC3" s="43">
        <v>7955000</v>
      </c>
      <c r="BD3" s="65">
        <f t="shared" ref="BD3:BD15" si="23">+BC3*BF3</f>
        <v>63640000</v>
      </c>
      <c r="BE3" s="40">
        <v>7662256</v>
      </c>
      <c r="BF3" s="41">
        <v>8</v>
      </c>
      <c r="BG3" s="63">
        <f t="shared" ref="BG3:BG15" si="24">+BF3*BE3</f>
        <v>61298048</v>
      </c>
      <c r="BH3" s="44" t="e">
        <f t="shared" ref="BH3:BH15" si="25">1-(BE3*$F$1)/BC3</f>
        <v>#VALUE!</v>
      </c>
      <c r="BJ3" s="70">
        <f t="shared" ref="BJ3:BJ15" si="26">+B3+G3+L3+Q3+V3+AA3+AG3+AL3+AR3+AX3+BD3</f>
        <v>328533454</v>
      </c>
      <c r="BK3" s="70">
        <f t="shared" ref="BK3:BK15" si="27">+E3+J3+O3+T3+Y3+AD3+AJ3+AO3+AU3+BA3+BG3</f>
        <v>316423021</v>
      </c>
    </row>
    <row r="4" spans="1:63" x14ac:dyDescent="0.25">
      <c r="A4" s="33" t="s">
        <v>5</v>
      </c>
      <c r="B4" s="56">
        <v>36582220</v>
      </c>
      <c r="C4" s="41">
        <v>1</v>
      </c>
      <c r="D4" s="40">
        <v>34848223</v>
      </c>
      <c r="E4" s="59">
        <f t="shared" si="1"/>
        <v>34848223</v>
      </c>
      <c r="F4" s="42" t="e">
        <f t="shared" si="0"/>
        <v>#VALUE!</v>
      </c>
      <c r="G4" s="61">
        <v>15604888</v>
      </c>
      <c r="H4" s="40">
        <v>14865216</v>
      </c>
      <c r="I4" s="41">
        <v>1</v>
      </c>
      <c r="J4" s="63">
        <f t="shared" si="2"/>
        <v>14865216</v>
      </c>
      <c r="K4" s="44" t="e">
        <f t="shared" si="3"/>
        <v>#VALUE!</v>
      </c>
      <c r="L4" s="65">
        <v>15604888</v>
      </c>
      <c r="M4" s="40">
        <v>14865216</v>
      </c>
      <c r="N4" s="41">
        <v>1</v>
      </c>
      <c r="O4" s="63">
        <f t="shared" si="4"/>
        <v>14865216</v>
      </c>
      <c r="P4" s="44" t="e">
        <f t="shared" si="5"/>
        <v>#VALUE!</v>
      </c>
      <c r="Q4" s="66">
        <v>15604888</v>
      </c>
      <c r="R4" s="47">
        <v>14865216</v>
      </c>
      <c r="S4" s="41">
        <v>1</v>
      </c>
      <c r="T4" s="63">
        <f t="shared" si="6"/>
        <v>14865216</v>
      </c>
      <c r="U4" s="44" t="e">
        <f t="shared" si="7"/>
        <v>#VALUE!</v>
      </c>
      <c r="V4" s="66">
        <v>53770830</v>
      </c>
      <c r="W4" s="47">
        <v>51222093</v>
      </c>
      <c r="X4" s="41">
        <v>1</v>
      </c>
      <c r="Y4" s="63">
        <f t="shared" si="8"/>
        <v>51222093</v>
      </c>
      <c r="Z4" s="44" t="e">
        <f t="shared" si="9"/>
        <v>#VALUE!</v>
      </c>
      <c r="AA4" s="66">
        <v>15604888</v>
      </c>
      <c r="AB4" s="47">
        <v>14825216</v>
      </c>
      <c r="AC4" s="41">
        <v>1</v>
      </c>
      <c r="AD4" s="63">
        <f t="shared" si="10"/>
        <v>14825216</v>
      </c>
      <c r="AE4" s="44" t="e">
        <f t="shared" si="11"/>
        <v>#VALUE!</v>
      </c>
      <c r="AF4" s="46">
        <v>16755269</v>
      </c>
      <c r="AG4" s="67">
        <f t="shared" si="12"/>
        <v>67021076</v>
      </c>
      <c r="AH4" s="47">
        <v>15961069</v>
      </c>
      <c r="AI4" s="41">
        <v>4</v>
      </c>
      <c r="AJ4" s="63">
        <f t="shared" si="13"/>
        <v>63844276</v>
      </c>
      <c r="AK4" s="44" t="e">
        <f t="shared" si="14"/>
        <v>#VALUE!</v>
      </c>
      <c r="AL4" s="66">
        <v>15604888</v>
      </c>
      <c r="AM4" s="47">
        <v>14865216</v>
      </c>
      <c r="AN4" s="41">
        <v>1</v>
      </c>
      <c r="AO4" s="63">
        <f t="shared" si="15"/>
        <v>14865216</v>
      </c>
      <c r="AP4" s="44" t="e">
        <f t="shared" si="16"/>
        <v>#VALUE!</v>
      </c>
      <c r="AQ4" s="43">
        <v>6000000</v>
      </c>
      <c r="AR4" s="65">
        <f t="shared" si="17"/>
        <v>12000000</v>
      </c>
      <c r="AS4" s="40">
        <v>5715600</v>
      </c>
      <c r="AT4" s="41">
        <v>2</v>
      </c>
      <c r="AU4" s="63">
        <f t="shared" si="18"/>
        <v>11431200</v>
      </c>
      <c r="AV4" s="44" t="e">
        <f t="shared" si="19"/>
        <v>#VALUE!</v>
      </c>
      <c r="AW4" s="43">
        <v>8747444</v>
      </c>
      <c r="AX4" s="65">
        <f t="shared" si="20"/>
        <v>17494888</v>
      </c>
      <c r="AY4" s="40">
        <v>8332815</v>
      </c>
      <c r="AZ4" s="41">
        <v>2</v>
      </c>
      <c r="BA4" s="63">
        <f t="shared" si="21"/>
        <v>16665630</v>
      </c>
      <c r="BB4" s="44" t="e">
        <f t="shared" si="22"/>
        <v>#VALUE!</v>
      </c>
      <c r="BC4" s="43">
        <v>7955000</v>
      </c>
      <c r="BD4" s="65">
        <f t="shared" si="23"/>
        <v>63640000</v>
      </c>
      <c r="BE4" s="40">
        <v>7577933</v>
      </c>
      <c r="BF4" s="41">
        <v>8</v>
      </c>
      <c r="BG4" s="63">
        <f t="shared" si="24"/>
        <v>60623464</v>
      </c>
      <c r="BH4" s="44" t="e">
        <f t="shared" si="25"/>
        <v>#VALUE!</v>
      </c>
      <c r="BJ4" s="70">
        <f t="shared" si="26"/>
        <v>328533454</v>
      </c>
      <c r="BK4" s="70">
        <f t="shared" si="27"/>
        <v>312920966</v>
      </c>
    </row>
    <row r="5" spans="1:63" x14ac:dyDescent="0.25">
      <c r="A5" s="33" t="s">
        <v>6</v>
      </c>
      <c r="B5" s="56">
        <v>36582220</v>
      </c>
      <c r="C5" s="41">
        <v>1</v>
      </c>
      <c r="D5" s="40">
        <v>33747097</v>
      </c>
      <c r="E5" s="59">
        <f t="shared" si="1"/>
        <v>33747097</v>
      </c>
      <c r="F5" s="42" t="e">
        <f t="shared" si="0"/>
        <v>#VALUE!</v>
      </c>
      <c r="G5" s="61">
        <v>15604888</v>
      </c>
      <c r="H5" s="40">
        <v>14395507</v>
      </c>
      <c r="I5" s="41">
        <v>1</v>
      </c>
      <c r="J5" s="63">
        <f t="shared" si="2"/>
        <v>14395507</v>
      </c>
      <c r="K5" s="44" t="e">
        <f t="shared" si="3"/>
        <v>#VALUE!</v>
      </c>
      <c r="L5" s="65">
        <v>15604888</v>
      </c>
      <c r="M5" s="40">
        <v>14395507</v>
      </c>
      <c r="N5" s="41">
        <v>1</v>
      </c>
      <c r="O5" s="63">
        <f t="shared" si="4"/>
        <v>14395507</v>
      </c>
      <c r="P5" s="44" t="e">
        <f t="shared" si="5"/>
        <v>#VALUE!</v>
      </c>
      <c r="Q5" s="66">
        <v>15604888</v>
      </c>
      <c r="R5" s="47">
        <v>14395507</v>
      </c>
      <c r="S5" s="41">
        <v>1</v>
      </c>
      <c r="T5" s="63">
        <f>+S5*R5</f>
        <v>14395507</v>
      </c>
      <c r="U5" s="44" t="e">
        <f t="shared" si="7"/>
        <v>#VALUE!</v>
      </c>
      <c r="V5" s="66">
        <v>53770830</v>
      </c>
      <c r="W5" s="47">
        <v>49603590</v>
      </c>
      <c r="X5" s="41">
        <v>1</v>
      </c>
      <c r="Y5" s="63">
        <f t="shared" si="8"/>
        <v>49603590</v>
      </c>
      <c r="Z5" s="44" t="e">
        <f t="shared" si="9"/>
        <v>#VALUE!</v>
      </c>
      <c r="AA5" s="66">
        <v>15604888</v>
      </c>
      <c r="AB5" s="47">
        <v>14395507</v>
      </c>
      <c r="AC5" s="41">
        <v>1</v>
      </c>
      <c r="AD5" s="63">
        <f t="shared" si="10"/>
        <v>14395507</v>
      </c>
      <c r="AE5" s="44" t="e">
        <f t="shared" si="11"/>
        <v>#VALUE!</v>
      </c>
      <c r="AF5" s="46">
        <v>16755269</v>
      </c>
      <c r="AG5" s="67">
        <f t="shared" si="12"/>
        <v>67021076</v>
      </c>
      <c r="AH5" s="47">
        <v>15604887</v>
      </c>
      <c r="AI5" s="41">
        <v>4</v>
      </c>
      <c r="AJ5" s="63">
        <f t="shared" si="13"/>
        <v>62419548</v>
      </c>
      <c r="AK5" s="44" t="e">
        <f t="shared" si="14"/>
        <v>#VALUE!</v>
      </c>
      <c r="AL5" s="66">
        <v>15604888</v>
      </c>
      <c r="AM5" s="47">
        <v>14395507</v>
      </c>
      <c r="AN5" s="41">
        <v>1</v>
      </c>
      <c r="AO5" s="63">
        <f t="shared" si="15"/>
        <v>14395507</v>
      </c>
      <c r="AP5" s="44" t="e">
        <f t="shared" si="16"/>
        <v>#VALUE!</v>
      </c>
      <c r="AQ5" s="43">
        <v>6000000</v>
      </c>
      <c r="AR5" s="65">
        <f t="shared" si="17"/>
        <v>12000000</v>
      </c>
      <c r="AS5" s="40">
        <v>5535000</v>
      </c>
      <c r="AT5" s="41">
        <v>2</v>
      </c>
      <c r="AU5" s="63">
        <f t="shared" si="18"/>
        <v>11070000</v>
      </c>
      <c r="AV5" s="44" t="e">
        <f t="shared" si="19"/>
        <v>#VALUE!</v>
      </c>
      <c r="AW5" s="43">
        <v>8747444</v>
      </c>
      <c r="AX5" s="65">
        <f t="shared" si="20"/>
        <v>17494888</v>
      </c>
      <c r="AY5" s="40">
        <v>8069517</v>
      </c>
      <c r="AZ5" s="41">
        <v>2</v>
      </c>
      <c r="BA5" s="63">
        <f t="shared" si="21"/>
        <v>16139034</v>
      </c>
      <c r="BB5" s="44" t="e">
        <f t="shared" si="22"/>
        <v>#VALUE!</v>
      </c>
      <c r="BC5" s="43">
        <v>7955000</v>
      </c>
      <c r="BD5" s="65">
        <f t="shared" si="23"/>
        <v>63640000</v>
      </c>
      <c r="BE5" s="40">
        <v>7338487</v>
      </c>
      <c r="BF5" s="41">
        <v>8</v>
      </c>
      <c r="BG5" s="63">
        <f t="shared" si="24"/>
        <v>58707896</v>
      </c>
      <c r="BH5" s="44" t="e">
        <f t="shared" si="25"/>
        <v>#VALUE!</v>
      </c>
      <c r="BJ5" s="70">
        <f t="shared" si="26"/>
        <v>328533454</v>
      </c>
      <c r="BK5" s="70">
        <f t="shared" si="27"/>
        <v>303664700</v>
      </c>
    </row>
    <row r="6" spans="1:63" x14ac:dyDescent="0.25">
      <c r="A6" s="33" t="s">
        <v>7</v>
      </c>
      <c r="B6" s="56">
        <v>36582220</v>
      </c>
      <c r="C6" s="41">
        <v>1</v>
      </c>
      <c r="D6" s="40">
        <v>34600000</v>
      </c>
      <c r="E6" s="59">
        <f t="shared" si="1"/>
        <v>34600000</v>
      </c>
      <c r="F6" s="42" t="e">
        <f t="shared" si="0"/>
        <v>#VALUE!</v>
      </c>
      <c r="G6" s="61">
        <v>15604888</v>
      </c>
      <c r="H6" s="40">
        <v>14850000</v>
      </c>
      <c r="I6" s="41">
        <v>1</v>
      </c>
      <c r="J6" s="63">
        <f t="shared" si="2"/>
        <v>14850000</v>
      </c>
      <c r="K6" s="44" t="e">
        <f t="shared" si="3"/>
        <v>#VALUE!</v>
      </c>
      <c r="L6" s="65">
        <v>15604888</v>
      </c>
      <c r="M6" s="40">
        <v>14850000</v>
      </c>
      <c r="N6" s="41">
        <v>1</v>
      </c>
      <c r="O6" s="63">
        <f t="shared" si="4"/>
        <v>14850000</v>
      </c>
      <c r="P6" s="44" t="e">
        <f t="shared" si="5"/>
        <v>#VALUE!</v>
      </c>
      <c r="Q6" s="66">
        <v>15604888</v>
      </c>
      <c r="R6" s="47">
        <v>14850000</v>
      </c>
      <c r="S6" s="41">
        <v>1</v>
      </c>
      <c r="T6" s="63">
        <f t="shared" si="6"/>
        <v>14850000</v>
      </c>
      <c r="U6" s="44" t="e">
        <f t="shared" si="7"/>
        <v>#VALUE!</v>
      </c>
      <c r="V6" s="66">
        <v>53770830</v>
      </c>
      <c r="W6" s="47">
        <v>50800000</v>
      </c>
      <c r="X6" s="41">
        <v>1</v>
      </c>
      <c r="Y6" s="63">
        <f t="shared" si="8"/>
        <v>50800000</v>
      </c>
      <c r="Z6" s="44" t="e">
        <f t="shared" si="9"/>
        <v>#VALUE!</v>
      </c>
      <c r="AA6" s="66">
        <v>15604888</v>
      </c>
      <c r="AB6" s="47">
        <v>14850000</v>
      </c>
      <c r="AC6" s="41">
        <v>1</v>
      </c>
      <c r="AD6" s="63">
        <f t="shared" si="10"/>
        <v>14850000</v>
      </c>
      <c r="AE6" s="44" t="e">
        <f t="shared" si="11"/>
        <v>#VALUE!</v>
      </c>
      <c r="AF6" s="46">
        <v>16755269</v>
      </c>
      <c r="AG6" s="67">
        <f t="shared" si="12"/>
        <v>67021076</v>
      </c>
      <c r="AH6" s="47">
        <v>15880000</v>
      </c>
      <c r="AI6" s="41">
        <v>4</v>
      </c>
      <c r="AJ6" s="63">
        <f t="shared" si="13"/>
        <v>63520000</v>
      </c>
      <c r="AK6" s="44" t="e">
        <f t="shared" si="14"/>
        <v>#VALUE!</v>
      </c>
      <c r="AL6" s="66">
        <v>15604888</v>
      </c>
      <c r="AM6" s="47">
        <v>14850000</v>
      </c>
      <c r="AN6" s="41">
        <v>1</v>
      </c>
      <c r="AO6" s="63">
        <f t="shared" si="15"/>
        <v>14850000</v>
      </c>
      <c r="AP6" s="44" t="e">
        <f t="shared" si="16"/>
        <v>#VALUE!</v>
      </c>
      <c r="AQ6" s="43">
        <v>6000000</v>
      </c>
      <c r="AR6" s="65">
        <f t="shared" si="17"/>
        <v>12000000</v>
      </c>
      <c r="AS6" s="40">
        <v>6000000</v>
      </c>
      <c r="AT6" s="41">
        <v>2</v>
      </c>
      <c r="AU6" s="63">
        <f t="shared" si="18"/>
        <v>12000000</v>
      </c>
      <c r="AV6" s="44" t="e">
        <f t="shared" si="19"/>
        <v>#VALUE!</v>
      </c>
      <c r="AW6" s="43">
        <v>8747444</v>
      </c>
      <c r="AX6" s="65">
        <f t="shared" si="20"/>
        <v>17494888</v>
      </c>
      <c r="AY6" s="40">
        <v>8700000</v>
      </c>
      <c r="AZ6" s="41">
        <v>2</v>
      </c>
      <c r="BA6" s="63">
        <f t="shared" si="21"/>
        <v>17400000</v>
      </c>
      <c r="BB6" s="44" t="e">
        <f t="shared" si="22"/>
        <v>#VALUE!</v>
      </c>
      <c r="BC6" s="43">
        <v>7955000</v>
      </c>
      <c r="BD6" s="65">
        <f t="shared" si="23"/>
        <v>63640000</v>
      </c>
      <c r="BE6" s="40">
        <v>7955000</v>
      </c>
      <c r="BF6" s="41">
        <v>8</v>
      </c>
      <c r="BG6" s="63">
        <f t="shared" si="24"/>
        <v>63640000</v>
      </c>
      <c r="BH6" s="44" t="e">
        <f t="shared" si="25"/>
        <v>#VALUE!</v>
      </c>
      <c r="BJ6" s="70">
        <f t="shared" si="26"/>
        <v>328533454</v>
      </c>
      <c r="BK6" s="70">
        <f t="shared" si="27"/>
        <v>316210000</v>
      </c>
    </row>
    <row r="7" spans="1:63" x14ac:dyDescent="0.25">
      <c r="A7" s="33" t="s">
        <v>8</v>
      </c>
      <c r="B7" s="56">
        <v>36582220</v>
      </c>
      <c r="C7" s="41">
        <v>1</v>
      </c>
      <c r="D7" s="40">
        <v>26860000</v>
      </c>
      <c r="E7" s="59">
        <f t="shared" si="1"/>
        <v>26860000</v>
      </c>
      <c r="F7" s="48" t="e">
        <f t="shared" si="0"/>
        <v>#VALUE!</v>
      </c>
      <c r="G7" s="61">
        <v>15604888</v>
      </c>
      <c r="H7" s="40">
        <v>10820000</v>
      </c>
      <c r="I7" s="41">
        <v>1</v>
      </c>
      <c r="J7" s="63">
        <f t="shared" si="2"/>
        <v>10820000</v>
      </c>
      <c r="K7" s="49" t="e">
        <f t="shared" si="3"/>
        <v>#VALUE!</v>
      </c>
      <c r="L7" s="65">
        <v>15604888</v>
      </c>
      <c r="M7" s="40">
        <v>10000000</v>
      </c>
      <c r="N7" s="41">
        <v>1</v>
      </c>
      <c r="O7" s="63">
        <f t="shared" si="4"/>
        <v>10000000</v>
      </c>
      <c r="P7" s="49" t="e">
        <f t="shared" si="5"/>
        <v>#VALUE!</v>
      </c>
      <c r="Q7" s="66">
        <v>15604888</v>
      </c>
      <c r="R7" s="47">
        <v>10000000</v>
      </c>
      <c r="S7" s="41">
        <v>1</v>
      </c>
      <c r="T7" s="63">
        <f t="shared" si="6"/>
        <v>10000000</v>
      </c>
      <c r="U7" s="49" t="e">
        <f t="shared" si="7"/>
        <v>#VALUE!</v>
      </c>
      <c r="V7" s="66">
        <v>53770830</v>
      </c>
      <c r="W7" s="47">
        <v>39200000</v>
      </c>
      <c r="X7" s="41">
        <v>1</v>
      </c>
      <c r="Y7" s="63">
        <f t="shared" si="8"/>
        <v>39200000</v>
      </c>
      <c r="Z7" s="49" t="e">
        <f t="shared" si="9"/>
        <v>#VALUE!</v>
      </c>
      <c r="AA7" s="66">
        <v>15604888</v>
      </c>
      <c r="AB7" s="47">
        <v>10000000</v>
      </c>
      <c r="AC7" s="41">
        <v>1</v>
      </c>
      <c r="AD7" s="63">
        <f t="shared" si="10"/>
        <v>10000000</v>
      </c>
      <c r="AE7" s="49" t="e">
        <f t="shared" si="11"/>
        <v>#VALUE!</v>
      </c>
      <c r="AF7" s="46">
        <v>16755269</v>
      </c>
      <c r="AG7" s="67">
        <f t="shared" si="12"/>
        <v>67021076</v>
      </c>
      <c r="AH7" s="47">
        <v>10000000</v>
      </c>
      <c r="AI7" s="41">
        <v>4</v>
      </c>
      <c r="AJ7" s="63">
        <f t="shared" si="13"/>
        <v>40000000</v>
      </c>
      <c r="AK7" s="49" t="e">
        <f t="shared" si="14"/>
        <v>#VALUE!</v>
      </c>
      <c r="AL7" s="66">
        <v>15604888</v>
      </c>
      <c r="AM7" s="47">
        <v>10000000</v>
      </c>
      <c r="AN7" s="41">
        <v>1</v>
      </c>
      <c r="AO7" s="63">
        <f t="shared" si="15"/>
        <v>10000000</v>
      </c>
      <c r="AP7" s="49" t="e">
        <f t="shared" si="16"/>
        <v>#VALUE!</v>
      </c>
      <c r="AQ7" s="43">
        <v>6000000</v>
      </c>
      <c r="AR7" s="65">
        <f t="shared" si="17"/>
        <v>12000000</v>
      </c>
      <c r="AS7" s="40">
        <v>3100000</v>
      </c>
      <c r="AT7" s="41">
        <v>2</v>
      </c>
      <c r="AU7" s="63">
        <f t="shared" si="18"/>
        <v>6200000</v>
      </c>
      <c r="AV7" s="49" t="e">
        <f t="shared" si="19"/>
        <v>#VALUE!</v>
      </c>
      <c r="AW7" s="43">
        <v>8747444</v>
      </c>
      <c r="AX7" s="65">
        <f t="shared" si="20"/>
        <v>17494888</v>
      </c>
      <c r="AY7" s="40">
        <v>5620000</v>
      </c>
      <c r="AZ7" s="41">
        <v>2</v>
      </c>
      <c r="BA7" s="63">
        <f t="shared" si="21"/>
        <v>11240000</v>
      </c>
      <c r="BB7" s="49" t="e">
        <f t="shared" si="22"/>
        <v>#VALUE!</v>
      </c>
      <c r="BC7" s="43">
        <v>7955000</v>
      </c>
      <c r="BD7" s="65">
        <f t="shared" si="23"/>
        <v>63640000</v>
      </c>
      <c r="BE7" s="40">
        <v>5900000</v>
      </c>
      <c r="BF7" s="41">
        <v>8</v>
      </c>
      <c r="BG7" s="63">
        <f t="shared" si="24"/>
        <v>47200000</v>
      </c>
      <c r="BH7" s="49" t="e">
        <f t="shared" si="25"/>
        <v>#VALUE!</v>
      </c>
      <c r="BJ7" s="70">
        <f t="shared" si="26"/>
        <v>328533454</v>
      </c>
      <c r="BK7" s="70">
        <f t="shared" si="27"/>
        <v>221520000</v>
      </c>
    </row>
    <row r="8" spans="1:63" x14ac:dyDescent="0.25">
      <c r="A8" s="33" t="s">
        <v>9</v>
      </c>
      <c r="B8" s="56">
        <v>36582220</v>
      </c>
      <c r="C8" s="41">
        <v>1</v>
      </c>
      <c r="D8" s="40">
        <v>35850576</v>
      </c>
      <c r="E8" s="59">
        <f t="shared" si="1"/>
        <v>35850576</v>
      </c>
      <c r="F8" s="42" t="e">
        <f t="shared" si="0"/>
        <v>#VALUE!</v>
      </c>
      <c r="G8" s="61">
        <v>15604888</v>
      </c>
      <c r="H8" s="40">
        <v>15524644</v>
      </c>
      <c r="I8" s="41">
        <v>1</v>
      </c>
      <c r="J8" s="63">
        <f t="shared" si="2"/>
        <v>15524644</v>
      </c>
      <c r="K8" s="44" t="e">
        <f t="shared" si="3"/>
        <v>#VALUE!</v>
      </c>
      <c r="L8" s="65">
        <v>15604888</v>
      </c>
      <c r="M8" s="40">
        <v>15524644</v>
      </c>
      <c r="N8" s="41">
        <v>1</v>
      </c>
      <c r="O8" s="63">
        <f t="shared" si="4"/>
        <v>15524644</v>
      </c>
      <c r="P8" s="44" t="e">
        <f t="shared" si="5"/>
        <v>#VALUE!</v>
      </c>
      <c r="Q8" s="66">
        <v>15604888</v>
      </c>
      <c r="R8" s="47">
        <v>15524644</v>
      </c>
      <c r="S8" s="41">
        <v>1</v>
      </c>
      <c r="T8" s="63">
        <f t="shared" si="6"/>
        <v>15524644</v>
      </c>
      <c r="U8" s="44" t="e">
        <f t="shared" si="7"/>
        <v>#VALUE!</v>
      </c>
      <c r="V8" s="66">
        <v>53770830</v>
      </c>
      <c r="W8" s="47">
        <v>53233122</v>
      </c>
      <c r="X8" s="41">
        <v>1</v>
      </c>
      <c r="Y8" s="63">
        <f t="shared" si="8"/>
        <v>53233122</v>
      </c>
      <c r="Z8" s="44" t="e">
        <f t="shared" si="9"/>
        <v>#VALUE!</v>
      </c>
      <c r="AA8" s="66">
        <v>15604888</v>
      </c>
      <c r="AB8" s="47">
        <v>15324644</v>
      </c>
      <c r="AC8" s="41">
        <v>1</v>
      </c>
      <c r="AD8" s="63">
        <f t="shared" si="10"/>
        <v>15324644</v>
      </c>
      <c r="AE8" s="44" t="e">
        <f t="shared" si="11"/>
        <v>#VALUE!</v>
      </c>
      <c r="AF8" s="46">
        <v>16755269</v>
      </c>
      <c r="AG8" s="67">
        <f t="shared" si="12"/>
        <v>67021076</v>
      </c>
      <c r="AH8" s="47">
        <v>16750216</v>
      </c>
      <c r="AI8" s="41">
        <v>4</v>
      </c>
      <c r="AJ8" s="63">
        <f t="shared" si="13"/>
        <v>67000864</v>
      </c>
      <c r="AK8" s="44" t="e">
        <f t="shared" si="14"/>
        <v>#VALUE!</v>
      </c>
      <c r="AL8" s="66">
        <v>15604888</v>
      </c>
      <c r="AM8" s="47">
        <v>14824644</v>
      </c>
      <c r="AN8" s="41">
        <v>1</v>
      </c>
      <c r="AO8" s="63">
        <f t="shared" si="15"/>
        <v>14824644</v>
      </c>
      <c r="AP8" s="44" t="e">
        <f t="shared" si="16"/>
        <v>#VALUE!</v>
      </c>
      <c r="AQ8" s="43">
        <v>6000000</v>
      </c>
      <c r="AR8" s="65">
        <f t="shared" si="17"/>
        <v>12000000</v>
      </c>
      <c r="AS8" s="40">
        <v>5825000</v>
      </c>
      <c r="AT8" s="41">
        <v>2</v>
      </c>
      <c r="AU8" s="63">
        <f t="shared" si="18"/>
        <v>11650000</v>
      </c>
      <c r="AV8" s="44" t="e">
        <f t="shared" si="19"/>
        <v>#VALUE!</v>
      </c>
      <c r="AW8" s="43">
        <v>8747444</v>
      </c>
      <c r="AX8" s="65">
        <f t="shared" si="20"/>
        <v>17494888</v>
      </c>
      <c r="AY8" s="40">
        <v>8747444</v>
      </c>
      <c r="AZ8" s="41">
        <v>2</v>
      </c>
      <c r="BA8" s="63">
        <f t="shared" si="21"/>
        <v>17494888</v>
      </c>
      <c r="BB8" s="44" t="e">
        <f t="shared" si="22"/>
        <v>#VALUE!</v>
      </c>
      <c r="BC8" s="43">
        <v>7955000</v>
      </c>
      <c r="BD8" s="65">
        <f t="shared" si="23"/>
        <v>63640000</v>
      </c>
      <c r="BE8" s="40">
        <v>7955000</v>
      </c>
      <c r="BF8" s="41">
        <v>8</v>
      </c>
      <c r="BG8" s="63">
        <f t="shared" si="24"/>
        <v>63640000</v>
      </c>
      <c r="BH8" s="44" t="e">
        <f t="shared" si="25"/>
        <v>#VALUE!</v>
      </c>
      <c r="BJ8" s="70">
        <f t="shared" si="26"/>
        <v>328533454</v>
      </c>
      <c r="BK8" s="70">
        <f t="shared" si="27"/>
        <v>325592670</v>
      </c>
    </row>
    <row r="9" spans="1:63" x14ac:dyDescent="0.25">
      <c r="A9" s="33" t="s">
        <v>10</v>
      </c>
      <c r="B9" s="56">
        <v>36582220</v>
      </c>
      <c r="C9" s="41">
        <v>1</v>
      </c>
      <c r="D9" s="40">
        <v>31460709</v>
      </c>
      <c r="E9" s="59">
        <f t="shared" si="1"/>
        <v>31460709</v>
      </c>
      <c r="F9" s="42" t="e">
        <f t="shared" si="0"/>
        <v>#VALUE!</v>
      </c>
      <c r="G9" s="61">
        <v>15604888</v>
      </c>
      <c r="H9" s="40">
        <v>13420203</v>
      </c>
      <c r="I9" s="41">
        <v>1</v>
      </c>
      <c r="J9" s="63">
        <f t="shared" si="2"/>
        <v>13420203</v>
      </c>
      <c r="K9" s="44" t="e">
        <f t="shared" si="3"/>
        <v>#VALUE!</v>
      </c>
      <c r="L9" s="65">
        <v>15604888</v>
      </c>
      <c r="M9" s="40">
        <v>13420203</v>
      </c>
      <c r="N9" s="41">
        <v>1</v>
      </c>
      <c r="O9" s="63">
        <f t="shared" si="4"/>
        <v>13420203</v>
      </c>
      <c r="P9" s="44" t="e">
        <f t="shared" si="5"/>
        <v>#VALUE!</v>
      </c>
      <c r="Q9" s="66">
        <v>15604888</v>
      </c>
      <c r="R9" s="47">
        <v>13420203</v>
      </c>
      <c r="S9" s="41">
        <v>1</v>
      </c>
      <c r="T9" s="63">
        <f t="shared" si="6"/>
        <v>13420203</v>
      </c>
      <c r="U9" s="44" t="e">
        <f t="shared" si="7"/>
        <v>#VALUE!</v>
      </c>
      <c r="V9" s="66">
        <v>53770830</v>
      </c>
      <c r="W9" s="47">
        <v>46242913</v>
      </c>
      <c r="X9" s="41">
        <v>1</v>
      </c>
      <c r="Y9" s="63">
        <f t="shared" si="8"/>
        <v>46242913</v>
      </c>
      <c r="Z9" s="44" t="e">
        <f t="shared" si="9"/>
        <v>#VALUE!</v>
      </c>
      <c r="AA9" s="66">
        <v>15604888</v>
      </c>
      <c r="AB9" s="47">
        <v>13420203</v>
      </c>
      <c r="AC9" s="41">
        <v>1</v>
      </c>
      <c r="AD9" s="63">
        <f t="shared" si="10"/>
        <v>13420203</v>
      </c>
      <c r="AE9" s="44" t="e">
        <f t="shared" si="11"/>
        <v>#VALUE!</v>
      </c>
      <c r="AF9" s="46">
        <v>16755269</v>
      </c>
      <c r="AG9" s="67">
        <f t="shared" si="12"/>
        <v>67021076</v>
      </c>
      <c r="AH9" s="47">
        <v>14409531</v>
      </c>
      <c r="AI9" s="41">
        <v>4</v>
      </c>
      <c r="AJ9" s="63">
        <f t="shared" si="13"/>
        <v>57638124</v>
      </c>
      <c r="AK9" s="44" t="e">
        <f t="shared" si="14"/>
        <v>#VALUE!</v>
      </c>
      <c r="AL9" s="66">
        <v>15604888</v>
      </c>
      <c r="AM9" s="47">
        <v>13420203</v>
      </c>
      <c r="AN9" s="41">
        <v>1</v>
      </c>
      <c r="AO9" s="63">
        <f t="shared" si="15"/>
        <v>13420203</v>
      </c>
      <c r="AP9" s="44" t="e">
        <f t="shared" si="16"/>
        <v>#VALUE!</v>
      </c>
      <c r="AQ9" s="43">
        <v>6000000</v>
      </c>
      <c r="AR9" s="65">
        <f t="shared" si="17"/>
        <v>12000000</v>
      </c>
      <c r="AS9" s="40">
        <v>5160000</v>
      </c>
      <c r="AT9" s="41">
        <v>2</v>
      </c>
      <c r="AU9" s="63">
        <f t="shared" si="18"/>
        <v>10320000</v>
      </c>
      <c r="AV9" s="44" t="e">
        <f t="shared" si="19"/>
        <v>#VALUE!</v>
      </c>
      <c r="AW9" s="43">
        <v>8747444</v>
      </c>
      <c r="AX9" s="65">
        <f t="shared" si="20"/>
        <v>17494888</v>
      </c>
      <c r="AY9" s="40">
        <v>7522802</v>
      </c>
      <c r="AZ9" s="41">
        <v>2</v>
      </c>
      <c r="BA9" s="63">
        <f t="shared" si="21"/>
        <v>15045604</v>
      </c>
      <c r="BB9" s="44" t="e">
        <f t="shared" si="22"/>
        <v>#VALUE!</v>
      </c>
      <c r="BC9" s="43">
        <v>7955000</v>
      </c>
      <c r="BD9" s="65">
        <f t="shared" si="23"/>
        <v>63640000</v>
      </c>
      <c r="BE9" s="40">
        <v>6841300</v>
      </c>
      <c r="BF9" s="41">
        <v>8</v>
      </c>
      <c r="BG9" s="63">
        <f t="shared" si="24"/>
        <v>54730400</v>
      </c>
      <c r="BH9" s="44" t="e">
        <f t="shared" si="25"/>
        <v>#VALUE!</v>
      </c>
      <c r="BJ9" s="70">
        <f t="shared" si="26"/>
        <v>328533454</v>
      </c>
      <c r="BK9" s="70">
        <f t="shared" si="27"/>
        <v>282538765</v>
      </c>
    </row>
    <row r="10" spans="1:63" x14ac:dyDescent="0.25">
      <c r="A10" s="33" t="s">
        <v>11</v>
      </c>
      <c r="B10" s="56">
        <v>36582220</v>
      </c>
      <c r="C10" s="41">
        <v>1</v>
      </c>
      <c r="D10" s="40">
        <v>35582400</v>
      </c>
      <c r="E10" s="59">
        <f t="shared" si="1"/>
        <v>35582400</v>
      </c>
      <c r="F10" s="42" t="e">
        <f t="shared" si="0"/>
        <v>#VALUE!</v>
      </c>
      <c r="G10" s="61">
        <v>15604888</v>
      </c>
      <c r="H10" s="40">
        <v>14605987</v>
      </c>
      <c r="I10" s="41">
        <v>1</v>
      </c>
      <c r="J10" s="63">
        <f t="shared" si="2"/>
        <v>14605987</v>
      </c>
      <c r="K10" s="44" t="e">
        <f t="shared" si="3"/>
        <v>#VALUE!</v>
      </c>
      <c r="L10" s="65">
        <v>15604888</v>
      </c>
      <c r="M10" s="40">
        <v>15000050</v>
      </c>
      <c r="N10" s="41">
        <v>1</v>
      </c>
      <c r="O10" s="63">
        <f t="shared" si="4"/>
        <v>15000050</v>
      </c>
      <c r="P10" s="44" t="e">
        <f t="shared" si="5"/>
        <v>#VALUE!</v>
      </c>
      <c r="Q10" s="66">
        <v>15604888</v>
      </c>
      <c r="R10" s="47">
        <v>15603723</v>
      </c>
      <c r="S10" s="41">
        <v>1</v>
      </c>
      <c r="T10" s="63">
        <f t="shared" si="6"/>
        <v>15603723</v>
      </c>
      <c r="U10" s="44" t="e">
        <f t="shared" si="7"/>
        <v>#VALUE!</v>
      </c>
      <c r="V10" s="66">
        <v>53770830</v>
      </c>
      <c r="W10" s="47">
        <v>53770700</v>
      </c>
      <c r="X10" s="41">
        <v>1</v>
      </c>
      <c r="Y10" s="63">
        <f t="shared" si="8"/>
        <v>53770700</v>
      </c>
      <c r="Z10" s="44" t="e">
        <f t="shared" si="9"/>
        <v>#VALUE!</v>
      </c>
      <c r="AA10" s="66">
        <v>15604888</v>
      </c>
      <c r="AB10" s="47">
        <v>15604080</v>
      </c>
      <c r="AC10" s="41">
        <v>1</v>
      </c>
      <c r="AD10" s="63">
        <f t="shared" si="10"/>
        <v>15604080</v>
      </c>
      <c r="AE10" s="44" t="e">
        <f t="shared" si="11"/>
        <v>#VALUE!</v>
      </c>
      <c r="AF10" s="46">
        <v>16755269</v>
      </c>
      <c r="AG10" s="67">
        <f t="shared" si="12"/>
        <v>67021076</v>
      </c>
      <c r="AH10" s="47">
        <v>16755220</v>
      </c>
      <c r="AI10" s="41">
        <v>4</v>
      </c>
      <c r="AJ10" s="63">
        <f t="shared" si="13"/>
        <v>67020880</v>
      </c>
      <c r="AK10" s="44" t="e">
        <f t="shared" si="14"/>
        <v>#VALUE!</v>
      </c>
      <c r="AL10" s="66">
        <v>15604888</v>
      </c>
      <c r="AM10" s="47">
        <v>15604000</v>
      </c>
      <c r="AN10" s="41">
        <v>1</v>
      </c>
      <c r="AO10" s="63">
        <f t="shared" si="15"/>
        <v>15604000</v>
      </c>
      <c r="AP10" s="44" t="e">
        <f t="shared" si="16"/>
        <v>#VALUE!</v>
      </c>
      <c r="AQ10" s="43">
        <v>6000000</v>
      </c>
      <c r="AR10" s="65">
        <f t="shared" si="17"/>
        <v>12000000</v>
      </c>
      <c r="AS10" s="40">
        <v>5999999</v>
      </c>
      <c r="AT10" s="41">
        <v>2</v>
      </c>
      <c r="AU10" s="63">
        <f t="shared" si="18"/>
        <v>11999998</v>
      </c>
      <c r="AV10" s="44" t="e">
        <f t="shared" si="19"/>
        <v>#VALUE!</v>
      </c>
      <c r="AW10" s="43">
        <v>8747444</v>
      </c>
      <c r="AX10" s="65">
        <f t="shared" si="20"/>
        <v>17494888</v>
      </c>
      <c r="AY10" s="40">
        <v>8747400</v>
      </c>
      <c r="AZ10" s="41">
        <v>2</v>
      </c>
      <c r="BA10" s="63">
        <f t="shared" si="21"/>
        <v>17494800</v>
      </c>
      <c r="BB10" s="44" t="e">
        <f t="shared" si="22"/>
        <v>#VALUE!</v>
      </c>
      <c r="BC10" s="43">
        <v>7955000</v>
      </c>
      <c r="BD10" s="65">
        <f t="shared" si="23"/>
        <v>63640000</v>
      </c>
      <c r="BE10" s="40">
        <v>7330000</v>
      </c>
      <c r="BF10" s="41">
        <v>8</v>
      </c>
      <c r="BG10" s="63">
        <f t="shared" si="24"/>
        <v>58640000</v>
      </c>
      <c r="BH10" s="44" t="e">
        <f t="shared" si="25"/>
        <v>#VALUE!</v>
      </c>
      <c r="BJ10" s="70">
        <f t="shared" si="26"/>
        <v>328533454</v>
      </c>
      <c r="BK10" s="70">
        <f t="shared" si="27"/>
        <v>320926618</v>
      </c>
    </row>
    <row r="11" spans="1:63" x14ac:dyDescent="0.25">
      <c r="A11" s="33" t="s">
        <v>12</v>
      </c>
      <c r="B11" s="56">
        <v>36582220</v>
      </c>
      <c r="C11" s="41">
        <v>1</v>
      </c>
      <c r="D11" s="40">
        <v>33655556</v>
      </c>
      <c r="E11" s="59">
        <f t="shared" si="1"/>
        <v>33655556</v>
      </c>
      <c r="F11" s="42" t="e">
        <f t="shared" si="0"/>
        <v>#VALUE!</v>
      </c>
      <c r="G11" s="61">
        <v>15604888</v>
      </c>
      <c r="H11" s="40">
        <v>14356460</v>
      </c>
      <c r="I11" s="41">
        <v>1</v>
      </c>
      <c r="J11" s="63">
        <f t="shared" si="2"/>
        <v>14356460</v>
      </c>
      <c r="K11" s="44" t="e">
        <f t="shared" si="3"/>
        <v>#VALUE!</v>
      </c>
      <c r="L11" s="65">
        <v>15604888</v>
      </c>
      <c r="M11" s="40">
        <v>14356460</v>
      </c>
      <c r="N11" s="41">
        <v>1</v>
      </c>
      <c r="O11" s="63">
        <f t="shared" si="4"/>
        <v>14356460</v>
      </c>
      <c r="P11" s="44" t="e">
        <f t="shared" si="5"/>
        <v>#VALUE!</v>
      </c>
      <c r="Q11" s="66">
        <v>15604888</v>
      </c>
      <c r="R11" s="47">
        <v>14356460</v>
      </c>
      <c r="S11" s="41">
        <v>1</v>
      </c>
      <c r="T11" s="63">
        <f t="shared" si="6"/>
        <v>14356460</v>
      </c>
      <c r="U11" s="44" t="e">
        <f t="shared" si="7"/>
        <v>#VALUE!</v>
      </c>
      <c r="V11" s="66">
        <v>53770830</v>
      </c>
      <c r="W11" s="47">
        <v>49469036</v>
      </c>
      <c r="X11" s="41">
        <v>1</v>
      </c>
      <c r="Y11" s="63">
        <f t="shared" si="8"/>
        <v>49469036</v>
      </c>
      <c r="Z11" s="44" t="e">
        <f t="shared" si="9"/>
        <v>#VALUE!</v>
      </c>
      <c r="AA11" s="66">
        <v>15604888</v>
      </c>
      <c r="AB11" s="47">
        <v>14356460</v>
      </c>
      <c r="AC11" s="41">
        <v>1</v>
      </c>
      <c r="AD11" s="63">
        <f t="shared" si="10"/>
        <v>14356460</v>
      </c>
      <c r="AE11" s="44" t="e">
        <f t="shared" si="11"/>
        <v>#VALUE!</v>
      </c>
      <c r="AF11" s="46">
        <v>16755269</v>
      </c>
      <c r="AG11" s="67">
        <f t="shared" si="12"/>
        <v>67021076</v>
      </c>
      <c r="AH11" s="47">
        <v>15414808</v>
      </c>
      <c r="AI11" s="41">
        <v>4</v>
      </c>
      <c r="AJ11" s="63">
        <f t="shared" si="13"/>
        <v>61659232</v>
      </c>
      <c r="AK11" s="44" t="e">
        <f t="shared" si="14"/>
        <v>#VALUE!</v>
      </c>
      <c r="AL11" s="66">
        <v>15604888</v>
      </c>
      <c r="AM11" s="47">
        <v>14356460</v>
      </c>
      <c r="AN11" s="41">
        <v>1</v>
      </c>
      <c r="AO11" s="63">
        <f t="shared" si="15"/>
        <v>14356460</v>
      </c>
      <c r="AP11" s="44" t="e">
        <f t="shared" si="16"/>
        <v>#VALUE!</v>
      </c>
      <c r="AQ11" s="43">
        <v>6000000</v>
      </c>
      <c r="AR11" s="65">
        <f t="shared" si="17"/>
        <v>12000000</v>
      </c>
      <c r="AS11" s="40">
        <v>5519986</v>
      </c>
      <c r="AT11" s="41">
        <v>2</v>
      </c>
      <c r="AU11" s="63">
        <f t="shared" si="18"/>
        <v>11039972</v>
      </c>
      <c r="AV11" s="44" t="e">
        <f t="shared" si="19"/>
        <v>#VALUE!</v>
      </c>
      <c r="AW11" s="43">
        <v>8747444</v>
      </c>
      <c r="AX11" s="65">
        <f t="shared" si="20"/>
        <v>17494888</v>
      </c>
      <c r="AY11" s="40">
        <v>8047628</v>
      </c>
      <c r="AZ11" s="41">
        <v>2</v>
      </c>
      <c r="BA11" s="63">
        <f t="shared" si="21"/>
        <v>16095256</v>
      </c>
      <c r="BB11" s="44" t="e">
        <f t="shared" si="22"/>
        <v>#VALUE!</v>
      </c>
      <c r="BC11" s="43">
        <v>7955000</v>
      </c>
      <c r="BD11" s="65">
        <f t="shared" si="23"/>
        <v>63640000</v>
      </c>
      <c r="BE11" s="40">
        <v>7318581</v>
      </c>
      <c r="BF11" s="41">
        <v>8</v>
      </c>
      <c r="BG11" s="63">
        <f t="shared" si="24"/>
        <v>58548648</v>
      </c>
      <c r="BH11" s="44" t="e">
        <f t="shared" si="25"/>
        <v>#VALUE!</v>
      </c>
      <c r="BJ11" s="70">
        <f t="shared" si="26"/>
        <v>328533454</v>
      </c>
      <c r="BK11" s="70">
        <f t="shared" si="27"/>
        <v>302250000</v>
      </c>
    </row>
    <row r="12" spans="1:63" x14ac:dyDescent="0.25">
      <c r="A12" s="33" t="s">
        <v>13</v>
      </c>
      <c r="B12" s="56">
        <v>36582220</v>
      </c>
      <c r="C12" s="41">
        <v>1</v>
      </c>
      <c r="D12" s="40">
        <v>35304590</v>
      </c>
      <c r="E12" s="59">
        <f t="shared" si="1"/>
        <v>35304590</v>
      </c>
      <c r="F12" s="42" t="e">
        <f t="shared" si="0"/>
        <v>#VALUE!</v>
      </c>
      <c r="G12" s="61">
        <v>15604888</v>
      </c>
      <c r="H12" s="40">
        <v>14327258</v>
      </c>
      <c r="I12" s="41">
        <v>1</v>
      </c>
      <c r="J12" s="63">
        <f t="shared" si="2"/>
        <v>14327258</v>
      </c>
      <c r="K12" s="44" t="e">
        <f t="shared" si="3"/>
        <v>#VALUE!</v>
      </c>
      <c r="L12" s="65">
        <v>15604888</v>
      </c>
      <c r="M12" s="40">
        <v>14327258</v>
      </c>
      <c r="N12" s="41">
        <v>1</v>
      </c>
      <c r="O12" s="63">
        <f t="shared" si="4"/>
        <v>14327258</v>
      </c>
      <c r="P12" s="44" t="e">
        <f t="shared" si="5"/>
        <v>#VALUE!</v>
      </c>
      <c r="Q12" s="66">
        <v>15604888</v>
      </c>
      <c r="R12" s="47">
        <v>14327258</v>
      </c>
      <c r="S12" s="41">
        <v>1</v>
      </c>
      <c r="T12" s="63">
        <f t="shared" si="6"/>
        <v>14327258</v>
      </c>
      <c r="U12" s="44" t="e">
        <f t="shared" si="7"/>
        <v>#VALUE!</v>
      </c>
      <c r="V12" s="66">
        <v>53770830</v>
      </c>
      <c r="W12" s="47">
        <v>52493200</v>
      </c>
      <c r="X12" s="41">
        <v>1</v>
      </c>
      <c r="Y12" s="63">
        <f t="shared" si="8"/>
        <v>52493200</v>
      </c>
      <c r="Z12" s="44" t="e">
        <f t="shared" si="9"/>
        <v>#VALUE!</v>
      </c>
      <c r="AA12" s="66">
        <v>15604888</v>
      </c>
      <c r="AB12" s="47">
        <v>14327258</v>
      </c>
      <c r="AC12" s="41">
        <v>1</v>
      </c>
      <c r="AD12" s="63">
        <f t="shared" si="10"/>
        <v>14327258</v>
      </c>
      <c r="AE12" s="49" t="e">
        <f t="shared" si="11"/>
        <v>#VALUE!</v>
      </c>
      <c r="AF12" s="46">
        <v>16755269</v>
      </c>
      <c r="AG12" s="67">
        <f t="shared" si="12"/>
        <v>67021076</v>
      </c>
      <c r="AH12" s="47">
        <v>16435862</v>
      </c>
      <c r="AI12" s="41">
        <v>4</v>
      </c>
      <c r="AJ12" s="63">
        <f t="shared" si="13"/>
        <v>65743448</v>
      </c>
      <c r="AK12" s="44" t="e">
        <f t="shared" si="14"/>
        <v>#VALUE!</v>
      </c>
      <c r="AL12" s="66">
        <v>15604888</v>
      </c>
      <c r="AM12" s="47">
        <v>14327258</v>
      </c>
      <c r="AN12" s="41">
        <v>1</v>
      </c>
      <c r="AO12" s="63">
        <f t="shared" si="15"/>
        <v>14327258</v>
      </c>
      <c r="AP12" s="44" t="e">
        <f t="shared" si="16"/>
        <v>#VALUE!</v>
      </c>
      <c r="AQ12" s="43">
        <v>6000000</v>
      </c>
      <c r="AR12" s="65">
        <f t="shared" si="17"/>
        <v>12000000</v>
      </c>
      <c r="AS12" s="40">
        <v>5361185</v>
      </c>
      <c r="AT12" s="41">
        <v>2</v>
      </c>
      <c r="AU12" s="63">
        <f t="shared" si="18"/>
        <v>10722370</v>
      </c>
      <c r="AV12" s="44" t="e">
        <f t="shared" si="19"/>
        <v>#VALUE!</v>
      </c>
      <c r="AW12" s="43">
        <v>8747444</v>
      </c>
      <c r="AX12" s="65">
        <f t="shared" si="20"/>
        <v>17494888</v>
      </c>
      <c r="AY12" s="40">
        <v>8108628</v>
      </c>
      <c r="AZ12" s="41">
        <v>2</v>
      </c>
      <c r="BA12" s="63">
        <f t="shared" si="21"/>
        <v>16217256</v>
      </c>
      <c r="BB12" s="44" t="e">
        <f t="shared" si="22"/>
        <v>#VALUE!</v>
      </c>
      <c r="BC12" s="43">
        <v>7955000</v>
      </c>
      <c r="BD12" s="65">
        <f t="shared" si="23"/>
        <v>63640000</v>
      </c>
      <c r="BE12" s="40">
        <v>6677370</v>
      </c>
      <c r="BF12" s="41">
        <v>8</v>
      </c>
      <c r="BG12" s="63">
        <f t="shared" si="24"/>
        <v>53418960</v>
      </c>
      <c r="BH12" s="44" t="e">
        <f t="shared" si="25"/>
        <v>#VALUE!</v>
      </c>
      <c r="BJ12" s="70">
        <f t="shared" si="26"/>
        <v>328533454</v>
      </c>
      <c r="BK12" s="70">
        <f t="shared" si="27"/>
        <v>305536114</v>
      </c>
    </row>
    <row r="13" spans="1:63" x14ac:dyDescent="0.25">
      <c r="A13" s="33" t="s">
        <v>14</v>
      </c>
      <c r="B13" s="56">
        <v>36582220</v>
      </c>
      <c r="C13" s="41">
        <v>1</v>
      </c>
      <c r="D13" s="40">
        <v>28830879</v>
      </c>
      <c r="E13" s="59">
        <f t="shared" si="1"/>
        <v>28830879</v>
      </c>
      <c r="F13" s="42" t="e">
        <f t="shared" si="0"/>
        <v>#VALUE!</v>
      </c>
      <c r="G13" s="61">
        <v>15604888</v>
      </c>
      <c r="H13" s="40">
        <v>12298396</v>
      </c>
      <c r="I13" s="41">
        <v>1</v>
      </c>
      <c r="J13" s="63">
        <f t="shared" si="2"/>
        <v>12298396</v>
      </c>
      <c r="K13" s="44" t="e">
        <f t="shared" si="3"/>
        <v>#VALUE!</v>
      </c>
      <c r="L13" s="65">
        <v>15604888</v>
      </c>
      <c r="M13" s="40">
        <v>12298396</v>
      </c>
      <c r="N13" s="41">
        <v>1</v>
      </c>
      <c r="O13" s="63">
        <f>+N13*M13</f>
        <v>12298396</v>
      </c>
      <c r="P13" s="44" t="e">
        <f t="shared" si="5"/>
        <v>#VALUE!</v>
      </c>
      <c r="Q13" s="66">
        <v>15604888</v>
      </c>
      <c r="R13" s="47">
        <v>12298396</v>
      </c>
      <c r="S13" s="41">
        <v>1</v>
      </c>
      <c r="T13" s="63">
        <f t="shared" si="6"/>
        <v>12298396</v>
      </c>
      <c r="U13" s="44" t="e">
        <f t="shared" si="7"/>
        <v>#VALUE!</v>
      </c>
      <c r="V13" s="66">
        <v>53770830</v>
      </c>
      <c r="W13" s="47">
        <v>42377425</v>
      </c>
      <c r="X13" s="41">
        <v>1</v>
      </c>
      <c r="Y13" s="63">
        <f t="shared" si="8"/>
        <v>42377425</v>
      </c>
      <c r="Z13" s="44" t="e">
        <f t="shared" si="9"/>
        <v>#VALUE!</v>
      </c>
      <c r="AA13" s="66">
        <v>15604888</v>
      </c>
      <c r="AB13" s="47">
        <v>12298396</v>
      </c>
      <c r="AC13" s="41">
        <v>1</v>
      </c>
      <c r="AD13" s="63">
        <f t="shared" si="10"/>
        <v>12298396</v>
      </c>
      <c r="AE13" s="44" t="e">
        <f t="shared" si="11"/>
        <v>#VALUE!</v>
      </c>
      <c r="AF13" s="46">
        <v>16755269</v>
      </c>
      <c r="AG13" s="67">
        <f t="shared" si="12"/>
        <v>67021076</v>
      </c>
      <c r="AH13" s="47">
        <v>13205025</v>
      </c>
      <c r="AI13" s="41">
        <v>4</v>
      </c>
      <c r="AJ13" s="63">
        <f t="shared" si="13"/>
        <v>52820100</v>
      </c>
      <c r="AK13" s="44" t="e">
        <f t="shared" si="14"/>
        <v>#VALUE!</v>
      </c>
      <c r="AL13" s="66">
        <v>15604888</v>
      </c>
      <c r="AM13" s="47">
        <v>12298396</v>
      </c>
      <c r="AN13" s="41">
        <v>1</v>
      </c>
      <c r="AO13" s="63">
        <f t="shared" si="15"/>
        <v>12298396</v>
      </c>
      <c r="AP13" s="44" t="e">
        <f t="shared" si="16"/>
        <v>#VALUE!</v>
      </c>
      <c r="AQ13" s="43">
        <v>6000000</v>
      </c>
      <c r="AR13" s="65">
        <f t="shared" si="17"/>
        <v>12000000</v>
      </c>
      <c r="AS13" s="40">
        <v>4728671</v>
      </c>
      <c r="AT13" s="41">
        <v>2</v>
      </c>
      <c r="AU13" s="63">
        <f t="shared" si="18"/>
        <v>9457342</v>
      </c>
      <c r="AV13" s="44" t="e">
        <f t="shared" si="19"/>
        <v>#VALUE!</v>
      </c>
      <c r="AW13" s="43">
        <v>8747444</v>
      </c>
      <c r="AX13" s="65">
        <f t="shared" si="20"/>
        <v>17494888</v>
      </c>
      <c r="AY13" s="40">
        <v>6893964</v>
      </c>
      <c r="AZ13" s="41">
        <v>2</v>
      </c>
      <c r="BA13" s="63">
        <f t="shared" si="21"/>
        <v>13787928</v>
      </c>
      <c r="BB13" s="49" t="e">
        <f t="shared" si="22"/>
        <v>#VALUE!</v>
      </c>
      <c r="BC13" s="43">
        <v>7955000</v>
      </c>
      <c r="BD13" s="65">
        <f t="shared" si="23"/>
        <v>63640000</v>
      </c>
      <c r="BE13" s="40">
        <v>6269429</v>
      </c>
      <c r="BF13" s="41">
        <v>8</v>
      </c>
      <c r="BG13" s="63">
        <f t="shared" si="24"/>
        <v>50155432</v>
      </c>
      <c r="BH13" s="49" t="e">
        <f t="shared" si="25"/>
        <v>#VALUE!</v>
      </c>
      <c r="BJ13" s="70">
        <f t="shared" si="26"/>
        <v>328533454</v>
      </c>
      <c r="BK13" s="70">
        <f t="shared" si="27"/>
        <v>258921086</v>
      </c>
    </row>
    <row r="14" spans="1:63" x14ac:dyDescent="0.25">
      <c r="A14" s="33" t="s">
        <v>15</v>
      </c>
      <c r="B14" s="56">
        <v>36582220</v>
      </c>
      <c r="C14" s="41">
        <v>1</v>
      </c>
      <c r="D14" s="40">
        <v>25229193</v>
      </c>
      <c r="E14" s="59">
        <f t="shared" si="1"/>
        <v>25229193</v>
      </c>
      <c r="F14" s="48" t="e">
        <f t="shared" si="0"/>
        <v>#VALUE!</v>
      </c>
      <c r="G14" s="61">
        <v>15604888</v>
      </c>
      <c r="H14" s="40">
        <v>11468305</v>
      </c>
      <c r="I14" s="41">
        <v>1</v>
      </c>
      <c r="J14" s="63">
        <f t="shared" si="2"/>
        <v>11468305</v>
      </c>
      <c r="K14" s="49" t="e">
        <f t="shared" si="3"/>
        <v>#VALUE!</v>
      </c>
      <c r="L14" s="65">
        <v>15604888</v>
      </c>
      <c r="M14" s="40">
        <v>11468305</v>
      </c>
      <c r="N14" s="41">
        <v>1</v>
      </c>
      <c r="O14" s="63">
        <f t="shared" si="4"/>
        <v>11468305</v>
      </c>
      <c r="P14" s="49" t="e">
        <f t="shared" si="5"/>
        <v>#VALUE!</v>
      </c>
      <c r="Q14" s="66">
        <v>15604888</v>
      </c>
      <c r="R14" s="47">
        <v>11468305</v>
      </c>
      <c r="S14" s="41">
        <v>1</v>
      </c>
      <c r="T14" s="63">
        <f t="shared" si="6"/>
        <v>11468305</v>
      </c>
      <c r="U14" s="49" t="e">
        <f t="shared" si="7"/>
        <v>#VALUE!</v>
      </c>
      <c r="V14" s="66">
        <v>53770830</v>
      </c>
      <c r="W14" s="47">
        <v>37962893</v>
      </c>
      <c r="X14" s="41">
        <v>1</v>
      </c>
      <c r="Y14" s="63">
        <f t="shared" si="8"/>
        <v>37962893</v>
      </c>
      <c r="Z14" s="49" t="e">
        <f t="shared" si="9"/>
        <v>#VALUE!</v>
      </c>
      <c r="AA14" s="66">
        <v>15604888</v>
      </c>
      <c r="AB14" s="47">
        <v>11468305</v>
      </c>
      <c r="AC14" s="41">
        <v>1</v>
      </c>
      <c r="AD14" s="63">
        <f t="shared" si="10"/>
        <v>11468305</v>
      </c>
      <c r="AE14" s="49" t="e">
        <f t="shared" si="11"/>
        <v>#VALUE!</v>
      </c>
      <c r="AF14" s="46">
        <v>16755269</v>
      </c>
      <c r="AG14" s="67">
        <f t="shared" si="12"/>
        <v>67021076</v>
      </c>
      <c r="AH14" s="47">
        <v>11387459</v>
      </c>
      <c r="AI14" s="41">
        <v>4</v>
      </c>
      <c r="AJ14" s="63">
        <f t="shared" si="13"/>
        <v>45549836</v>
      </c>
      <c r="AK14" s="49" t="e">
        <f t="shared" si="14"/>
        <v>#VALUE!</v>
      </c>
      <c r="AL14" s="66">
        <v>15604888</v>
      </c>
      <c r="AM14" s="47">
        <v>11468305</v>
      </c>
      <c r="AN14" s="41">
        <v>1</v>
      </c>
      <c r="AO14" s="63">
        <f t="shared" si="15"/>
        <v>11468305</v>
      </c>
      <c r="AP14" s="49" t="e">
        <f t="shared" si="16"/>
        <v>#VALUE!</v>
      </c>
      <c r="AQ14" s="43">
        <v>6000000</v>
      </c>
      <c r="AR14" s="65">
        <f t="shared" si="17"/>
        <v>12000000</v>
      </c>
      <c r="AS14" s="40">
        <v>4794000</v>
      </c>
      <c r="AT14" s="41">
        <v>2</v>
      </c>
      <c r="AU14" s="63">
        <f t="shared" si="18"/>
        <v>9588000</v>
      </c>
      <c r="AV14" s="49" t="e">
        <f t="shared" si="19"/>
        <v>#VALUE!</v>
      </c>
      <c r="AW14" s="43">
        <v>8747444</v>
      </c>
      <c r="AX14" s="65">
        <f t="shared" si="20"/>
        <v>17494888</v>
      </c>
      <c r="AY14" s="40">
        <v>6989207</v>
      </c>
      <c r="AZ14" s="41">
        <v>2</v>
      </c>
      <c r="BA14" s="63">
        <f t="shared" si="21"/>
        <v>13978414</v>
      </c>
      <c r="BB14" s="49" t="e">
        <f t="shared" si="22"/>
        <v>#VALUE!</v>
      </c>
      <c r="BC14" s="43">
        <v>7955000</v>
      </c>
      <c r="BD14" s="65">
        <f t="shared" si="23"/>
        <v>63640000</v>
      </c>
      <c r="BE14" s="40">
        <v>6356045</v>
      </c>
      <c r="BF14" s="41">
        <v>8</v>
      </c>
      <c r="BG14" s="63">
        <f t="shared" si="24"/>
        <v>50848360</v>
      </c>
      <c r="BH14" s="49" t="e">
        <f t="shared" si="25"/>
        <v>#VALUE!</v>
      </c>
      <c r="BJ14" s="70">
        <f t="shared" si="26"/>
        <v>328533454</v>
      </c>
      <c r="BK14" s="70">
        <f t="shared" si="27"/>
        <v>240498221</v>
      </c>
    </row>
    <row r="15" spans="1:63" ht="15.75" thickBot="1" x14ac:dyDescent="0.3">
      <c r="A15" s="33" t="s">
        <v>16</v>
      </c>
      <c r="B15" s="56">
        <v>36582220</v>
      </c>
      <c r="C15" s="41">
        <v>1</v>
      </c>
      <c r="D15" s="40">
        <v>36545638</v>
      </c>
      <c r="E15" s="59">
        <f t="shared" si="1"/>
        <v>36545638</v>
      </c>
      <c r="F15" s="42" t="e">
        <f t="shared" si="0"/>
        <v>#VALUE!</v>
      </c>
      <c r="G15" s="61">
        <v>15604888</v>
      </c>
      <c r="H15" s="50">
        <v>15589283</v>
      </c>
      <c r="I15" s="51">
        <v>1</v>
      </c>
      <c r="J15" s="63">
        <f t="shared" si="2"/>
        <v>15589283</v>
      </c>
      <c r="K15" s="52" t="e">
        <f t="shared" si="3"/>
        <v>#VALUE!</v>
      </c>
      <c r="L15" s="65">
        <v>15604888</v>
      </c>
      <c r="M15" s="50">
        <v>15589283</v>
      </c>
      <c r="N15" s="41">
        <v>1</v>
      </c>
      <c r="O15" s="63">
        <f t="shared" si="4"/>
        <v>15589283</v>
      </c>
      <c r="P15" s="44" t="e">
        <f t="shared" si="5"/>
        <v>#VALUE!</v>
      </c>
      <c r="Q15" s="66">
        <v>15604888</v>
      </c>
      <c r="R15" s="53">
        <v>15589283</v>
      </c>
      <c r="S15" s="41">
        <v>1</v>
      </c>
      <c r="T15" s="63">
        <f t="shared" si="6"/>
        <v>15589283</v>
      </c>
      <c r="U15" s="44" t="e">
        <f t="shared" si="7"/>
        <v>#VALUE!</v>
      </c>
      <c r="V15" s="66">
        <v>53770830</v>
      </c>
      <c r="W15" s="53">
        <v>53717059</v>
      </c>
      <c r="X15" s="41">
        <v>1</v>
      </c>
      <c r="Y15" s="63">
        <f t="shared" si="8"/>
        <v>53717059</v>
      </c>
      <c r="Z15" s="44" t="e">
        <f t="shared" si="9"/>
        <v>#VALUE!</v>
      </c>
      <c r="AA15" s="66">
        <v>15604888</v>
      </c>
      <c r="AB15" s="53">
        <v>15589283</v>
      </c>
      <c r="AC15" s="41">
        <v>1</v>
      </c>
      <c r="AD15" s="63">
        <f t="shared" si="10"/>
        <v>15589283</v>
      </c>
      <c r="AE15" s="44" t="e">
        <f t="shared" si="11"/>
        <v>#VALUE!</v>
      </c>
      <c r="AF15" s="46">
        <v>16755269</v>
      </c>
      <c r="AG15" s="67">
        <f t="shared" si="12"/>
        <v>67021076</v>
      </c>
      <c r="AH15" s="53">
        <v>16738513</v>
      </c>
      <c r="AI15" s="41">
        <v>4</v>
      </c>
      <c r="AJ15" s="63">
        <f t="shared" si="13"/>
        <v>66954052</v>
      </c>
      <c r="AK15" s="44" t="e">
        <f t="shared" si="14"/>
        <v>#VALUE!</v>
      </c>
      <c r="AL15" s="66">
        <v>15604888</v>
      </c>
      <c r="AM15" s="53">
        <v>15589283</v>
      </c>
      <c r="AN15" s="41">
        <v>1</v>
      </c>
      <c r="AO15" s="63">
        <f t="shared" si="15"/>
        <v>15589283</v>
      </c>
      <c r="AP15" s="44" t="e">
        <f t="shared" si="16"/>
        <v>#VALUE!</v>
      </c>
      <c r="AQ15" s="43">
        <v>6000000</v>
      </c>
      <c r="AR15" s="65">
        <f t="shared" si="17"/>
        <v>12000000</v>
      </c>
      <c r="AS15" s="50">
        <v>5994000</v>
      </c>
      <c r="AT15" s="41">
        <v>2</v>
      </c>
      <c r="AU15" s="63">
        <f t="shared" si="18"/>
        <v>11988000</v>
      </c>
      <c r="AV15" s="44" t="e">
        <f t="shared" si="19"/>
        <v>#VALUE!</v>
      </c>
      <c r="AW15" s="43">
        <v>8747444</v>
      </c>
      <c r="AX15" s="65">
        <f t="shared" si="20"/>
        <v>17494888</v>
      </c>
      <c r="AY15" s="50">
        <v>8738697</v>
      </c>
      <c r="AZ15" s="41">
        <v>2</v>
      </c>
      <c r="BA15" s="69">
        <f t="shared" si="21"/>
        <v>17477394</v>
      </c>
      <c r="BB15" s="44" t="e">
        <f t="shared" si="22"/>
        <v>#VALUE!</v>
      </c>
      <c r="BC15" s="43">
        <v>7955000</v>
      </c>
      <c r="BD15" s="65">
        <f t="shared" si="23"/>
        <v>63640000</v>
      </c>
      <c r="BE15" s="50">
        <v>7947045</v>
      </c>
      <c r="BF15" s="41">
        <v>8</v>
      </c>
      <c r="BG15" s="69">
        <f t="shared" si="24"/>
        <v>63576360</v>
      </c>
      <c r="BH15" s="44" t="e">
        <f t="shared" si="25"/>
        <v>#VALUE!</v>
      </c>
      <c r="BJ15" s="70">
        <f t="shared" si="26"/>
        <v>328533454</v>
      </c>
      <c r="BK15" s="70">
        <f t="shared" si="27"/>
        <v>328204918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N50"/>
  <sheetViews>
    <sheetView showGridLines="0" showRuler="0" zoomScaleNormal="100" zoomScaleSheetLayoutView="100" zoomScalePageLayoutView="115" workbookViewId="0">
      <pane xSplit="2" ySplit="5" topLeftCell="C6" activePane="bottomRight" state="frozen"/>
      <selection pane="topRight" activeCell="C1" sqref="C1"/>
      <selection pane="bottomLeft" activeCell="A6" sqref="A6"/>
      <selection pane="bottomRight" activeCell="K12" sqref="K12"/>
    </sheetView>
  </sheetViews>
  <sheetFormatPr baseColWidth="10" defaultColWidth="11.28515625" defaultRowHeight="12.75" x14ac:dyDescent="0.25"/>
  <cols>
    <col min="1" max="1" width="3" style="1" bestFit="1" customWidth="1"/>
    <col min="2" max="2" width="35.140625" style="1" customWidth="1"/>
    <col min="3" max="6" width="9.28515625" style="1" customWidth="1"/>
    <col min="7" max="7" width="10" style="1" customWidth="1"/>
    <col min="8" max="11" width="10.42578125" style="1" customWidth="1"/>
    <col min="12" max="12" width="9.140625" style="1" customWidth="1"/>
    <col min="13" max="13" width="10.42578125" style="1" customWidth="1"/>
    <col min="14" max="14" width="25.85546875" style="1" customWidth="1"/>
    <col min="15" max="16384" width="11.28515625" style="1"/>
  </cols>
  <sheetData>
    <row r="3" spans="1:14" x14ac:dyDescent="0.25">
      <c r="A3" s="119" t="s">
        <v>17</v>
      </c>
      <c r="B3" s="119"/>
      <c r="C3" s="119"/>
      <c r="D3" s="119"/>
      <c r="E3" s="119"/>
      <c r="F3" s="119"/>
      <c r="G3" s="119"/>
      <c r="H3" s="119"/>
      <c r="I3" s="119"/>
      <c r="J3" s="119"/>
      <c r="K3" s="119"/>
      <c r="L3" s="119"/>
      <c r="M3" s="119"/>
      <c r="N3" s="119"/>
    </row>
    <row r="4" spans="1:14" x14ac:dyDescent="0.25">
      <c r="A4" s="124" t="s">
        <v>0</v>
      </c>
      <c r="B4" s="122" t="s">
        <v>1</v>
      </c>
      <c r="C4" s="124" t="s">
        <v>18</v>
      </c>
      <c r="D4" s="125"/>
      <c r="E4" s="125"/>
      <c r="F4" s="126"/>
      <c r="G4" s="122" t="s">
        <v>66</v>
      </c>
      <c r="H4" s="124" t="s">
        <v>67</v>
      </c>
      <c r="I4" s="125"/>
      <c r="J4" s="125"/>
      <c r="K4" s="126"/>
      <c r="L4" s="122" t="s">
        <v>68</v>
      </c>
      <c r="M4" s="122" t="s">
        <v>69</v>
      </c>
      <c r="N4" s="120" t="s">
        <v>70</v>
      </c>
    </row>
    <row r="5" spans="1:14" ht="62.25" customHeight="1" x14ac:dyDescent="0.25">
      <c r="A5" s="124"/>
      <c r="B5" s="123"/>
      <c r="C5" s="10" t="s">
        <v>71</v>
      </c>
      <c r="D5" s="10" t="s">
        <v>72</v>
      </c>
      <c r="E5" s="10" t="s">
        <v>73</v>
      </c>
      <c r="F5" s="10" t="s">
        <v>74</v>
      </c>
      <c r="G5" s="123"/>
      <c r="H5" s="11" t="s">
        <v>75</v>
      </c>
      <c r="I5" s="11" t="s">
        <v>76</v>
      </c>
      <c r="J5" s="11" t="s">
        <v>77</v>
      </c>
      <c r="K5" s="11" t="s">
        <v>78</v>
      </c>
      <c r="L5" s="123"/>
      <c r="M5" s="123"/>
      <c r="N5" s="121"/>
    </row>
    <row r="6" spans="1:14" x14ac:dyDescent="0.25">
      <c r="A6" s="2">
        <v>1</v>
      </c>
      <c r="B6" s="4" t="s">
        <v>79</v>
      </c>
      <c r="C6" s="2"/>
      <c r="D6" s="2"/>
      <c r="E6" s="2"/>
      <c r="F6" s="2" t="s">
        <v>80</v>
      </c>
      <c r="G6" s="2" t="b">
        <f>IF(AND(C6="si",D6="si",E6="si",F6="si"),TRUE,FALSE)</f>
        <v>0</v>
      </c>
      <c r="H6" s="3"/>
      <c r="I6" s="3"/>
      <c r="J6" s="3"/>
      <c r="K6" s="5"/>
      <c r="L6" s="6">
        <f t="shared" ref="L6:L31" si="0">SUM(H6:K6)</f>
        <v>0</v>
      </c>
      <c r="M6" s="6">
        <v>10</v>
      </c>
      <c r="N6" s="7"/>
    </row>
    <row r="7" spans="1:14" x14ac:dyDescent="0.25">
      <c r="A7" s="2">
        <v>2</v>
      </c>
      <c r="B7" s="4" t="s">
        <v>81</v>
      </c>
      <c r="C7" s="2"/>
      <c r="D7" s="2"/>
      <c r="E7" s="2"/>
      <c r="F7" s="2" t="s">
        <v>80</v>
      </c>
      <c r="G7" s="2" t="b">
        <f t="shared" ref="G7:G49" si="1">IF(AND(C7="si",D7="si",E7="si",F7="si"),TRUE,FALSE)</f>
        <v>0</v>
      </c>
      <c r="H7" s="2"/>
      <c r="I7" s="2"/>
      <c r="J7" s="2"/>
      <c r="K7" s="5"/>
      <c r="L7" s="6">
        <f t="shared" si="0"/>
        <v>0</v>
      </c>
      <c r="M7" s="6">
        <v>9.58</v>
      </c>
      <c r="N7" s="7"/>
    </row>
    <row r="8" spans="1:14" x14ac:dyDescent="0.25">
      <c r="A8" s="2">
        <v>3</v>
      </c>
      <c r="B8" s="4" t="s">
        <v>82</v>
      </c>
      <c r="C8" s="2"/>
      <c r="D8" s="2"/>
      <c r="E8" s="2"/>
      <c r="F8" s="2" t="s">
        <v>80</v>
      </c>
      <c r="G8" s="2" t="b">
        <f t="shared" si="1"/>
        <v>0</v>
      </c>
      <c r="H8" s="3"/>
      <c r="I8" s="3"/>
      <c r="J8" s="3"/>
      <c r="K8" s="5"/>
      <c r="L8" s="6">
        <f t="shared" si="0"/>
        <v>0</v>
      </c>
      <c r="M8" s="6">
        <v>8.84</v>
      </c>
      <c r="N8" s="7"/>
    </row>
    <row r="9" spans="1:14" x14ac:dyDescent="0.25">
      <c r="A9" s="2">
        <v>4</v>
      </c>
      <c r="B9" s="4" t="s">
        <v>83</v>
      </c>
      <c r="C9" s="2"/>
      <c r="D9" s="2"/>
      <c r="E9" s="2"/>
      <c r="F9" s="2" t="s">
        <v>80</v>
      </c>
      <c r="G9" s="2" t="b">
        <f t="shared" si="1"/>
        <v>0</v>
      </c>
      <c r="H9" s="3"/>
      <c r="I9" s="3"/>
      <c r="J9" s="3"/>
      <c r="K9" s="5"/>
      <c r="L9" s="6">
        <f t="shared" si="0"/>
        <v>0</v>
      </c>
      <c r="M9" s="6">
        <v>10.6</v>
      </c>
      <c r="N9" s="7"/>
    </row>
    <row r="10" spans="1:14" x14ac:dyDescent="0.25">
      <c r="A10" s="2">
        <v>5</v>
      </c>
      <c r="B10" s="4" t="s">
        <v>84</v>
      </c>
      <c r="C10" s="2"/>
      <c r="D10" s="2"/>
      <c r="E10" s="2"/>
      <c r="F10" s="2" t="s">
        <v>80</v>
      </c>
      <c r="G10" s="2" t="b">
        <f t="shared" si="1"/>
        <v>0</v>
      </c>
      <c r="H10" s="3"/>
      <c r="I10" s="3"/>
      <c r="J10" s="3"/>
      <c r="K10" s="5"/>
      <c r="L10" s="6">
        <f t="shared" si="0"/>
        <v>0</v>
      </c>
      <c r="M10" s="6">
        <v>9.3800000000000008</v>
      </c>
      <c r="N10" s="7"/>
    </row>
    <row r="11" spans="1:14" x14ac:dyDescent="0.25">
      <c r="A11" s="2">
        <v>6</v>
      </c>
      <c r="B11" s="4" t="s">
        <v>85</v>
      </c>
      <c r="C11" s="2"/>
      <c r="D11" s="2"/>
      <c r="E11" s="2"/>
      <c r="F11" s="2" t="s">
        <v>80</v>
      </c>
      <c r="G11" s="2" t="b">
        <f t="shared" si="1"/>
        <v>0</v>
      </c>
      <c r="H11" s="3"/>
      <c r="I11" s="3"/>
      <c r="J11" s="3"/>
      <c r="K11" s="5"/>
      <c r="L11" s="6">
        <f t="shared" si="0"/>
        <v>0</v>
      </c>
      <c r="M11" s="6">
        <v>9.49</v>
      </c>
      <c r="N11" s="7"/>
    </row>
    <row r="12" spans="1:14" x14ac:dyDescent="0.25">
      <c r="A12" s="2">
        <v>7</v>
      </c>
      <c r="B12" s="4" t="s">
        <v>86</v>
      </c>
      <c r="C12" s="2"/>
      <c r="D12" s="2"/>
      <c r="E12" s="2"/>
      <c r="F12" s="2" t="s">
        <v>80</v>
      </c>
      <c r="G12" s="2" t="b">
        <f t="shared" si="1"/>
        <v>0</v>
      </c>
      <c r="H12" s="3"/>
      <c r="I12" s="3"/>
      <c r="J12" s="3"/>
      <c r="K12" s="5"/>
      <c r="L12" s="6">
        <f t="shared" si="0"/>
        <v>0</v>
      </c>
      <c r="M12" s="6">
        <v>8.84</v>
      </c>
      <c r="N12" s="7"/>
    </row>
    <row r="13" spans="1:14" x14ac:dyDescent="0.25">
      <c r="A13" s="2">
        <v>8</v>
      </c>
      <c r="B13" s="4" t="s">
        <v>87</v>
      </c>
      <c r="C13" s="2"/>
      <c r="D13" s="2"/>
      <c r="E13" s="2"/>
      <c r="F13" s="2" t="s">
        <v>80</v>
      </c>
      <c r="G13" s="2" t="b">
        <f t="shared" si="1"/>
        <v>0</v>
      </c>
      <c r="H13" s="3"/>
      <c r="I13" s="3"/>
      <c r="J13" s="3"/>
      <c r="K13" s="5"/>
      <c r="L13" s="6">
        <f t="shared" si="0"/>
        <v>0</v>
      </c>
      <c r="M13" s="6">
        <v>8.84</v>
      </c>
      <c r="N13" s="7"/>
    </row>
    <row r="14" spans="1:14" x14ac:dyDescent="0.25">
      <c r="A14" s="2">
        <v>9</v>
      </c>
      <c r="B14" s="4" t="s">
        <v>88</v>
      </c>
      <c r="C14" s="2"/>
      <c r="D14" s="2"/>
      <c r="E14" s="2"/>
      <c r="F14" s="2" t="s">
        <v>80</v>
      </c>
      <c r="G14" s="2" t="b">
        <f t="shared" si="1"/>
        <v>0</v>
      </c>
      <c r="H14" s="2"/>
      <c r="I14" s="2"/>
      <c r="J14" s="2"/>
      <c r="K14" s="5"/>
      <c r="L14" s="6">
        <f t="shared" si="0"/>
        <v>0</v>
      </c>
      <c r="M14" s="6">
        <v>10.68</v>
      </c>
      <c r="N14" s="7"/>
    </row>
    <row r="15" spans="1:14" x14ac:dyDescent="0.25">
      <c r="A15" s="2">
        <v>10</v>
      </c>
      <c r="B15" s="4" t="s">
        <v>89</v>
      </c>
      <c r="C15" s="2"/>
      <c r="D15" s="2"/>
      <c r="E15" s="2"/>
      <c r="F15" s="2" t="s">
        <v>80</v>
      </c>
      <c r="G15" s="2" t="b">
        <f t="shared" si="1"/>
        <v>0</v>
      </c>
      <c r="H15" s="3"/>
      <c r="I15" s="3"/>
      <c r="J15" s="3"/>
      <c r="K15" s="5"/>
      <c r="L15" s="6">
        <f t="shared" si="0"/>
        <v>0</v>
      </c>
      <c r="M15" s="6">
        <v>10.28</v>
      </c>
      <c r="N15" s="7"/>
    </row>
    <row r="16" spans="1:14" x14ac:dyDescent="0.25">
      <c r="A16" s="2">
        <v>11</v>
      </c>
      <c r="B16" s="4" t="s">
        <v>90</v>
      </c>
      <c r="C16" s="2"/>
      <c r="D16" s="2"/>
      <c r="E16" s="2"/>
      <c r="F16" s="2" t="s">
        <v>80</v>
      </c>
      <c r="G16" s="2" t="b">
        <f t="shared" si="1"/>
        <v>0</v>
      </c>
      <c r="H16" s="3"/>
      <c r="I16" s="3"/>
      <c r="J16" s="3"/>
      <c r="K16" s="5"/>
      <c r="L16" s="6">
        <f t="shared" si="0"/>
        <v>0</v>
      </c>
      <c r="M16" s="6">
        <v>9.7200000000000006</v>
      </c>
      <c r="N16" s="7"/>
    </row>
    <row r="17" spans="1:14" x14ac:dyDescent="0.25">
      <c r="A17" s="2">
        <v>12</v>
      </c>
      <c r="B17" s="4" t="s">
        <v>91</v>
      </c>
      <c r="C17" s="2"/>
      <c r="D17" s="2"/>
      <c r="E17" s="2"/>
      <c r="F17" s="2" t="s">
        <v>80</v>
      </c>
      <c r="G17" s="2" t="b">
        <f t="shared" si="1"/>
        <v>0</v>
      </c>
      <c r="H17" s="3"/>
      <c r="I17" s="3"/>
      <c r="J17" s="3"/>
      <c r="K17" s="5"/>
      <c r="L17" s="6">
        <f t="shared" si="0"/>
        <v>0</v>
      </c>
      <c r="M17" s="6">
        <v>8.84</v>
      </c>
      <c r="N17" s="8"/>
    </row>
    <row r="18" spans="1:14" x14ac:dyDescent="0.25">
      <c r="A18" s="2">
        <v>13</v>
      </c>
      <c r="B18" s="4" t="s">
        <v>92</v>
      </c>
      <c r="C18" s="3"/>
      <c r="D18" s="2"/>
      <c r="E18" s="2"/>
      <c r="F18" s="2" t="s">
        <v>80</v>
      </c>
      <c r="G18" s="2" t="b">
        <f t="shared" si="1"/>
        <v>0</v>
      </c>
      <c r="H18" s="3"/>
      <c r="I18" s="3"/>
      <c r="J18" s="3"/>
      <c r="K18" s="5"/>
      <c r="L18" s="6">
        <f t="shared" si="0"/>
        <v>0</v>
      </c>
      <c r="M18" s="6">
        <v>8.84</v>
      </c>
      <c r="N18" s="7"/>
    </row>
    <row r="19" spans="1:14" x14ac:dyDescent="0.25">
      <c r="A19" s="2">
        <v>14</v>
      </c>
      <c r="B19" s="4" t="s">
        <v>93</v>
      </c>
      <c r="C19" s="2"/>
      <c r="D19" s="2"/>
      <c r="E19" s="2"/>
      <c r="F19" s="2" t="s">
        <v>80</v>
      </c>
      <c r="G19" s="2" t="b">
        <f t="shared" si="1"/>
        <v>0</v>
      </c>
      <c r="H19" s="3"/>
      <c r="I19" s="3"/>
      <c r="J19" s="3"/>
      <c r="K19" s="5"/>
      <c r="L19" s="6">
        <f t="shared" si="0"/>
        <v>0</v>
      </c>
      <c r="M19" s="6">
        <v>9.7200000000000006</v>
      </c>
      <c r="N19" s="8"/>
    </row>
    <row r="20" spans="1:14" x14ac:dyDescent="0.25">
      <c r="A20" s="2">
        <v>15</v>
      </c>
      <c r="B20" s="12" t="s">
        <v>94</v>
      </c>
      <c r="C20" s="13"/>
      <c r="D20" s="13"/>
      <c r="E20" s="13"/>
      <c r="F20" s="13" t="s">
        <v>95</v>
      </c>
      <c r="G20" s="13" t="b">
        <f t="shared" si="1"/>
        <v>0</v>
      </c>
      <c r="H20" s="13"/>
      <c r="I20" s="13"/>
      <c r="J20" s="13"/>
      <c r="K20" s="14"/>
      <c r="L20" s="15">
        <f t="shared" si="0"/>
        <v>0</v>
      </c>
      <c r="M20" s="16">
        <v>2.5</v>
      </c>
      <c r="N20" s="12" t="s">
        <v>96</v>
      </c>
    </row>
    <row r="21" spans="1:14" x14ac:dyDescent="0.25">
      <c r="A21" s="2">
        <v>16</v>
      </c>
      <c r="B21" s="4" t="s">
        <v>97</v>
      </c>
      <c r="C21" s="2"/>
      <c r="D21" s="2"/>
      <c r="E21" s="2"/>
      <c r="F21" s="2" t="s">
        <v>80</v>
      </c>
      <c r="G21" s="2" t="b">
        <f t="shared" si="1"/>
        <v>0</v>
      </c>
      <c r="H21" s="3"/>
      <c r="I21" s="3"/>
      <c r="J21" s="3"/>
      <c r="K21" s="5"/>
      <c r="L21" s="6">
        <f t="shared" si="0"/>
        <v>0</v>
      </c>
      <c r="M21" s="6">
        <v>8.85</v>
      </c>
      <c r="N21" s="7"/>
    </row>
    <row r="22" spans="1:14" x14ac:dyDescent="0.25">
      <c r="A22" s="2">
        <v>17</v>
      </c>
      <c r="B22" s="4" t="s">
        <v>98</v>
      </c>
      <c r="C22" s="2"/>
      <c r="D22" s="2"/>
      <c r="E22" s="2"/>
      <c r="F22" s="2" t="s">
        <v>80</v>
      </c>
      <c r="G22" s="2" t="b">
        <f t="shared" si="1"/>
        <v>0</v>
      </c>
      <c r="H22" s="3"/>
      <c r="I22" s="3"/>
      <c r="J22" s="3"/>
      <c r="K22" s="5"/>
      <c r="L22" s="6">
        <f t="shared" si="0"/>
        <v>0</v>
      </c>
      <c r="M22" s="6">
        <v>8.84</v>
      </c>
      <c r="N22" s="7"/>
    </row>
    <row r="23" spans="1:14" x14ac:dyDescent="0.25">
      <c r="A23" s="2">
        <v>18</v>
      </c>
      <c r="B23" s="4" t="s">
        <v>99</v>
      </c>
      <c r="C23" s="2"/>
      <c r="D23" s="2"/>
      <c r="E23" s="2"/>
      <c r="F23" s="2" t="s">
        <v>80</v>
      </c>
      <c r="G23" s="2" t="b">
        <f t="shared" si="1"/>
        <v>0</v>
      </c>
      <c r="H23" s="2"/>
      <c r="I23" s="2"/>
      <c r="J23" s="2"/>
      <c r="K23" s="5"/>
      <c r="L23" s="6">
        <f t="shared" si="0"/>
        <v>0</v>
      </c>
      <c r="M23" s="6">
        <v>8.84</v>
      </c>
      <c r="N23" s="7"/>
    </row>
    <row r="24" spans="1:14" x14ac:dyDescent="0.25">
      <c r="A24" s="2">
        <v>19</v>
      </c>
      <c r="B24" s="4" t="s">
        <v>100</v>
      </c>
      <c r="C24" s="2"/>
      <c r="D24" s="2"/>
      <c r="E24" s="2"/>
      <c r="F24" s="2" t="s">
        <v>80</v>
      </c>
      <c r="G24" s="2" t="b">
        <f t="shared" si="1"/>
        <v>0</v>
      </c>
      <c r="H24" s="3"/>
      <c r="I24" s="3"/>
      <c r="J24" s="3"/>
      <c r="K24" s="5"/>
      <c r="L24" s="6">
        <f t="shared" si="0"/>
        <v>0</v>
      </c>
      <c r="M24" s="6">
        <v>9.25</v>
      </c>
      <c r="N24" s="7"/>
    </row>
    <row r="25" spans="1:14" x14ac:dyDescent="0.25">
      <c r="A25" s="2">
        <v>20</v>
      </c>
      <c r="B25" s="4" t="s">
        <v>101</v>
      </c>
      <c r="C25" s="2"/>
      <c r="D25" s="2"/>
      <c r="E25" s="2"/>
      <c r="F25" s="2" t="s">
        <v>80</v>
      </c>
      <c r="G25" s="2" t="b">
        <f t="shared" si="1"/>
        <v>0</v>
      </c>
      <c r="H25" s="3"/>
      <c r="I25" s="3"/>
      <c r="J25" s="3"/>
      <c r="K25" s="5"/>
      <c r="L25" s="6">
        <f t="shared" si="0"/>
        <v>0</v>
      </c>
      <c r="M25" s="6">
        <v>8.98</v>
      </c>
      <c r="N25" s="7"/>
    </row>
    <row r="26" spans="1:14" x14ac:dyDescent="0.25">
      <c r="A26" s="2">
        <v>21</v>
      </c>
      <c r="B26" s="4" t="s">
        <v>102</v>
      </c>
      <c r="C26" s="2"/>
      <c r="D26" s="2"/>
      <c r="E26" s="2"/>
      <c r="F26" s="2" t="s">
        <v>80</v>
      </c>
      <c r="G26" s="2" t="b">
        <f t="shared" si="1"/>
        <v>0</v>
      </c>
      <c r="H26" s="2"/>
      <c r="I26" s="2"/>
      <c r="J26" s="2"/>
      <c r="K26" s="5"/>
      <c r="L26" s="6">
        <f t="shared" si="0"/>
        <v>0</v>
      </c>
      <c r="M26" s="6">
        <v>9.64</v>
      </c>
      <c r="N26" s="7"/>
    </row>
    <row r="27" spans="1:14" x14ac:dyDescent="0.25">
      <c r="A27" s="2">
        <v>22</v>
      </c>
      <c r="B27" s="4" t="s">
        <v>103</v>
      </c>
      <c r="C27" s="2"/>
      <c r="D27" s="2"/>
      <c r="E27" s="2"/>
      <c r="F27" s="2" t="s">
        <v>80</v>
      </c>
      <c r="G27" s="2" t="b">
        <f t="shared" si="1"/>
        <v>0</v>
      </c>
      <c r="H27" s="3"/>
      <c r="I27" s="3"/>
      <c r="J27" s="3"/>
      <c r="K27" s="5"/>
      <c r="L27" s="6">
        <f t="shared" si="0"/>
        <v>0</v>
      </c>
      <c r="M27" s="6">
        <v>9.98</v>
      </c>
      <c r="N27" s="7"/>
    </row>
    <row r="28" spans="1:14" x14ac:dyDescent="0.25">
      <c r="A28" s="2">
        <v>23</v>
      </c>
      <c r="B28" s="4" t="s">
        <v>104</v>
      </c>
      <c r="C28" s="2"/>
      <c r="D28" s="2"/>
      <c r="E28" s="2"/>
      <c r="F28" s="2" t="s">
        <v>80</v>
      </c>
      <c r="G28" s="2" t="b">
        <f t="shared" si="1"/>
        <v>0</v>
      </c>
      <c r="H28" s="3"/>
      <c r="I28" s="3"/>
      <c r="J28" s="3"/>
      <c r="K28" s="5"/>
      <c r="L28" s="6">
        <f t="shared" si="0"/>
        <v>0</v>
      </c>
      <c r="M28" s="6">
        <v>8.84</v>
      </c>
      <c r="N28" s="7"/>
    </row>
    <row r="29" spans="1:14" x14ac:dyDescent="0.25">
      <c r="A29" s="2">
        <v>24</v>
      </c>
      <c r="B29" s="4" t="s">
        <v>105</v>
      </c>
      <c r="C29" s="2"/>
      <c r="D29" s="2"/>
      <c r="E29" s="2"/>
      <c r="F29" s="2" t="s">
        <v>80</v>
      </c>
      <c r="G29" s="2" t="b">
        <f t="shared" si="1"/>
        <v>0</v>
      </c>
      <c r="H29" s="2"/>
      <c r="I29" s="2"/>
      <c r="J29" s="2"/>
      <c r="K29" s="5"/>
      <c r="L29" s="6">
        <f t="shared" si="0"/>
        <v>0</v>
      </c>
      <c r="M29" s="6">
        <v>10.11</v>
      </c>
      <c r="N29" s="7"/>
    </row>
    <row r="30" spans="1:14" x14ac:dyDescent="0.25">
      <c r="A30" s="2">
        <v>25</v>
      </c>
      <c r="B30" s="4" t="s">
        <v>106</v>
      </c>
      <c r="C30" s="2"/>
      <c r="D30" s="2"/>
      <c r="E30" s="2"/>
      <c r="F30" s="2" t="s">
        <v>80</v>
      </c>
      <c r="G30" s="2" t="b">
        <f t="shared" si="1"/>
        <v>0</v>
      </c>
      <c r="H30" s="2"/>
      <c r="I30" s="2"/>
      <c r="J30" s="2"/>
      <c r="K30" s="5"/>
      <c r="L30" s="6">
        <f t="shared" si="0"/>
        <v>0</v>
      </c>
      <c r="M30" s="6">
        <v>8.84</v>
      </c>
      <c r="N30" s="7"/>
    </row>
    <row r="31" spans="1:14" x14ac:dyDescent="0.25">
      <c r="A31" s="2">
        <v>26</v>
      </c>
      <c r="B31" s="4" t="s">
        <v>107</v>
      </c>
      <c r="C31" s="2"/>
      <c r="D31" s="2"/>
      <c r="E31" s="2"/>
      <c r="F31" s="2" t="s">
        <v>80</v>
      </c>
      <c r="G31" s="2" t="b">
        <f t="shared" si="1"/>
        <v>0</v>
      </c>
      <c r="H31" s="2"/>
      <c r="I31" s="2"/>
      <c r="J31" s="2"/>
      <c r="K31" s="5"/>
      <c r="L31" s="6">
        <f t="shared" si="0"/>
        <v>0</v>
      </c>
      <c r="M31" s="6">
        <v>9.32</v>
      </c>
      <c r="N31" s="7"/>
    </row>
    <row r="32" spans="1:14" ht="15" customHeight="1" x14ac:dyDescent="0.25">
      <c r="A32" s="9">
        <v>27</v>
      </c>
      <c r="B32" s="9" t="s">
        <v>108</v>
      </c>
      <c r="C32" s="2"/>
      <c r="D32" s="2"/>
      <c r="E32" s="2"/>
      <c r="F32" s="2" t="s">
        <v>80</v>
      </c>
      <c r="G32" s="2" t="b">
        <f t="shared" si="1"/>
        <v>0</v>
      </c>
      <c r="H32" s="2"/>
      <c r="I32" s="2"/>
      <c r="J32" s="2"/>
      <c r="K32" s="5"/>
      <c r="L32" s="6">
        <f t="shared" ref="L32:L50" si="2">SUM(H32:K32)</f>
        <v>0</v>
      </c>
      <c r="M32" s="6">
        <v>9.25</v>
      </c>
      <c r="N32" s="7"/>
    </row>
    <row r="33" spans="1:14" x14ac:dyDescent="0.25">
      <c r="A33" s="9">
        <v>28</v>
      </c>
      <c r="B33" s="9" t="s">
        <v>109</v>
      </c>
      <c r="C33" s="2"/>
      <c r="D33" s="2"/>
      <c r="E33" s="2"/>
      <c r="F33" s="2" t="s">
        <v>80</v>
      </c>
      <c r="G33" s="2" t="b">
        <f t="shared" si="1"/>
        <v>0</v>
      </c>
      <c r="H33" s="2"/>
      <c r="I33" s="2"/>
      <c r="J33" s="2"/>
      <c r="K33" s="5"/>
      <c r="L33" s="6">
        <f t="shared" si="2"/>
        <v>0</v>
      </c>
      <c r="M33" s="6">
        <v>10.44</v>
      </c>
      <c r="N33" s="7"/>
    </row>
    <row r="34" spans="1:14" x14ac:dyDescent="0.25">
      <c r="A34" s="9">
        <v>29</v>
      </c>
      <c r="B34" s="9" t="s">
        <v>110</v>
      </c>
      <c r="C34" s="2"/>
      <c r="D34" s="2"/>
      <c r="E34" s="2"/>
      <c r="F34" s="2" t="s">
        <v>80</v>
      </c>
      <c r="G34" s="2" t="b">
        <f t="shared" si="1"/>
        <v>0</v>
      </c>
      <c r="H34" s="2"/>
      <c r="I34" s="2"/>
      <c r="J34" s="2"/>
      <c r="K34" s="5"/>
      <c r="L34" s="6">
        <f t="shared" si="2"/>
        <v>0</v>
      </c>
      <c r="M34" s="6">
        <v>8.84</v>
      </c>
      <c r="N34" s="7"/>
    </row>
    <row r="35" spans="1:14" x14ac:dyDescent="0.25">
      <c r="A35" s="9">
        <v>30</v>
      </c>
      <c r="B35" s="9" t="s">
        <v>111</v>
      </c>
      <c r="C35" s="2"/>
      <c r="D35" s="2"/>
      <c r="E35" s="2"/>
      <c r="F35" s="2" t="s">
        <v>80</v>
      </c>
      <c r="G35" s="2" t="b">
        <f t="shared" si="1"/>
        <v>0</v>
      </c>
      <c r="H35" s="2"/>
      <c r="I35" s="2"/>
      <c r="J35" s="2"/>
      <c r="K35" s="5"/>
      <c r="L35" s="6">
        <f t="shared" si="2"/>
        <v>0</v>
      </c>
      <c r="M35" s="6">
        <v>9</v>
      </c>
      <c r="N35" s="7"/>
    </row>
    <row r="36" spans="1:14" x14ac:dyDescent="0.25">
      <c r="A36" s="9">
        <v>31</v>
      </c>
      <c r="B36" s="9" t="s">
        <v>112</v>
      </c>
      <c r="C36" s="2"/>
      <c r="D36" s="2"/>
      <c r="E36" s="2"/>
      <c r="F36" s="2" t="s">
        <v>80</v>
      </c>
      <c r="G36" s="2" t="b">
        <f t="shared" si="1"/>
        <v>0</v>
      </c>
      <c r="H36" s="2"/>
      <c r="I36" s="2"/>
      <c r="J36" s="2"/>
      <c r="K36" s="5"/>
      <c r="L36" s="6">
        <f t="shared" si="2"/>
        <v>0</v>
      </c>
      <c r="M36" s="6">
        <v>8.84</v>
      </c>
      <c r="N36" s="7"/>
    </row>
    <row r="37" spans="1:14" x14ac:dyDescent="0.25">
      <c r="A37" s="9">
        <v>32</v>
      </c>
      <c r="B37" s="9" t="s">
        <v>113</v>
      </c>
      <c r="C37" s="2"/>
      <c r="D37" s="2"/>
      <c r="E37" s="2"/>
      <c r="F37" s="2" t="s">
        <v>80</v>
      </c>
      <c r="G37" s="2" t="b">
        <f t="shared" si="1"/>
        <v>0</v>
      </c>
      <c r="H37" s="2"/>
      <c r="I37" s="2"/>
      <c r="J37" s="2"/>
      <c r="K37" s="5"/>
      <c r="L37" s="6">
        <f t="shared" si="2"/>
        <v>0</v>
      </c>
      <c r="M37" s="6">
        <v>8.84</v>
      </c>
      <c r="N37" s="7"/>
    </row>
    <row r="38" spans="1:14" x14ac:dyDescent="0.25">
      <c r="A38" s="9">
        <v>33</v>
      </c>
      <c r="B38" s="9" t="s">
        <v>114</v>
      </c>
      <c r="C38" s="2"/>
      <c r="D38" s="2"/>
      <c r="E38" s="2"/>
      <c r="F38" s="2" t="s">
        <v>80</v>
      </c>
      <c r="G38" s="2" t="b">
        <f t="shared" si="1"/>
        <v>0</v>
      </c>
      <c r="H38" s="2"/>
      <c r="I38" s="2"/>
      <c r="J38" s="2"/>
      <c r="K38" s="5"/>
      <c r="L38" s="6">
        <f t="shared" si="2"/>
        <v>0</v>
      </c>
      <c r="M38" s="6">
        <v>9.8000000000000007</v>
      </c>
      <c r="N38" s="7"/>
    </row>
    <row r="39" spans="1:14" x14ac:dyDescent="0.25">
      <c r="A39" s="9">
        <v>34</v>
      </c>
      <c r="B39" s="9" t="s">
        <v>115</v>
      </c>
      <c r="C39" s="2"/>
      <c r="D39" s="2"/>
      <c r="E39" s="2"/>
      <c r="F39" s="2" t="s">
        <v>80</v>
      </c>
      <c r="G39" s="2" t="b">
        <f t="shared" si="1"/>
        <v>0</v>
      </c>
      <c r="H39" s="2"/>
      <c r="I39" s="2"/>
      <c r="J39" s="2"/>
      <c r="K39" s="5"/>
      <c r="L39" s="6">
        <f t="shared" si="2"/>
        <v>0</v>
      </c>
      <c r="M39" s="6">
        <v>10.48</v>
      </c>
      <c r="N39" s="7"/>
    </row>
    <row r="40" spans="1:14" x14ac:dyDescent="0.25">
      <c r="A40" s="9">
        <v>35</v>
      </c>
      <c r="B40" s="9" t="s">
        <v>116</v>
      </c>
      <c r="C40" s="2"/>
      <c r="D40" s="2"/>
      <c r="E40" s="2"/>
      <c r="F40" s="2" t="s">
        <v>80</v>
      </c>
      <c r="G40" s="2" t="b">
        <f t="shared" si="1"/>
        <v>0</v>
      </c>
      <c r="H40" s="2"/>
      <c r="I40" s="2"/>
      <c r="J40" s="2"/>
      <c r="K40" s="5"/>
      <c r="L40" s="6">
        <f t="shared" si="2"/>
        <v>0</v>
      </c>
      <c r="M40" s="6">
        <v>9.93</v>
      </c>
      <c r="N40" s="7"/>
    </row>
    <row r="41" spans="1:14" x14ac:dyDescent="0.25">
      <c r="A41" s="9">
        <v>36</v>
      </c>
      <c r="B41" s="9" t="s">
        <v>117</v>
      </c>
      <c r="C41" s="2"/>
      <c r="D41" s="2"/>
      <c r="E41" s="2"/>
      <c r="F41" s="2" t="s">
        <v>80</v>
      </c>
      <c r="G41" s="2" t="b">
        <f t="shared" si="1"/>
        <v>0</v>
      </c>
      <c r="H41" s="2"/>
      <c r="I41" s="2"/>
      <c r="J41" s="2"/>
      <c r="K41" s="5"/>
      <c r="L41" s="6">
        <f t="shared" si="2"/>
        <v>0</v>
      </c>
      <c r="M41" s="6">
        <v>9</v>
      </c>
      <c r="N41" s="7"/>
    </row>
    <row r="42" spans="1:14" x14ac:dyDescent="0.25">
      <c r="A42" s="9">
        <v>37</v>
      </c>
      <c r="B42" s="9" t="s">
        <v>118</v>
      </c>
      <c r="C42" s="2"/>
      <c r="D42" s="2"/>
      <c r="E42" s="2"/>
      <c r="F42" s="2" t="s">
        <v>80</v>
      </c>
      <c r="G42" s="2" t="b">
        <f t="shared" si="1"/>
        <v>0</v>
      </c>
      <c r="H42" s="2"/>
      <c r="I42" s="2"/>
      <c r="J42" s="2"/>
      <c r="K42" s="5"/>
      <c r="L42" s="6">
        <f t="shared" si="2"/>
        <v>0</v>
      </c>
      <c r="M42" s="6">
        <v>9.8699999999999992</v>
      </c>
      <c r="N42" s="7"/>
    </row>
    <row r="43" spans="1:14" x14ac:dyDescent="0.25">
      <c r="A43" s="9">
        <v>38</v>
      </c>
      <c r="B43" s="9" t="s">
        <v>119</v>
      </c>
      <c r="C43" s="2"/>
      <c r="D43" s="2"/>
      <c r="E43" s="2"/>
      <c r="F43" s="2" t="s">
        <v>80</v>
      </c>
      <c r="G43" s="2" t="b">
        <f t="shared" si="1"/>
        <v>0</v>
      </c>
      <c r="H43" s="2"/>
      <c r="I43" s="2"/>
      <c r="J43" s="2"/>
      <c r="K43" s="5"/>
      <c r="L43" s="6">
        <f t="shared" si="2"/>
        <v>0</v>
      </c>
      <c r="M43" s="6">
        <v>10.96</v>
      </c>
      <c r="N43" s="7"/>
    </row>
    <row r="44" spans="1:14" x14ac:dyDescent="0.25">
      <c r="A44" s="9">
        <v>39</v>
      </c>
      <c r="B44" s="9" t="s">
        <v>120</v>
      </c>
      <c r="C44" s="2"/>
      <c r="D44" s="2"/>
      <c r="E44" s="2"/>
      <c r="F44" s="2" t="s">
        <v>80</v>
      </c>
      <c r="G44" s="2" t="b">
        <f t="shared" si="1"/>
        <v>0</v>
      </c>
      <c r="H44" s="2"/>
      <c r="I44" s="2"/>
      <c r="J44" s="2"/>
      <c r="K44" s="5"/>
      <c r="L44" s="6">
        <f t="shared" si="2"/>
        <v>0</v>
      </c>
      <c r="M44" s="6">
        <v>9.36</v>
      </c>
      <c r="N44" s="7"/>
    </row>
    <row r="45" spans="1:14" x14ac:dyDescent="0.25">
      <c r="A45" s="9">
        <v>40</v>
      </c>
      <c r="B45" s="9" t="s">
        <v>121</v>
      </c>
      <c r="C45" s="2"/>
      <c r="D45" s="2"/>
      <c r="E45" s="2"/>
      <c r="F45" s="2" t="s">
        <v>80</v>
      </c>
      <c r="G45" s="2" t="b">
        <f t="shared" si="1"/>
        <v>0</v>
      </c>
      <c r="H45" s="2"/>
      <c r="I45" s="2"/>
      <c r="J45" s="2"/>
      <c r="K45" s="5"/>
      <c r="L45" s="6">
        <f t="shared" si="2"/>
        <v>0</v>
      </c>
      <c r="M45" s="6">
        <v>9.7899999999999991</v>
      </c>
      <c r="N45" s="7"/>
    </row>
    <row r="46" spans="1:14" x14ac:dyDescent="0.25">
      <c r="A46" s="9">
        <v>41</v>
      </c>
      <c r="B46" s="9" t="s">
        <v>122</v>
      </c>
      <c r="C46" s="2"/>
      <c r="D46" s="2"/>
      <c r="E46" s="2"/>
      <c r="F46" s="2" t="s">
        <v>80</v>
      </c>
      <c r="G46" s="2" t="b">
        <f t="shared" si="1"/>
        <v>0</v>
      </c>
      <c r="H46" s="2"/>
      <c r="I46" s="2"/>
      <c r="J46" s="2"/>
      <c r="K46" s="5"/>
      <c r="L46" s="6">
        <f t="shared" si="2"/>
        <v>0</v>
      </c>
      <c r="M46" s="6">
        <v>9.2100000000000009</v>
      </c>
      <c r="N46" s="7"/>
    </row>
    <row r="47" spans="1:14" x14ac:dyDescent="0.25">
      <c r="A47" s="9">
        <v>42</v>
      </c>
      <c r="B47" s="9" t="s">
        <v>123</v>
      </c>
      <c r="C47" s="2"/>
      <c r="D47" s="2"/>
      <c r="E47" s="2"/>
      <c r="F47" s="2" t="s">
        <v>80</v>
      </c>
      <c r="G47" s="2" t="b">
        <f t="shared" si="1"/>
        <v>0</v>
      </c>
      <c r="H47" s="2"/>
      <c r="I47" s="2"/>
      <c r="J47" s="2"/>
      <c r="K47" s="5"/>
      <c r="L47" s="6">
        <f t="shared" si="2"/>
        <v>0</v>
      </c>
      <c r="M47" s="6">
        <v>10.52</v>
      </c>
      <c r="N47" s="7"/>
    </row>
    <row r="48" spans="1:14" x14ac:dyDescent="0.25">
      <c r="A48" s="9">
        <v>43</v>
      </c>
      <c r="B48" s="9" t="s">
        <v>124</v>
      </c>
      <c r="C48" s="2"/>
      <c r="D48" s="2"/>
      <c r="E48" s="2"/>
      <c r="F48" s="2" t="s">
        <v>80</v>
      </c>
      <c r="G48" s="2" t="b">
        <f t="shared" si="1"/>
        <v>0</v>
      </c>
      <c r="H48" s="2"/>
      <c r="I48" s="2"/>
      <c r="J48" s="2"/>
      <c r="K48" s="5"/>
      <c r="L48" s="6">
        <f t="shared" si="2"/>
        <v>0</v>
      </c>
      <c r="M48" s="6">
        <v>10.02</v>
      </c>
      <c r="N48" s="7"/>
    </row>
    <row r="49" spans="1:14" x14ac:dyDescent="0.25">
      <c r="A49" s="9">
        <v>44</v>
      </c>
      <c r="B49" s="9" t="s">
        <v>125</v>
      </c>
      <c r="C49" s="2"/>
      <c r="D49" s="2"/>
      <c r="E49" s="2"/>
      <c r="F49" s="2" t="s">
        <v>80</v>
      </c>
      <c r="G49" s="2" t="b">
        <f t="shared" si="1"/>
        <v>0</v>
      </c>
      <c r="H49" s="2"/>
      <c r="I49" s="2"/>
      <c r="J49" s="2"/>
      <c r="K49" s="5"/>
      <c r="L49" s="6">
        <f t="shared" si="2"/>
        <v>0</v>
      </c>
      <c r="M49" s="6">
        <v>8.84</v>
      </c>
      <c r="N49" s="7"/>
    </row>
    <row r="50" spans="1:14" x14ac:dyDescent="0.25">
      <c r="A50" s="9">
        <v>45</v>
      </c>
      <c r="B50" s="9" t="s">
        <v>126</v>
      </c>
      <c r="C50" s="2"/>
      <c r="D50" s="2"/>
      <c r="E50" s="2"/>
      <c r="F50" s="2" t="s">
        <v>80</v>
      </c>
      <c r="G50" s="2" t="b">
        <f>IF(AND(C50="si",D50="si",E50="si",F50="si"),TRUE,FALSE)</f>
        <v>0</v>
      </c>
      <c r="H50" s="2"/>
      <c r="I50" s="2"/>
      <c r="J50" s="2"/>
      <c r="K50" s="5"/>
      <c r="L50" s="6">
        <f t="shared" si="2"/>
        <v>0</v>
      </c>
      <c r="M50" s="6">
        <v>8.84</v>
      </c>
      <c r="N50" s="7"/>
    </row>
  </sheetData>
  <autoFilter ref="A4:N31" xr:uid="{00000000-0009-0000-0000-000005000000}">
    <filterColumn colId="2" showButton="0"/>
    <filterColumn colId="4" showButton="0"/>
    <filterColumn colId="5" showButton="0"/>
    <filterColumn colId="7" showButton="0"/>
    <filterColumn colId="8" showButton="0"/>
    <filterColumn colId="9" showButton="0"/>
    <filterColumn colId="12" showButton="0"/>
  </autoFilter>
  <sortState xmlns:xlrd2="http://schemas.microsoft.com/office/spreadsheetml/2017/richdata2" ref="A6:N31">
    <sortCondition descending="1" ref="L6:L31"/>
  </sortState>
  <mergeCells count="9">
    <mergeCell ref="A3:N3"/>
    <mergeCell ref="N4:N5"/>
    <mergeCell ref="M4:M5"/>
    <mergeCell ref="A4:A5"/>
    <mergeCell ref="B4:B5"/>
    <mergeCell ref="L4:L5"/>
    <mergeCell ref="G4:G5"/>
    <mergeCell ref="H4:K4"/>
    <mergeCell ref="C4:F4"/>
  </mergeCells>
  <printOptions horizontalCentered="1" verticalCentered="1"/>
  <pageMargins left="0.39370078740157483" right="0.39370078740157483" top="0.74803149606299213" bottom="0.74803149606299213" header="0.31496062992125984" footer="0.31496062992125984"/>
  <pageSetup paperSize="5" scale="70" orientation="landscape" r:id="rId1"/>
  <headerFooter>
    <oddHeader>&amp;L&amp;G&amp;R&amp;G</oddHeader>
    <oddFooter>&amp;LCOFL03&amp;R&amp;P</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A017712CAB4C74B9F7DDBE1CC2762A1" ma:contentTypeVersion="20" ma:contentTypeDescription="Crear nuevo documento." ma:contentTypeScope="" ma:versionID="d3b232662423221155c9ff4f24327611">
  <xsd:schema xmlns:xsd="http://www.w3.org/2001/XMLSchema" xmlns:xs="http://www.w3.org/2001/XMLSchema" xmlns:p="http://schemas.microsoft.com/office/2006/metadata/properties" xmlns:ns1="http://schemas.microsoft.com/sharepoint/v3" xmlns:ns3="68251b12-4c44-498a-b77a-736630bde177" xmlns:ns4="d32fe897-d81f-48fe-b2e8-0657ac97cd4a" targetNamespace="http://schemas.microsoft.com/office/2006/metadata/properties" ma:root="true" ma:fieldsID="fd87caf1799dec453ce31da5a7e1504b" ns1:_="" ns3:_="" ns4:_="">
    <xsd:import namespace="http://schemas.microsoft.com/sharepoint/v3"/>
    <xsd:import namespace="68251b12-4c44-498a-b77a-736630bde177"/>
    <xsd:import namespace="d32fe897-d81f-48fe-b2e8-0657ac97cd4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GenerationTime" minOccurs="0"/>
                <xsd:element ref="ns4:MediaServiceEventHashCode" minOccurs="0"/>
                <xsd:element ref="ns4:MediaServiceLocation" minOccurs="0"/>
                <xsd:element ref="ns4:MediaServiceAutoKeyPoints" minOccurs="0"/>
                <xsd:element ref="ns4:MediaServiceKeyPoints" minOccurs="0"/>
                <xsd:element ref="ns1:_ip_UnifiedCompliancePolicyProperties" minOccurs="0"/>
                <xsd:element ref="ns1:_ip_UnifiedCompliancePolicyUIAction"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251b12-4c44-498a-b77a-736630bde177"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2fe897-d81f-48fe-b2e8-0657ac97cd4a"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d32fe897-d81f-48fe-b2e8-0657ac97cd4a" xsi:nil="true"/>
  </documentManagement>
</p:properties>
</file>

<file path=customXml/itemProps1.xml><?xml version="1.0" encoding="utf-8"?>
<ds:datastoreItem xmlns:ds="http://schemas.openxmlformats.org/officeDocument/2006/customXml" ds:itemID="{5B43AEB8-C515-47E5-94E5-2FEE27D6C5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8251b12-4c44-498a-b77a-736630bde177"/>
    <ds:schemaRef ds:uri="d32fe897-d81f-48fe-b2e8-0657ac97cd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04A6EE4-9D17-4BB6-9B0A-8AD6FC5C7CA8}">
  <ds:schemaRefs>
    <ds:schemaRef ds:uri="http://schemas.microsoft.com/sharepoint/v3/contenttype/forms"/>
  </ds:schemaRefs>
</ds:datastoreItem>
</file>

<file path=customXml/itemProps3.xml><?xml version="1.0" encoding="utf-8"?>
<ds:datastoreItem xmlns:ds="http://schemas.openxmlformats.org/officeDocument/2006/customXml" ds:itemID="{0B8C15B8-00AA-45A2-B228-C55245C39BC5}">
  <ds:schemaRefs>
    <ds:schemaRef ds:uri="http://schemas.microsoft.com/office/2006/metadata/properties"/>
    <ds:schemaRef ds:uri="http://schemas.microsoft.com/office/infopath/2007/PartnerControls"/>
    <ds:schemaRef ds:uri="http://schemas.microsoft.com/sharepoint/v3"/>
    <ds:schemaRef ds:uri="d32fe897-d81f-48fe-b2e8-0657ac97cd4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Ponderacion grupo 2</vt:lpstr>
      <vt:lpstr>Evaluacion detalle Grupo 2</vt:lpstr>
      <vt:lpstr>Hoja1</vt:lpstr>
      <vt:lpstr>PUNTAJES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Dela Ecimi Acosta Rengifo</dc:creator>
  <cp:keywords/>
  <dc:description/>
  <cp:lastModifiedBy>Nelson Alejandro Bojaca Barreto</cp:lastModifiedBy>
  <cp:revision/>
  <dcterms:created xsi:type="dcterms:W3CDTF">2019-04-23T15:25:31Z</dcterms:created>
  <dcterms:modified xsi:type="dcterms:W3CDTF">2024-08-02T02:13:40Z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0x0101001A017712CAB4C74B9F7DDBE1CC2762A1</vt:lpwstr>
  </property>
</Properties>
</file>