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\Desktop\trabajo IDPC\intermediarios\DEFINITIVOS\"/>
    </mc:Choice>
  </mc:AlternateContent>
  <xr:revisionPtr revIDLastSave="0" documentId="13_ncr:1_{AA70941B-A754-4397-937C-7079562952E2}" xr6:coauthVersionLast="45" xr6:coauthVersionMax="45" xr10:uidLastSave="{00000000-0000-0000-0000-000000000000}"/>
  <bookViews>
    <workbookView xWindow="-120" yWindow="-120" windowWidth="29040" windowHeight="15840" tabRatio="721" firstSheet="1" activeTab="2" xr2:uid="{00000000-000D-0000-FFFF-FFFF00000000}"/>
  </bookViews>
  <sheets>
    <sheet name="SMLMV" sheetId="25" state="hidden" r:id="rId1"/>
    <sheet name="IDPC-CM-001-2020" sheetId="46" r:id="rId2"/>
    <sheet name="1" sheetId="71" r:id="rId3"/>
    <sheet name="2" sheetId="72" r:id="rId4"/>
  </sheets>
  <definedNames>
    <definedName name="_xlnm.Print_Area" localSheetId="2">'1'!$A$1:$M$63</definedName>
    <definedName name="_xlnm.Print_Area" localSheetId="3">'2'!$A$2:$M$63</definedName>
    <definedName name="_xlnm.Print_Area" localSheetId="1">'IDPC-CM-001-2020'!$B$2:$Q$38</definedName>
    <definedName name="smlmv">SMLMV!$A$6:$C$40</definedName>
    <definedName name="_xlnm.Print_Titles" localSheetId="1">'IDPC-CM-001-2020'!$2:$12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9" i="71" l="1"/>
  <c r="C49" i="72"/>
  <c r="C31" i="72" l="1"/>
  <c r="C31" i="71"/>
  <c r="C24" i="72"/>
  <c r="C24" i="71"/>
  <c r="C44" i="72" l="1"/>
  <c r="C39" i="72"/>
  <c r="J21" i="72"/>
  <c r="C16" i="72"/>
  <c r="E13" i="72"/>
  <c r="G13" i="72" s="1"/>
  <c r="D6" i="72"/>
  <c r="I12" i="46"/>
  <c r="H12" i="46"/>
  <c r="C44" i="71"/>
  <c r="G12" i="46"/>
  <c r="C39" i="71"/>
  <c r="F12" i="46"/>
  <c r="F13" i="46"/>
  <c r="E13" i="46"/>
  <c r="H13" i="46"/>
  <c r="G13" i="46"/>
  <c r="I13" i="46"/>
  <c r="N13" i="46" l="1"/>
  <c r="D3" i="46"/>
  <c r="C3" i="71" l="1"/>
  <c r="C3" i="72"/>
  <c r="C16" i="71"/>
  <c r="D13" i="46"/>
  <c r="L13" i="46" l="1"/>
  <c r="E13" i="71"/>
  <c r="E9" i="46"/>
  <c r="E12" i="46" l="1"/>
  <c r="G13" i="71" l="1"/>
  <c r="D6" i="71"/>
  <c r="J21" i="71" l="1"/>
  <c r="C14" i="46"/>
  <c r="L28" i="46"/>
  <c r="M28" i="46" s="1"/>
  <c r="L27" i="46"/>
  <c r="M27" i="46" s="1"/>
  <c r="L26" i="46"/>
  <c r="M26" i="46" s="1"/>
  <c r="L25" i="46"/>
  <c r="M25" i="46" s="1"/>
  <c r="L24" i="46"/>
  <c r="M24" i="46" s="1"/>
  <c r="L23" i="46"/>
  <c r="M23" i="46" s="1"/>
  <c r="L22" i="46"/>
  <c r="M22" i="46" s="1"/>
  <c r="L21" i="46"/>
  <c r="M21" i="46" s="1"/>
  <c r="L20" i="46"/>
  <c r="M20" i="46" s="1"/>
  <c r="L19" i="46"/>
  <c r="M19" i="46" s="1"/>
  <c r="L18" i="46"/>
  <c r="M18" i="46" s="1"/>
  <c r="L17" i="46"/>
  <c r="M17" i="46" s="1"/>
  <c r="L16" i="46"/>
  <c r="M16" i="46" s="1"/>
  <c r="L15" i="46"/>
  <c r="M15" i="46" s="1"/>
  <c r="C15" i="46" l="1"/>
  <c r="L14" i="46"/>
  <c r="M14" i="46" s="1"/>
  <c r="M13" i="46"/>
  <c r="E14" i="46"/>
  <c r="F14" i="46"/>
  <c r="H14" i="46"/>
  <c r="G14" i="46"/>
  <c r="D14" i="46"/>
  <c r="I14" i="46"/>
  <c r="O15" i="46"/>
  <c r="N14" i="46" l="1"/>
  <c r="C16" i="46"/>
  <c r="I15" i="46"/>
  <c r="D15" i="46"/>
  <c r="E15" i="46"/>
  <c r="O16" i="46"/>
  <c r="N15" i="46" l="1"/>
  <c r="C17" i="46"/>
  <c r="B40" i="25"/>
  <c r="I16" i="46"/>
  <c r="E16" i="46"/>
  <c r="E17" i="46"/>
  <c r="D16" i="46"/>
  <c r="N17" i="46" l="1"/>
  <c r="N16" i="46"/>
  <c r="C18" i="46"/>
  <c r="I17" i="46"/>
  <c r="I18" i="46"/>
  <c r="O17" i="46"/>
  <c r="D17" i="46"/>
  <c r="C19" i="46" l="1"/>
  <c r="O18" i="46"/>
  <c r="D19" i="46"/>
  <c r="E18" i="46"/>
  <c r="D18" i="46"/>
  <c r="N18" i="46" l="1"/>
  <c r="C20" i="46"/>
  <c r="E19" i="46"/>
  <c r="O19" i="46"/>
  <c r="I19" i="46"/>
  <c r="D20" i="46"/>
  <c r="N19" i="46" l="1"/>
  <c r="C21" i="46"/>
  <c r="E20" i="46"/>
  <c r="O20" i="46"/>
  <c r="I20" i="46"/>
  <c r="I21" i="46"/>
  <c r="N20" i="46" l="1"/>
  <c r="C22" i="46"/>
  <c r="D21" i="46"/>
  <c r="E21" i="46"/>
  <c r="O21" i="46"/>
  <c r="I22" i="46"/>
  <c r="N21" i="46" l="1"/>
  <c r="C23" i="46"/>
  <c r="D22" i="46"/>
  <c r="E22" i="46"/>
  <c r="O22" i="46"/>
  <c r="O23" i="46"/>
  <c r="N22" i="46" l="1"/>
  <c r="C24" i="46"/>
  <c r="D23" i="46"/>
  <c r="I23" i="46"/>
  <c r="E23" i="46"/>
  <c r="I24" i="46"/>
  <c r="N23" i="46" l="1"/>
  <c r="C25" i="46"/>
  <c r="D24" i="46"/>
  <c r="O24" i="46"/>
  <c r="E24" i="46"/>
  <c r="E25" i="46"/>
  <c r="N25" i="46" l="1"/>
  <c r="N24" i="46"/>
  <c r="C26" i="46"/>
  <c r="I25" i="46"/>
  <c r="D26" i="46"/>
  <c r="O25" i="46"/>
  <c r="D25" i="46"/>
  <c r="C27" i="46" l="1"/>
  <c r="O26" i="46"/>
  <c r="I26" i="46"/>
  <c r="E26" i="46"/>
  <c r="I27" i="46"/>
  <c r="N26" i="46" l="1"/>
  <c r="C28" i="46"/>
  <c r="O27" i="46"/>
  <c r="E27" i="46"/>
  <c r="D27" i="46"/>
  <c r="I28" i="46"/>
  <c r="N27" i="46" l="1"/>
  <c r="O28" i="46"/>
  <c r="E28" i="46"/>
  <c r="D28" i="46"/>
  <c r="N28" i="4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Deivi Octavio Pineda Parra</author>
  </authors>
  <commentList>
    <comment ref="C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Deivi Octavio Pineda Parra:</t>
        </r>
        <r>
          <rPr>
            <sz val="9"/>
            <color indexed="81"/>
            <rFont val="Tahoma"/>
            <family val="2"/>
          </rPr>
          <t xml:space="preserve">
Para agregar proponentes, duplicar la hoja "1" y numerar de forma consecutiva.</t>
        </r>
      </text>
    </comment>
  </commentList>
</comments>
</file>

<file path=xl/sharedStrings.xml><?xml version="1.0" encoding="utf-8"?>
<sst xmlns="http://schemas.openxmlformats.org/spreadsheetml/2006/main" count="305" uniqueCount="173">
  <si>
    <t>OBSERVACIONES</t>
  </si>
  <si>
    <t>Salario mínimo legal en Colombia</t>
  </si>
  <si>
    <t>1.1.1 Serie histórica en pesos colombianos</t>
  </si>
  <si>
    <t>Información disponible desde 1 de julio de 1984</t>
  </si>
  <si>
    <t>Año</t>
  </si>
  <si>
    <t>Salario mínimo diario</t>
  </si>
  <si>
    <t>Salario mínimo mensual</t>
  </si>
  <si>
    <t>Variación % anual *</t>
  </si>
  <si>
    <t>Decretos del Gobierno Nacional</t>
  </si>
  <si>
    <t>N/A</t>
  </si>
  <si>
    <t>0001 de enero de 1985</t>
  </si>
  <si>
    <t>3754 de diciembre de 1985</t>
  </si>
  <si>
    <t>3732 de diciembre de 1986</t>
  </si>
  <si>
    <t>2545 de diciembre de 1987</t>
  </si>
  <si>
    <t>2662 de diciembre de 1988</t>
  </si>
  <si>
    <t>3000 de diciembre de 1989</t>
  </si>
  <si>
    <t>3074 de diciembre de 1990</t>
  </si>
  <si>
    <t>2867 de diciembre de 1991</t>
  </si>
  <si>
    <t>2061 de diciembre de 1992</t>
  </si>
  <si>
    <t>2548 de diciembre de 1993</t>
  </si>
  <si>
    <t>2872 de diciembre de 1994</t>
  </si>
  <si>
    <t>2310 de diciembre de 1995</t>
  </si>
  <si>
    <t>2334 de diciembre de 1996</t>
  </si>
  <si>
    <t>3106 de diciembre de 1997</t>
  </si>
  <si>
    <t>2560 de diciembre de 1998</t>
  </si>
  <si>
    <t>2647 de diciembre 23 de 1999</t>
  </si>
  <si>
    <t>2579 de diciembre 13 de 2000</t>
  </si>
  <si>
    <t>2910 de diciembre 31 de 2001</t>
  </si>
  <si>
    <t>3232 de diciembre 27 de 2002</t>
  </si>
  <si>
    <t>3770 de diciembre 26 de 2003</t>
  </si>
  <si>
    <t>4360 de diciembre 22 de 2004</t>
  </si>
  <si>
    <t>4686 de diciembre 21 de 2005</t>
  </si>
  <si>
    <t>4580 de diciembre 27 de 2006</t>
  </si>
  <si>
    <t>4965 de diciembre 27 de 2007</t>
  </si>
  <si>
    <t>4868 de diciembre 30 de 2008</t>
  </si>
  <si>
    <t>5053 de diciembre 30 de 2009</t>
  </si>
  <si>
    <t>033 de enero 11 de 2011</t>
  </si>
  <si>
    <t>4919 de diciembre 26 de 2011</t>
  </si>
  <si>
    <t>2738 de diciembre 28 de 2012</t>
  </si>
  <si>
    <t>3068 de diciembre 30 de 2013</t>
  </si>
  <si>
    <t>2731 de diciembre 30 de 2014</t>
  </si>
  <si>
    <t>2552 de diciembre 30 de 2015</t>
  </si>
  <si>
    <r>
      <t xml:space="preserve">Fuente: </t>
    </r>
    <r>
      <rPr>
        <sz val="8"/>
        <color theme="1"/>
        <rFont val="Arial"/>
        <family val="2"/>
      </rPr>
      <t>Ministerio del Trabajo y decretos del Gobierno nacional.</t>
    </r>
  </si>
  <si>
    <r>
      <t xml:space="preserve">Nota: </t>
    </r>
    <r>
      <rPr>
        <sz val="8"/>
        <color theme="1"/>
        <rFont val="Arial"/>
        <family val="2"/>
      </rPr>
      <t>desde el 1 de julio de 1984 se unificó el salario mínimo para todos los sectores de la economía.</t>
    </r>
  </si>
  <si>
    <t>* Variación porcentual con respecto al dato del año imediatamente anterior.</t>
  </si>
  <si>
    <t>Decreto 2209 de 30-12-2016.</t>
  </si>
  <si>
    <t>-</t>
  </si>
  <si>
    <t>NIT</t>
  </si>
  <si>
    <t>RESULTADO</t>
  </si>
  <si>
    <t>EVALUADORES TÉCNICOS</t>
  </si>
  <si>
    <t>HABILITADO / NO HABILITADO</t>
  </si>
  <si>
    <t>PROPONENTES</t>
  </si>
  <si>
    <t>REQUISITOS TÉCNICOS HABILITANTES</t>
  </si>
  <si>
    <t>CONCEPTO</t>
  </si>
  <si>
    <t>OFERTA ECONÓMICA</t>
  </si>
  <si>
    <t>OFERTA TOTAL</t>
  </si>
  <si>
    <t>VALOR OFERTADO</t>
  </si>
  <si>
    <t>OFERTA INFERIOR AL POE</t>
  </si>
  <si>
    <t>FIRMA QUIEN REVISA</t>
  </si>
  <si>
    <t>REQUISITO TÉCNICO HABILITANTE</t>
  </si>
  <si>
    <t>ENTIDAD CONTRATANTE</t>
  </si>
  <si>
    <t>% PARTICIPACIÓN EN LA FIGURA ASOCIATIVA</t>
  </si>
  <si>
    <t>CODIGOS  UNSPSC SEGÚN REQUISITO</t>
  </si>
  <si>
    <t>NOMBRE DEL PARTICIPANTE QUE APORTA LA EXPERIENCIA</t>
  </si>
  <si>
    <t>SMLMV DE EXPERIENCIA</t>
  </si>
  <si>
    <t>SUMATORIA SMLMV</t>
  </si>
  <si>
    <t>VERIFICACIÓN DE REQUISITOS TÉCNICOS HABILITANTES</t>
  </si>
  <si>
    <r>
      <t xml:space="preserve">PROPONENTE 
</t>
    </r>
    <r>
      <rPr>
        <sz val="12"/>
        <rFont val="Arial Narrow"/>
        <family val="2"/>
      </rPr>
      <t>(Persona Natural, Jurídica, Consorcio o Unión Temporal)</t>
    </r>
  </si>
  <si>
    <t>PROYECTO</t>
  </si>
  <si>
    <t>PRESUPUESTO OFICIAL ESTIMADO (POE)</t>
  </si>
  <si>
    <t>INTEGRANTE 1</t>
  </si>
  <si>
    <t>INTEGRANTE 2</t>
  </si>
  <si>
    <t>INTEGRANTE 3</t>
  </si>
  <si>
    <t>PORCENTAJE DE PARTICIPACIÓN</t>
  </si>
  <si>
    <t>CÓDIGOS UNSPSC REQUERIDOS</t>
  </si>
  <si>
    <t>¿CUMPLE?</t>
  </si>
  <si>
    <t>PRESUPUESTO OFICIAL ESTIMADO EN SMLMV</t>
  </si>
  <si>
    <t>CONTRATO REGISTRADO EN EL RUP</t>
  </si>
  <si>
    <t>OBJETO</t>
  </si>
  <si>
    <t xml:space="preserve"> “SELECCIONAR A UN INTERMEDIARIO DE SEGUROS LEGALMENTE ESTABLECIDO EN COLOMBIA Y AUTORIZADO POR LA SUPERINTENDENCIA FINANCIERA DE COLOMBIA, PARA QUE PRESTE LOS SERVICIOS DE INTERMEDIACIÓN Y ASESORÍA INTREGRAL EN LA FORMULACIÓN Y MANEJO DEL PROGRAMA DE SEGUROS DEL INSTITUTO DISTRITAL DE PATRIMONIO CULTURAL, PARA LA ADECUADA PROTECCIÓN DE LAS PERSONAS, BIENES E INTERESES PATRIMONIALES DE SU PROPIEDAD O AQUELLOS POR LOS QUE SEA O LLEGARE A SER LEGALMENTE RESPOPNSABLE”</t>
  </si>
  <si>
    <t>POE EN SMLMV - 2020</t>
  </si>
  <si>
    <t xml:space="preserve">SUMATORIA 3 CONTRATOS </t>
  </si>
  <si>
    <t>40.1 EXPERIENCIA DEL PROPONENTE</t>
  </si>
  <si>
    <t>40.2 EXPERIENCIA DEL PROPONENTE EN EL MANEJO DE PROGRAMAS DE SEGUROS</t>
  </si>
  <si>
    <t>40.3 EXPERIENCIA ESPECÍFICA DEL EQUIPO MÍNIMO</t>
  </si>
  <si>
    <t>40.4 ACREDITACIÓN MONTO DE INGRESOS POR COMISIONES</t>
  </si>
  <si>
    <t xml:space="preserve">40.5 SEGURO DE RESPONSABILIDAD CIVIL PROFESIONAL /ERRORES U OMISIONES
</t>
  </si>
  <si>
    <t>El Proponente deberá acreditar experiencia en el manejo de programas de Seguros de Entidades Públicas y/o privadas diferentes, mediante la presentación de tres (3) certificaciones de contratos ejecutados en los últimos diez (10) años, en los que se evidencie la intermediación y/o administración del programa de seguros iguales o similares de entidades estatales y/o privadas</t>
  </si>
  <si>
    <t>El proponente nacional o extranjero con domicilio en la ciudad de Bogotá, D. C., debe presentar un equipo técnico requerido mínimo.</t>
  </si>
  <si>
    <t>EQUIPO</t>
  </si>
  <si>
    <t>DIRECTOR DEL CONTRATO</t>
  </si>
  <si>
    <t>PROFESIONAL JURIDICO</t>
  </si>
  <si>
    <t>PROFESIONAL EN RIESGOS</t>
  </si>
  <si>
    <t>TÉCNICO O TECNÓLOGO EN SEGUROS- EJECUTIVO DE CUENTA</t>
  </si>
  <si>
    <t>El proponente deberá acreditar por concepto de ingresos por comisiones en el año 2019, de mínimo 6 mil millones, de modo que se cuente con un oferente con la capacidad adecuada para el manejo del programa de seguros de la Entidad; y en el caso de consorcios o uniones temporales, exigir que cada uno de los  integrantes certifique que ha recibido dichas comisiones, lo cual demuestra su capacidad y respaldo para la atención y manejo de la cuenta.</t>
  </si>
  <si>
    <t>INGRESOS 2019</t>
  </si>
  <si>
    <t xml:space="preserve">El proponente deberá aportar copia de la póliza en la cual conste que la constituyó por un valor asegurado de más de DIEZ MIL MILLONES DE PESOS MONEDA LEGAL ($10.000.000.000 M/L).
</t>
  </si>
  <si>
    <t>ASEGURADORA</t>
  </si>
  <si>
    <t>POLIZA NÙMERO</t>
  </si>
  <si>
    <t>VALOR ASEGURADO</t>
  </si>
  <si>
    <t xml:space="preserve"> AON RISK SERVICES COLOMBIA S.A. CORREDORES DE
SEGUROS,</t>
  </si>
  <si>
    <t>860.069.265 – 2</t>
  </si>
  <si>
    <t xml:space="preserve">JARGU S.A. CORREDORES DE SEGUROS </t>
  </si>
  <si>
    <t>800.018.165-8</t>
  </si>
  <si>
    <t>INSTITUTO NACIONAL DE VÍAS-INVIAS</t>
  </si>
  <si>
    <t>84131500 / 84131600</t>
  </si>
  <si>
    <t>SI</t>
  </si>
  <si>
    <t>ENTIDADO EMPRESA QUE CERTIFICA</t>
  </si>
  <si>
    <t xml:space="preserve">AÑO DE EJECUCION </t>
  </si>
  <si>
    <t>ADMINISTRADOR DE NEGOCIOS CON
ENFASIS EN GERENCIA</t>
  </si>
  <si>
    <t>EXPERIENCIA</t>
  </si>
  <si>
    <t>TITULO Y/O CERTIFICACIONES</t>
  </si>
  <si>
    <t>11 AÑOS</t>
  </si>
  <si>
    <t xml:space="preserve">TECNICO PROFESIONAL EN  SEGUROS GENERALES </t>
  </si>
  <si>
    <t>20 AÑOS</t>
  </si>
  <si>
    <t>ABOGADO</t>
  </si>
  <si>
    <t>INGENIERO INDUSTRIAL</t>
  </si>
  <si>
    <t>COMISIONES CAUSADAS EN EL 2019 $ 111.631.319.160</t>
  </si>
  <si>
    <t>COMPAÑÍA ASEGUIRADORA AXA</t>
  </si>
  <si>
    <t xml:space="preserve"> ($10.000.000.000 M/L).</t>
  </si>
  <si>
    <t>AGENCIA NACIONAL DE HIDROCARBUROS - ANH</t>
  </si>
  <si>
    <t>FONDO DE VIGILANCIA DE BOGOTÁ D.C.</t>
  </si>
  <si>
    <t>INSTITUTO DE DESARROLLO URBANO - IDU</t>
  </si>
  <si>
    <t>NO</t>
  </si>
  <si>
    <t>SERVICIO NACIONAL DE APRENDIZAJE – SENA</t>
  </si>
  <si>
    <t>JULIO DE 2011</t>
  </si>
  <si>
    <t>CONSEJO SUPERIOR DE LA JUDICATURA</t>
  </si>
  <si>
    <t>JULIO DE 2013</t>
  </si>
  <si>
    <t>JULIO DE 2015</t>
  </si>
  <si>
    <t>Administrador de Empresas</t>
  </si>
  <si>
    <t>18 AÑOS</t>
  </si>
  <si>
    <t>Abogada</t>
  </si>
  <si>
    <t xml:space="preserve">Economista
</t>
  </si>
  <si>
    <t xml:space="preserve">Tecnólogo en Administración de
Seguros
</t>
  </si>
  <si>
    <t>COMISIONES CAUSADAS EN EL 2019 ( $ 8.545.181.082).</t>
  </si>
  <si>
    <t>LA PREVISORA</t>
  </si>
  <si>
    <t>40.5 SEGURO DE RESPONSABILIDAD CIVIL PROFESIONAL /ERRORES U OMISIONES</t>
  </si>
  <si>
    <t xml:space="preserve">En atención a lo dispuesto en el numeral 1° del artículo 2.2.1.1.1.5.3., del Decreto 1082 de 2015, la experiencia del proponente (Persona Jurídica, Consorcio o Unión Temporal), se demostrará con la información contenida en el Registro Único de Proponentes – RUP de la Cámara de Comercio, en la ejecución de hasta tres (3) CONTRATOS suscritos con Entidades Públicas y privadas. La sumatoria del valor de los contratos debe ser igual o superior al valor del presupuesto oficial para el programa de seguros del estimado para este proceso de selección esto es (737.76), expresado en salarios mínimos legales mensuales vigentes (SMLMV).
</t>
  </si>
  <si>
    <t xml:space="preserve">PORCENTAJE DE PARTICIPACION EXPRESADOS EN SMLMV </t>
  </si>
  <si>
    <t>Participación 100% 24.353,1 SMLMV</t>
  </si>
  <si>
    <t>Participación 100% 37.182,7 SMLMV</t>
  </si>
  <si>
    <t>Participación 100% 27.848,6 SMLMV</t>
  </si>
  <si>
    <t>10 AÑOS</t>
  </si>
  <si>
    <t>28 AÑOS</t>
  </si>
  <si>
    <t>19 AÑOS</t>
  </si>
  <si>
    <t xml:space="preserve">5.1 ESPECIFICACIONES TÉCNICAS: 
</t>
  </si>
  <si>
    <t xml:space="preserve">Propuesta de Cobertura, Capacidad Técnica e Infraestructura Soporte Técnico
</t>
  </si>
  <si>
    <t>CAPACIDAD TECNICA</t>
  </si>
  <si>
    <t>INFRAEATRUCTURA SOPORTE TECNICO</t>
  </si>
  <si>
    <t>NOMBRE SANDRA ROMO</t>
  </si>
  <si>
    <t xml:space="preserve">ABOGADA </t>
  </si>
  <si>
    <t>NOMBRE JUAN CARLOS ALVARADO PEÑA</t>
  </si>
  <si>
    <t>CONTRATISTA</t>
  </si>
  <si>
    <t>FISCALÍA GENERAL DE LA NACIÓN</t>
  </si>
  <si>
    <t>MINISTERIO DE DEFENSA NACIONAL</t>
  </si>
  <si>
    <t>MUNICIPIO DE SANTIAGO DE CALI</t>
  </si>
  <si>
    <t>Marzo de 2011</t>
  </si>
  <si>
    <t>Noviembre de 2010</t>
  </si>
  <si>
    <t>Diciembre de 2012</t>
  </si>
  <si>
    <t>Participación 40%                 8511,15 SMLMV</t>
  </si>
  <si>
    <t>Participación 30%              8479,12 SMLMV</t>
  </si>
  <si>
    <t>Participación 50%          4942,67 SMLMV</t>
  </si>
  <si>
    <t xml:space="preserve">SI </t>
  </si>
  <si>
    <r>
      <t>COMPROMISO BAJO LA GRAVEDAD DE JURAMENTO (</t>
    </r>
    <r>
      <rPr>
        <b/>
        <sz val="8"/>
        <rFont val="Arial Narrow"/>
        <family val="2"/>
      </rPr>
      <t>PROPUESTA DE COBERTURA Y CONDICIONES, CAPACIDAD TÉCNICA, INFRAESTRUCTURA SOPORTE TÉCNICO)</t>
    </r>
  </si>
  <si>
    <r>
      <t xml:space="preserve">COMPROMISO BAJO LA GRAVEDAD DE JURAMENTO </t>
    </r>
    <r>
      <rPr>
        <b/>
        <sz val="8"/>
        <rFont val="Arial Narrow"/>
        <family val="2"/>
      </rPr>
      <t>(PROPUESTA DE COBERTURA Y CONDICIONES, CAPACIDAD TÉCNICA, INFRAESTRUCTURA SOPORTE TÉCNICO)</t>
    </r>
  </si>
  <si>
    <t>INFRAESTRUCTURA SOPORTE TECNICO</t>
  </si>
  <si>
    <t xml:space="preserve"> ($21.239.160.000, M/L).</t>
  </si>
  <si>
    <t>ALLEG0 LA MANIFESTACION QUE EN CASO DE RESULTAR ADJUDICATARIO MANTENDRA VIGENTE LA POLIZA DE RESPONSABILIDAD CIVIL PROFESIONAL/ ERRORES U OMISIONES SEGÚN LO REQUERIDO EN EL NUMERAL 40.5 DEL PLIEGO DE CONDICIONES DEFINITIVO- SUBSANADO.</t>
  </si>
  <si>
    <t>1. )    SE EVIDENCIO QUE EL VALOR DE LA POLIZA ESTA EXPRESADA EN DOLARES. SUBSANADO                                                                                              2.)     EL PROPONENTE ALLEGA EL DESARROLLAR DEL NUMERAL 5.1 ESPECIFICACIONES TÉCNICAS EN ESTE SENTIDO, ATENDIO LO INDICADO EN: PREVENCIÓN DE PÉRDIDAS- CAPACIDAD TÉCNICA E INFRAESTRUCTURA SOPORTE TÉCNICO. SUBSANADO</t>
  </si>
  <si>
    <t>SE EVIDENCIO QUE EL VALOR DE LA POLIZA ESTA EXPRESADA EN DOLARES. SUBSANADO</t>
  </si>
  <si>
    <r>
      <t xml:space="preserve">ALLEGO EL </t>
    </r>
    <r>
      <rPr>
        <b/>
        <sz val="12"/>
        <rFont val="Arial Narrow"/>
        <family val="2"/>
      </rPr>
      <t xml:space="preserve">COMPROMISO JURAMENTADO </t>
    </r>
    <r>
      <rPr>
        <sz val="12"/>
        <rFont val="Arial Narrow"/>
        <family val="2"/>
      </rPr>
      <t xml:space="preserve">QUE CUMPLIRÁ </t>
    </r>
    <r>
      <rPr>
        <b/>
        <sz val="12"/>
        <rFont val="Arial Narrow"/>
        <family val="2"/>
      </rPr>
      <t xml:space="preserve">CON TODAS LAS ESPECIFICACIONES TÉCNICAS EN CASO DE SER ADJUDICATARIO, </t>
    </r>
    <r>
      <rPr>
        <sz val="12"/>
        <rFont val="Arial Narrow"/>
        <family val="2"/>
      </rPr>
      <t xml:space="preserve"> SUBSANADO</t>
    </r>
  </si>
  <si>
    <t>1.)  ALLEG0 LA MANIFESTACION QUE EN CASO DE RESULTAR ADJUDICATARIO MANTENDRA VIGENTE LA POLIZA DE RESPONSABILIDAD CIVIL PROFESIONAL/ ERRORES U OMISIONES SEGÚN LO REQUERIDO EN EL NUMERAL 40.5 DEL PLIEGO DE CONDICIONES DEFINITIVO- SUBSANADO.                                                                                                                      2.)  ALLEGO EL COMPROMISO JURAMENTADO QUE CUMPLIRÁ CON TODAS LAS ESPECIFICACIONES TÉCNICAS EN CASO DE SER ADJUDICATARIO,  SUBSANADO</t>
  </si>
  <si>
    <r>
      <t>EL PROPONENTE ALLEGA EL DESARROLLO DEL NUMERAL 5.1 ESPECIFICACIONES TÉCNICAS EN ESTE SENTIDO, ATENDIO LO INDICADO EN:</t>
    </r>
    <r>
      <rPr>
        <b/>
        <sz val="12"/>
        <rFont val="Arial Narrow"/>
        <family val="2"/>
      </rPr>
      <t xml:space="preserve"> PREVENCIÓN DE PÉRDIDAS- CAPACIDAD TÉCNICA E INFRAESTRUCTURA SOPORTE TÉCNICO. SUBSANADO.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</si>
</sst>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(* #,##0_);_(* \(#,##0\);_(* &quot;-&quot;_);_(@_)"/>
    <numFmt numFmtId="166" formatCode="[$$-240A]\ #,##0.00;[Red][$$-240A]\ \-#,##0.00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0.00\ &quot;SMLMV&quot;"/>
    <numFmt numFmtId="170" formatCode="&quot;$&quot;#,##0.00"/>
    <numFmt numFmtId="171" formatCode="_-[$$-240A]\ * #,##0.00_-;\-[$$-240A]\ * #,##0.00_-;_-[$$-240A]\ * &quot;-&quot;??_-;_-@_-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64"/>
      <name val="Arial"/>
      <family val="2"/>
    </font>
    <font>
      <sz val="11"/>
      <color rgb="FF000000"/>
      <name val="Calibri"/>
      <family val="2"/>
    </font>
    <font>
      <b/>
      <sz val="12"/>
      <name val="Arial Narrow"/>
      <family val="2"/>
    </font>
    <font>
      <b/>
      <sz val="10"/>
      <color rgb="FF333399"/>
      <name val="Arial"/>
      <family val="2"/>
    </font>
    <font>
      <sz val="8"/>
      <color theme="1"/>
      <name val="Arial"/>
      <family val="2"/>
    </font>
    <font>
      <sz val="8"/>
      <color rgb="FF33339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2"/>
      <name val="Arial Narrow"/>
      <family val="2"/>
    </font>
    <font>
      <sz val="10"/>
      <color indexed="8"/>
      <name val="MS Sans Serif"/>
      <family val="2"/>
    </font>
    <font>
      <b/>
      <sz val="5"/>
      <name val="Arial Narrow"/>
      <family val="2"/>
    </font>
    <font>
      <sz val="5"/>
      <name val="Arial Narrow"/>
      <family val="2"/>
    </font>
    <font>
      <sz val="15"/>
      <name val="Arial Narrow"/>
      <family val="2"/>
    </font>
    <font>
      <b/>
      <sz val="15"/>
      <name val="Arial Narrow"/>
      <family val="2"/>
    </font>
    <font>
      <sz val="15"/>
      <color theme="0"/>
      <name val="Arial Narrow"/>
      <family val="2"/>
    </font>
    <font>
      <sz val="5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sz val="14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16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/>
  </cellStyleXfs>
  <cellXfs count="271">
    <xf numFmtId="0" fontId="0" fillId="0" borderId="0" xfId="0"/>
    <xf numFmtId="0" fontId="9" fillId="0" borderId="0" xfId="13" applyFont="1"/>
    <xf numFmtId="49" fontId="7" fillId="4" borderId="0" xfId="14" applyNumberFormat="1" applyFont="1" applyFill="1" applyBorder="1" applyAlignment="1" applyProtection="1">
      <alignment horizontal="right" vertical="center"/>
      <protection locked="0" hidden="1"/>
    </xf>
    <xf numFmtId="49" fontId="7" fillId="4" borderId="0" xfId="14" applyNumberFormat="1" applyFont="1" applyFill="1" applyBorder="1" applyAlignment="1" applyProtection="1">
      <alignment horizontal="center" vertical="center"/>
      <protection locked="0" hidden="1"/>
    </xf>
    <xf numFmtId="49" fontId="7" fillId="4" borderId="0" xfId="14" applyNumberFormat="1" applyFont="1" applyFill="1" applyBorder="1" applyAlignment="1" applyProtection="1">
      <alignment horizontal="right" vertical="center" wrapText="1"/>
      <protection locked="0" hidden="1"/>
    </xf>
    <xf numFmtId="168" fontId="7" fillId="4" borderId="0" xfId="2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Fill="1" applyAlignment="1" applyProtection="1">
      <alignment vertical="center"/>
      <protection hidden="1"/>
    </xf>
    <xf numFmtId="0" fontId="7" fillId="4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14" fillId="4" borderId="0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7" fillId="4" borderId="14" xfId="14" applyFont="1" applyFill="1" applyBorder="1" applyAlignment="1" applyProtection="1">
      <alignment vertical="center"/>
      <protection hidden="1"/>
    </xf>
    <xf numFmtId="0" fontId="7" fillId="0" borderId="0" xfId="14" applyFont="1" applyFill="1" applyAlignment="1" applyProtection="1">
      <alignment vertical="center"/>
      <protection hidden="1"/>
    </xf>
    <xf numFmtId="0" fontId="7" fillId="4" borderId="7" xfId="0" applyFont="1" applyFill="1" applyBorder="1" applyAlignment="1" applyProtection="1">
      <alignment vertical="center"/>
      <protection hidden="1"/>
    </xf>
    <xf numFmtId="49" fontId="7" fillId="4" borderId="7" xfId="0" applyNumberFormat="1" applyFont="1" applyFill="1" applyBorder="1" applyAlignment="1" applyProtection="1">
      <alignment horizontal="center" vertical="center"/>
      <protection hidden="1"/>
    </xf>
    <xf numFmtId="49" fontId="7" fillId="4" borderId="7" xfId="14" applyNumberFormat="1" applyFont="1" applyFill="1" applyBorder="1" applyAlignment="1" applyProtection="1">
      <alignment horizontal="center" vertical="center"/>
      <protection hidden="1"/>
    </xf>
    <xf numFmtId="9" fontId="14" fillId="0" borderId="4" xfId="12" applyFont="1" applyFill="1" applyBorder="1" applyAlignment="1">
      <alignment horizontal="center" vertical="center" wrapText="1"/>
    </xf>
    <xf numFmtId="0" fontId="18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18" fillId="0" borderId="0" xfId="7" applyFont="1" applyAlignment="1">
      <alignment vertical="center"/>
    </xf>
    <xf numFmtId="0" fontId="14" fillId="4" borderId="0" xfId="7" applyFont="1" applyFill="1" applyBorder="1" applyAlignment="1">
      <alignment vertical="center"/>
    </xf>
    <xf numFmtId="0" fontId="14" fillId="0" borderId="0" xfId="7" applyFont="1" applyAlignment="1">
      <alignment vertical="center"/>
    </xf>
    <xf numFmtId="0" fontId="7" fillId="4" borderId="7" xfId="14" applyFont="1" applyFill="1" applyBorder="1" applyAlignment="1" applyProtection="1">
      <alignment vertical="center"/>
      <protection hidden="1"/>
    </xf>
    <xf numFmtId="0" fontId="7" fillId="0" borderId="0" xfId="14" applyFont="1" applyBorder="1" applyAlignment="1" applyProtection="1">
      <alignment vertical="center"/>
      <protection hidden="1"/>
    </xf>
    <xf numFmtId="0" fontId="14" fillId="4" borderId="7" xfId="14" applyFont="1" applyFill="1" applyBorder="1" applyAlignment="1" applyProtection="1">
      <alignment vertical="center"/>
      <protection hidden="1"/>
    </xf>
    <xf numFmtId="0" fontId="14" fillId="4" borderId="14" xfId="14" applyFont="1" applyFill="1" applyBorder="1" applyAlignment="1" applyProtection="1">
      <alignment vertical="center"/>
      <protection hidden="1"/>
    </xf>
    <xf numFmtId="0" fontId="14" fillId="0" borderId="0" xfId="14" applyFont="1" applyAlignment="1" applyProtection="1">
      <alignment vertical="center"/>
      <protection hidden="1"/>
    </xf>
    <xf numFmtId="0" fontId="14" fillId="0" borderId="0" xfId="14" applyFont="1" applyAlignment="1" applyProtection="1">
      <alignment vertical="center" wrapText="1"/>
      <protection hidden="1"/>
    </xf>
    <xf numFmtId="0" fontId="14" fillId="0" borderId="4" xfId="15" applyNumberFormat="1" applyFont="1" applyFill="1" applyBorder="1" applyAlignment="1" applyProtection="1">
      <alignment horizontal="center" vertical="center" wrapText="1"/>
      <protection locked="0" hidden="1"/>
    </xf>
    <xf numFmtId="10" fontId="14" fillId="0" borderId="4" xfId="12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8" fillId="4" borderId="7" xfId="0" applyFont="1" applyFill="1" applyBorder="1" applyAlignment="1" applyProtection="1">
      <alignment vertical="center"/>
      <protection hidden="1"/>
    </xf>
    <xf numFmtId="0" fontId="14" fillId="4" borderId="7" xfId="14" applyNumberFormat="1" applyFont="1" applyFill="1" applyBorder="1" applyAlignment="1" applyProtection="1">
      <alignment horizontal="center" vertical="center"/>
    </xf>
    <xf numFmtId="0" fontId="14" fillId="4" borderId="14" xfId="7" applyFont="1" applyFill="1" applyBorder="1" applyAlignment="1">
      <alignment vertical="center"/>
    </xf>
    <xf numFmtId="0" fontId="7" fillId="4" borderId="7" xfId="14" applyFont="1" applyFill="1" applyBorder="1" applyAlignment="1">
      <alignment vertical="center" wrapText="1"/>
    </xf>
    <xf numFmtId="0" fontId="7" fillId="4" borderId="7" xfId="0" applyFont="1" applyFill="1" applyBorder="1" applyAlignment="1" applyProtection="1">
      <alignment horizontal="center" vertical="center"/>
      <protection hidden="1"/>
    </xf>
    <xf numFmtId="0" fontId="7" fillId="4" borderId="14" xfId="0" applyFont="1" applyFill="1" applyBorder="1" applyAlignment="1" applyProtection="1">
      <alignment vertical="center"/>
      <protection hidden="1"/>
    </xf>
    <xf numFmtId="0" fontId="7" fillId="0" borderId="14" xfId="0" applyFont="1" applyFill="1" applyBorder="1" applyAlignment="1" applyProtection="1">
      <alignment vertical="center"/>
      <protection hidden="1"/>
    </xf>
    <xf numFmtId="0" fontId="14" fillId="4" borderId="3" xfId="14" applyFont="1" applyFill="1" applyBorder="1" applyAlignment="1" applyProtection="1">
      <alignment vertical="center"/>
      <protection hidden="1"/>
    </xf>
    <xf numFmtId="0" fontId="7" fillId="4" borderId="1" xfId="14" applyFont="1" applyFill="1" applyBorder="1" applyAlignment="1" applyProtection="1">
      <alignment horizontal="center" vertical="center"/>
      <protection hidden="1"/>
    </xf>
    <xf numFmtId="0" fontId="14" fillId="4" borderId="1" xfId="14" applyFont="1" applyFill="1" applyBorder="1" applyAlignment="1" applyProtection="1">
      <alignment horizontal="center" vertical="center"/>
      <protection locked="0" hidden="1"/>
    </xf>
    <xf numFmtId="9" fontId="14" fillId="4" borderId="1" xfId="16" applyFont="1" applyFill="1" applyBorder="1" applyAlignment="1" applyProtection="1">
      <alignment horizontal="center" vertical="center" wrapText="1"/>
      <protection locked="0" hidden="1"/>
    </xf>
    <xf numFmtId="166" fontId="14" fillId="4" borderId="1" xfId="17" applyNumberFormat="1" applyFont="1" applyFill="1" applyBorder="1" applyAlignment="1" applyProtection="1">
      <alignment horizontal="center" vertical="center" wrapText="1"/>
      <protection locked="0" hidden="1"/>
    </xf>
    <xf numFmtId="167" fontId="14" fillId="4" borderId="1" xfId="17" applyNumberFormat="1" applyFont="1" applyFill="1" applyBorder="1" applyAlignment="1" applyProtection="1">
      <alignment horizontal="right" vertical="center" wrapText="1"/>
      <protection locked="0" hidden="1"/>
    </xf>
    <xf numFmtId="167" fontId="14" fillId="4" borderId="1" xfId="17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13" xfId="14" applyFont="1" applyBorder="1" applyAlignment="1" applyProtection="1">
      <alignment vertical="center"/>
      <protection hidden="1"/>
    </xf>
    <xf numFmtId="0" fontId="14" fillId="0" borderId="1" xfId="14" applyFont="1" applyBorder="1" applyAlignment="1" applyProtection="1">
      <alignment vertical="center"/>
      <protection hidden="1"/>
    </xf>
    <xf numFmtId="0" fontId="14" fillId="0" borderId="0" xfId="14" applyFont="1" applyBorder="1" applyAlignment="1" applyProtection="1">
      <alignment vertical="center"/>
      <protection hidden="1"/>
    </xf>
    <xf numFmtId="0" fontId="14" fillId="0" borderId="0" xfId="14" applyNumberFormat="1" applyFont="1" applyFill="1" applyBorder="1" applyAlignment="1" applyProtection="1">
      <alignment vertical="center"/>
    </xf>
    <xf numFmtId="0" fontId="7" fillId="4" borderId="0" xfId="14" applyNumberFormat="1" applyFont="1" applyFill="1" applyBorder="1" applyAlignment="1" applyProtection="1">
      <alignment vertical="center" wrapText="1"/>
    </xf>
    <xf numFmtId="0" fontId="7" fillId="4" borderId="7" xfId="14" applyNumberFormat="1" applyFont="1" applyFill="1" applyBorder="1" applyAlignment="1" applyProtection="1">
      <alignment vertical="center" wrapText="1"/>
    </xf>
    <xf numFmtId="0" fontId="14" fillId="4" borderId="14" xfId="14" applyNumberFormat="1" applyFont="1" applyFill="1" applyBorder="1" applyAlignment="1" applyProtection="1">
      <alignment vertical="center"/>
    </xf>
    <xf numFmtId="0" fontId="14" fillId="0" borderId="7" xfId="14" applyFont="1" applyBorder="1" applyAlignment="1" applyProtection="1">
      <alignment vertical="center"/>
      <protection hidden="1"/>
    </xf>
    <xf numFmtId="0" fontId="14" fillId="0" borderId="14" xfId="14" applyFont="1" applyBorder="1" applyAlignment="1" applyProtection="1">
      <alignment vertical="center"/>
      <protection hidden="1"/>
    </xf>
    <xf numFmtId="0" fontId="14" fillId="0" borderId="3" xfId="14" applyFont="1" applyBorder="1" applyAlignment="1" applyProtection="1">
      <alignment vertical="center"/>
      <protection hidden="1"/>
    </xf>
    <xf numFmtId="0" fontId="14" fillId="0" borderId="11" xfId="14" applyFont="1" applyBorder="1" applyAlignment="1" applyProtection="1">
      <alignment vertical="center"/>
      <protection hidden="1"/>
    </xf>
    <xf numFmtId="0" fontId="14" fillId="0" borderId="2" xfId="14" applyFont="1" applyBorder="1" applyAlignment="1" applyProtection="1">
      <alignment vertical="center"/>
      <protection hidden="1"/>
    </xf>
    <xf numFmtId="0" fontId="14" fillId="0" borderId="12" xfId="14" applyFont="1" applyBorder="1" applyAlignment="1" applyProtection="1">
      <alignment vertical="center"/>
      <protection hidden="1"/>
    </xf>
    <xf numFmtId="0" fontId="7" fillId="0" borderId="4" xfId="14" applyFont="1" applyFill="1" applyBorder="1" applyAlignment="1">
      <alignment horizontal="center" vertical="center" wrapText="1"/>
    </xf>
    <xf numFmtId="0" fontId="20" fillId="0" borderId="0" xfId="0" applyFont="1" applyAlignment="1" applyProtection="1">
      <alignment horizontal="center" vertical="center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20" fillId="0" borderId="0" xfId="7" applyFont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23" fillId="0" borderId="0" xfId="14" applyFont="1" applyFill="1" applyAlignment="1" applyProtection="1">
      <alignment horizontal="center" vertical="center"/>
      <protection hidden="1"/>
    </xf>
    <xf numFmtId="0" fontId="23" fillId="0" borderId="0" xfId="14" applyFont="1" applyBorder="1" applyAlignment="1" applyProtection="1">
      <alignment horizontal="center" vertical="center"/>
      <protection hidden="1"/>
    </xf>
    <xf numFmtId="0" fontId="22" fillId="0" borderId="0" xfId="14" applyFont="1" applyAlignment="1" applyProtection="1">
      <alignment horizontal="center" vertical="center"/>
      <protection hidden="1"/>
    </xf>
    <xf numFmtId="0" fontId="22" fillId="0" borderId="0" xfId="14" applyFont="1" applyAlignment="1" applyProtection="1">
      <alignment vertical="center"/>
      <protection hidden="1"/>
    </xf>
    <xf numFmtId="0" fontId="22" fillId="0" borderId="1" xfId="14" applyFont="1" applyBorder="1" applyAlignment="1" applyProtection="1">
      <alignment horizontal="center" vertical="center"/>
      <protection hidden="1"/>
    </xf>
    <xf numFmtId="0" fontId="14" fillId="0" borderId="0" xfId="14" applyFont="1" applyFill="1" applyBorder="1" applyAlignment="1">
      <alignment horizontal="left" vertical="center" wrapText="1"/>
    </xf>
    <xf numFmtId="0" fontId="7" fillId="5" borderId="4" xfId="14" applyFont="1" applyFill="1" applyBorder="1" applyAlignment="1" applyProtection="1">
      <alignment horizontal="center" vertical="center" wrapText="1"/>
      <protection hidden="1"/>
    </xf>
    <xf numFmtId="0" fontId="1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4" xfId="14" applyFont="1" applyFill="1" applyBorder="1" applyAlignment="1">
      <alignment horizontal="left" vertical="center" wrapText="1"/>
    </xf>
    <xf numFmtId="0" fontId="14" fillId="0" borderId="4" xfId="14" applyFont="1" applyFill="1" applyBorder="1" applyAlignment="1">
      <alignment horizontal="center" vertical="center" wrapText="1"/>
    </xf>
    <xf numFmtId="49" fontId="7" fillId="0" borderId="0" xfId="14" applyNumberFormat="1" applyFont="1" applyFill="1" applyBorder="1" applyAlignment="1" applyProtection="1">
      <alignment horizontal="center" vertical="center" wrapText="1"/>
      <protection locked="0" hidden="1"/>
    </xf>
    <xf numFmtId="0" fontId="7" fillId="5" borderId="4" xfId="14" applyFont="1" applyFill="1" applyBorder="1" applyAlignment="1" applyProtection="1">
      <alignment vertical="center" wrapText="1"/>
      <protection hidden="1"/>
    </xf>
    <xf numFmtId="49" fontId="7" fillId="5" borderId="4" xfId="0" applyNumberFormat="1" applyFont="1" applyFill="1" applyBorder="1" applyAlignment="1" applyProtection="1">
      <alignment vertical="center" wrapText="1"/>
      <protection locked="0" hidden="1"/>
    </xf>
    <xf numFmtId="169" fontId="14" fillId="0" borderId="4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0" xfId="0" applyNumberFormat="1" applyFont="1" applyFill="1" applyBorder="1" applyAlignment="1" applyProtection="1">
      <alignment vertical="center" wrapText="1"/>
      <protection locked="0"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170" fontId="14" fillId="0" borderId="0" xfId="2" applyNumberFormat="1" applyFont="1" applyFill="1" applyBorder="1" applyAlignment="1" applyProtection="1">
      <alignment horizontal="center" vertical="center"/>
      <protection locked="0" hidden="1"/>
    </xf>
    <xf numFmtId="169" fontId="14" fillId="0" borderId="0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0" xfId="0" applyNumberFormat="1" applyFont="1" applyFill="1" applyBorder="1" applyAlignment="1" applyProtection="1">
      <alignment horizontal="left" vertical="center" wrapText="1"/>
      <protection locked="0" hidden="1"/>
    </xf>
    <xf numFmtId="0" fontId="14" fillId="0" borderId="2" xfId="14" applyFont="1" applyBorder="1" applyAlignment="1" applyProtection="1">
      <alignment vertical="center" wrapText="1"/>
      <protection hidden="1"/>
    </xf>
    <xf numFmtId="0" fontId="22" fillId="0" borderId="7" xfId="14" applyFont="1" applyBorder="1" applyAlignment="1" applyProtection="1">
      <alignment horizontal="center" vertical="center"/>
      <protection hidden="1"/>
    </xf>
    <xf numFmtId="0" fontId="22" fillId="0" borderId="0" xfId="14" applyFont="1" applyBorder="1" applyAlignment="1" applyProtection="1">
      <alignment horizontal="center" vertical="center"/>
      <protection hidden="1"/>
    </xf>
    <xf numFmtId="0" fontId="22" fillId="0" borderId="14" xfId="14" applyFont="1" applyBorder="1" applyAlignment="1" applyProtection="1">
      <alignment vertical="center"/>
      <protection hidden="1"/>
    </xf>
    <xf numFmtId="0" fontId="14" fillId="0" borderId="0" xfId="14" applyFont="1" applyBorder="1" applyAlignment="1" applyProtection="1">
      <alignment vertical="center" wrapText="1"/>
      <protection hidden="1"/>
    </xf>
    <xf numFmtId="0" fontId="14" fillId="0" borderId="1" xfId="14" applyFont="1" applyBorder="1" applyAlignment="1" applyProtection="1">
      <alignment vertical="center" wrapText="1"/>
      <protection hidden="1"/>
    </xf>
    <xf numFmtId="0" fontId="7" fillId="5" borderId="4" xfId="14" applyFont="1" applyFill="1" applyBorder="1" applyAlignment="1">
      <alignment horizontal="left" vertical="center" wrapText="1"/>
    </xf>
    <xf numFmtId="0" fontId="11" fillId="2" borderId="4" xfId="13" applyFont="1" applyFill="1" applyBorder="1" applyAlignment="1">
      <alignment horizontal="center" vertical="center" wrapText="1"/>
    </xf>
    <xf numFmtId="0" fontId="11" fillId="3" borderId="4" xfId="13" applyFont="1" applyFill="1" applyBorder="1" applyAlignment="1">
      <alignment horizontal="center" vertical="center" wrapText="1"/>
    </xf>
    <xf numFmtId="0" fontId="12" fillId="3" borderId="4" xfId="13" applyFont="1" applyFill="1" applyBorder="1" applyAlignment="1">
      <alignment horizontal="center" vertical="center" wrapText="1"/>
    </xf>
    <xf numFmtId="0" fontId="9" fillId="2" borderId="4" xfId="13" applyFont="1" applyFill="1" applyBorder="1" applyAlignment="1">
      <alignment horizontal="right" vertical="center" wrapText="1"/>
    </xf>
    <xf numFmtId="4" fontId="9" fillId="2" borderId="4" xfId="13" applyNumberFormat="1" applyFont="1" applyFill="1" applyBorder="1" applyAlignment="1">
      <alignment horizontal="right" wrapText="1"/>
    </xf>
    <xf numFmtId="0" fontId="9" fillId="2" borderId="4" xfId="13" applyFont="1" applyFill="1" applyBorder="1" applyAlignment="1">
      <alignment horizontal="right" wrapText="1"/>
    </xf>
    <xf numFmtId="0" fontId="9" fillId="2" borderId="4" xfId="13" applyFont="1" applyFill="1" applyBorder="1" applyAlignment="1">
      <alignment horizontal="center" vertical="center" wrapText="1"/>
    </xf>
    <xf numFmtId="4" fontId="9" fillId="2" borderId="4" xfId="13" applyNumberFormat="1" applyFont="1" applyFill="1" applyBorder="1" applyAlignment="1">
      <alignment horizontal="right" vertical="center" wrapText="1"/>
    </xf>
    <xf numFmtId="0" fontId="12" fillId="4" borderId="4" xfId="13" applyFont="1" applyFill="1" applyBorder="1" applyAlignment="1">
      <alignment horizontal="center" vertical="center" wrapText="1"/>
    </xf>
    <xf numFmtId="4" fontId="9" fillId="4" borderId="4" xfId="13" applyNumberFormat="1" applyFont="1" applyFill="1" applyBorder="1" applyAlignment="1">
      <alignment horizontal="right" vertical="center" wrapText="1"/>
    </xf>
    <xf numFmtId="4" fontId="9" fillId="4" borderId="4" xfId="13" applyNumberFormat="1" applyFont="1" applyFill="1" applyBorder="1" applyAlignment="1">
      <alignment horizontal="right" wrapText="1"/>
    </xf>
    <xf numFmtId="0" fontId="9" fillId="4" borderId="4" xfId="13" applyFont="1" applyFill="1" applyBorder="1" applyAlignment="1">
      <alignment horizontal="right" wrapText="1"/>
    </xf>
    <xf numFmtId="0" fontId="9" fillId="4" borderId="4" xfId="13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/>
      <protection hidden="1"/>
    </xf>
    <xf numFmtId="170" fontId="14" fillId="0" borderId="4" xfId="2" applyNumberFormat="1" applyFont="1" applyFill="1" applyBorder="1" applyAlignment="1" applyProtection="1">
      <alignment horizontal="center" vertical="center"/>
      <protection locked="0" hidden="1"/>
    </xf>
    <xf numFmtId="0" fontId="14" fillId="0" borderId="4" xfId="15" applyNumberFormat="1" applyFont="1" applyFill="1" applyBorder="1" applyAlignment="1" applyProtection="1">
      <alignment horizontal="left" vertical="center" wrapText="1"/>
      <protection locked="0" hidden="1"/>
    </xf>
    <xf numFmtId="14" fontId="14" fillId="0" borderId="4" xfId="17" applyNumberFormat="1" applyFont="1" applyFill="1" applyBorder="1" applyAlignment="1" applyProtection="1">
      <alignment horizontal="left" vertical="center" wrapText="1"/>
      <protection locked="0" hidden="1"/>
    </xf>
    <xf numFmtId="0" fontId="14" fillId="0" borderId="4" xfId="12" applyNumberFormat="1" applyFont="1" applyFill="1" applyBorder="1" applyAlignment="1" applyProtection="1">
      <alignment horizontal="left" vertical="center" wrapText="1"/>
      <protection locked="0" hidden="1"/>
    </xf>
    <xf numFmtId="0" fontId="14" fillId="0" borderId="4" xfId="16" applyNumberFormat="1" applyFont="1" applyFill="1" applyBorder="1" applyAlignment="1" applyProtection="1">
      <alignment horizontal="left" vertical="center" wrapText="1"/>
      <protection locked="0" hidden="1"/>
    </xf>
    <xf numFmtId="0" fontId="19" fillId="4" borderId="14" xfId="18" applyNumberFormat="1" applyFont="1" applyFill="1" applyBorder="1" applyAlignment="1" applyProtection="1">
      <alignment vertical="center" wrapText="1"/>
    </xf>
    <xf numFmtId="0" fontId="16" fillId="4" borderId="11" xfId="0" applyFont="1" applyFill="1" applyBorder="1" applyAlignment="1" applyProtection="1">
      <alignment horizontal="center" vertical="center"/>
      <protection hidden="1"/>
    </xf>
    <xf numFmtId="0" fontId="16" fillId="4" borderId="2" xfId="0" applyFont="1" applyFill="1" applyBorder="1" applyAlignment="1" applyProtection="1">
      <alignment vertical="center"/>
      <protection hidden="1"/>
    </xf>
    <xf numFmtId="0" fontId="16" fillId="4" borderId="2" xfId="0" applyFont="1" applyFill="1" applyBorder="1" applyAlignment="1" applyProtection="1">
      <alignment horizontal="center" vertical="center"/>
      <protection hidden="1"/>
    </xf>
    <xf numFmtId="0" fontId="17" fillId="4" borderId="2" xfId="0" applyFont="1" applyFill="1" applyBorder="1" applyAlignment="1" applyProtection="1">
      <alignment vertical="center"/>
      <protection hidden="1"/>
    </xf>
    <xf numFmtId="0" fontId="17" fillId="4" borderId="12" xfId="0" applyFont="1" applyFill="1" applyBorder="1" applyAlignment="1" applyProtection="1">
      <alignment vertical="center"/>
      <protection hidden="1"/>
    </xf>
    <xf numFmtId="0" fontId="19" fillId="4" borderId="0" xfId="18" applyNumberFormat="1" applyFont="1" applyFill="1" applyBorder="1" applyAlignment="1" applyProtection="1">
      <alignment horizontal="centerContinuous" vertical="center" wrapText="1"/>
    </xf>
    <xf numFmtId="0" fontId="14" fillId="0" borderId="6" xfId="15" applyNumberFormat="1" applyFont="1" applyFill="1" applyBorder="1" applyAlignment="1" applyProtection="1">
      <alignment horizontal="left" vertical="top" wrapText="1"/>
      <protection locked="0"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7" fillId="0" borderId="0" xfId="14" applyFont="1" applyFill="1" applyBorder="1" applyAlignment="1" applyProtection="1">
      <alignment horizontal="center" vertical="center" wrapText="1"/>
      <protection hidden="1"/>
    </xf>
    <xf numFmtId="1" fontId="7" fillId="9" borderId="4" xfId="14" applyNumberFormat="1" applyFont="1" applyFill="1" applyBorder="1" applyAlignment="1">
      <alignment horizontal="center" vertical="center" wrapText="1"/>
    </xf>
    <xf numFmtId="0" fontId="7" fillId="9" borderId="4" xfId="14" applyFont="1" applyFill="1" applyBorder="1" applyAlignment="1">
      <alignment horizontal="center" vertical="center" wrapText="1"/>
    </xf>
    <xf numFmtId="0" fontId="14" fillId="0" borderId="4" xfId="14" applyFont="1" applyFill="1" applyBorder="1" applyAlignment="1" applyProtection="1">
      <alignment horizontal="left" vertical="center" wrapText="1"/>
      <protection hidden="1"/>
    </xf>
    <xf numFmtId="0" fontId="14" fillId="0" borderId="4" xfId="14" applyFont="1" applyFill="1" applyBorder="1" applyAlignment="1" applyProtection="1">
      <alignment horizontal="center" vertical="center" wrapText="1"/>
      <protection hidden="1"/>
    </xf>
    <xf numFmtId="171" fontId="14" fillId="0" borderId="4" xfId="14" applyNumberFormat="1" applyFont="1" applyFill="1" applyBorder="1" applyAlignment="1">
      <alignment horizontal="center" vertical="center" wrapText="1"/>
    </xf>
    <xf numFmtId="0" fontId="14" fillId="6" borderId="4" xfId="14" applyFont="1" applyFill="1" applyBorder="1" applyAlignment="1">
      <alignment horizontal="center" vertical="center" wrapText="1"/>
    </xf>
    <xf numFmtId="0" fontId="7" fillId="8" borderId="4" xfId="15" applyNumberFormat="1" applyFont="1" applyFill="1" applyBorder="1" applyAlignment="1" applyProtection="1">
      <alignment horizontal="center" vertical="top" wrapText="1"/>
      <protection locked="0" hidden="1"/>
    </xf>
    <xf numFmtId="0" fontId="7" fillId="5" borderId="4" xfId="14" applyFont="1" applyFill="1" applyBorder="1" applyAlignment="1">
      <alignment vertical="center" wrapText="1"/>
    </xf>
    <xf numFmtId="0" fontId="7" fillId="0" borderId="0" xfId="14" applyFont="1" applyFill="1" applyBorder="1" applyAlignment="1" applyProtection="1">
      <alignment horizontal="center" vertical="center"/>
      <protection hidden="1"/>
    </xf>
    <xf numFmtId="0" fontId="7" fillId="0" borderId="14" xfId="14" applyFont="1" applyFill="1" applyBorder="1" applyAlignment="1" applyProtection="1">
      <alignment horizontal="center" vertical="center" wrapText="1"/>
      <protection hidden="1"/>
    </xf>
    <xf numFmtId="0" fontId="22" fillId="4" borderId="0" xfId="14" applyNumberFormat="1" applyFont="1" applyFill="1" applyBorder="1" applyAlignment="1" applyProtection="1">
      <alignment horizontal="center" vertical="center" wrapText="1"/>
    </xf>
    <xf numFmtId="0" fontId="19" fillId="4" borderId="0" xfId="14" applyFont="1" applyFill="1" applyBorder="1" applyAlignment="1" applyProtection="1">
      <alignment vertical="center"/>
      <protection hidden="1"/>
    </xf>
    <xf numFmtId="0" fontId="7" fillId="0" borderId="0" xfId="14" applyFont="1" applyFill="1" applyBorder="1" applyAlignment="1">
      <alignment vertical="center" wrapText="1"/>
    </xf>
    <xf numFmtId="0" fontId="17" fillId="0" borderId="0" xfId="14" applyFont="1" applyBorder="1" applyAlignment="1" applyProtection="1">
      <alignment vertical="center"/>
      <protection hidden="1"/>
    </xf>
    <xf numFmtId="0" fontId="16" fillId="4" borderId="0" xfId="14" applyFont="1" applyFill="1" applyBorder="1" applyAlignment="1" applyProtection="1">
      <alignment vertical="center"/>
      <protection hidden="1"/>
    </xf>
    <xf numFmtId="0" fontId="18" fillId="0" borderId="0" xfId="14" applyFont="1" applyBorder="1" applyAlignment="1" applyProtection="1">
      <alignment vertical="center"/>
      <protection hidden="1"/>
    </xf>
    <xf numFmtId="0" fontId="19" fillId="4" borderId="0" xfId="14" applyFont="1" applyFill="1" applyBorder="1" applyAlignment="1" applyProtection="1">
      <alignment horizontal="left" vertical="center" wrapText="1"/>
      <protection hidden="1"/>
    </xf>
    <xf numFmtId="0" fontId="7" fillId="4" borderId="11" xfId="14" applyFont="1" applyFill="1" applyBorder="1" applyAlignment="1" applyProtection="1">
      <alignment vertical="center"/>
      <protection hidden="1"/>
    </xf>
    <xf numFmtId="0" fontId="7" fillId="4" borderId="2" xfId="14" applyFont="1" applyFill="1" applyBorder="1" applyAlignment="1" applyProtection="1">
      <alignment vertical="center"/>
      <protection hidden="1"/>
    </xf>
    <xf numFmtId="0" fontId="7" fillId="4" borderId="12" xfId="14" applyFont="1" applyFill="1" applyBorder="1" applyAlignment="1" applyProtection="1">
      <alignment vertical="center"/>
      <protection hidden="1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169" fontId="14" fillId="6" borderId="4" xfId="2" applyNumberFormat="1" applyFont="1" applyFill="1" applyBorder="1" applyAlignment="1" applyProtection="1">
      <alignment horizontal="center" vertical="center"/>
      <protection locked="0" hidden="1"/>
    </xf>
    <xf numFmtId="0" fontId="14" fillId="0" borderId="4" xfId="15" applyNumberFormat="1" applyFont="1" applyFill="1" applyBorder="1" applyAlignment="1" applyProtection="1">
      <alignment horizontal="left" vertical="top" wrapText="1"/>
      <protection locked="0" hidden="1"/>
    </xf>
    <xf numFmtId="49" fontId="14" fillId="0" borderId="6" xfId="15" applyNumberFormat="1" applyFont="1" applyFill="1" applyBorder="1" applyAlignment="1" applyProtection="1">
      <alignment horizontal="left" vertical="top" wrapText="1"/>
      <protection locked="0" hidden="1"/>
    </xf>
    <xf numFmtId="49" fontId="14" fillId="0" borderId="6" xfId="15" applyNumberFormat="1" applyFont="1" applyFill="1" applyBorder="1" applyAlignment="1" applyProtection="1">
      <alignment horizontal="left" vertical="center" wrapText="1"/>
      <protection locked="0" hidden="1"/>
    </xf>
    <xf numFmtId="0" fontId="14" fillId="0" borderId="4" xfId="15" applyNumberFormat="1" applyFont="1" applyFill="1" applyBorder="1" applyAlignment="1" applyProtection="1">
      <alignment horizontal="left" vertical="top" wrapText="1"/>
      <protection locked="0" hidden="1"/>
    </xf>
    <xf numFmtId="0" fontId="14" fillId="0" borderId="5" xfId="15" applyNumberFormat="1" applyFont="1" applyFill="1" applyBorder="1" applyAlignment="1" applyProtection="1">
      <alignment vertical="top" wrapText="1"/>
      <protection locked="0" hidden="1"/>
    </xf>
    <xf numFmtId="0" fontId="14" fillId="0" borderId="4" xfId="15" applyNumberFormat="1" applyFont="1" applyFill="1" applyBorder="1" applyAlignment="1" applyProtection="1">
      <alignment vertical="top" wrapText="1"/>
      <protection locked="0" hidden="1"/>
    </xf>
    <xf numFmtId="0" fontId="14" fillId="0" borderId="6" xfId="15" applyNumberFormat="1" applyFont="1" applyFill="1" applyBorder="1" applyAlignment="1" applyProtection="1">
      <alignment horizontal="center" vertical="top" wrapText="1"/>
      <protection locked="0" hidden="1"/>
    </xf>
    <xf numFmtId="0" fontId="14" fillId="0" borderId="4" xfId="15" applyNumberFormat="1" applyFont="1" applyFill="1" applyBorder="1" applyAlignment="1" applyProtection="1">
      <alignment horizontal="center" vertical="top" wrapText="1"/>
      <protection locked="0" hidden="1"/>
    </xf>
    <xf numFmtId="0" fontId="14" fillId="6" borderId="4" xfId="15" applyNumberFormat="1" applyFont="1" applyFill="1" applyBorder="1" applyAlignment="1" applyProtection="1">
      <alignment horizontal="left" vertical="top" wrapText="1"/>
      <protection locked="0" hidden="1"/>
    </xf>
    <xf numFmtId="0" fontId="14" fillId="0" borderId="4" xfId="15" applyNumberFormat="1" applyFont="1" applyFill="1" applyBorder="1" applyAlignment="1" applyProtection="1">
      <alignment horizontal="left" vertical="top" wrapText="1"/>
      <protection locked="0" hidden="1"/>
    </xf>
    <xf numFmtId="169" fontId="14" fillId="6" borderId="4" xfId="2" applyNumberFormat="1" applyFont="1" applyFill="1" applyBorder="1" applyAlignment="1" applyProtection="1">
      <alignment horizontal="center" vertical="center"/>
      <protection locked="0" hidden="1"/>
    </xf>
    <xf numFmtId="0" fontId="7" fillId="5" borderId="4" xfId="14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6" xfId="15" applyNumberFormat="1" applyFont="1" applyFill="1" applyBorder="1" applyAlignment="1" applyProtection="1">
      <alignment horizontal="left" vertical="top" wrapText="1"/>
      <protection locked="0" hidden="1"/>
    </xf>
    <xf numFmtId="0" fontId="19" fillId="4" borderId="11" xfId="18" applyNumberFormat="1" applyFont="1" applyFill="1" applyBorder="1" applyAlignment="1" applyProtection="1">
      <alignment horizontal="centerContinuous" vertical="center" wrapText="1"/>
    </xf>
    <xf numFmtId="0" fontId="19" fillId="4" borderId="2" xfId="18" applyNumberFormat="1" applyFont="1" applyFill="1" applyBorder="1" applyAlignment="1" applyProtection="1">
      <alignment horizontal="centerContinuous" vertical="center" wrapText="1"/>
    </xf>
    <xf numFmtId="0" fontId="19" fillId="4" borderId="12" xfId="18" applyNumberFormat="1" applyFont="1" applyFill="1" applyBorder="1" applyAlignment="1" applyProtection="1">
      <alignment horizontal="centerContinuous" vertical="center" wrapText="1"/>
    </xf>
    <xf numFmtId="0" fontId="19" fillId="4" borderId="7" xfId="18" applyNumberFormat="1" applyFont="1" applyFill="1" applyBorder="1" applyAlignment="1" applyProtection="1">
      <alignment horizontal="centerContinuous" vertical="center" wrapText="1"/>
    </xf>
    <xf numFmtId="0" fontId="19" fillId="4" borderId="14" xfId="18" applyNumberFormat="1" applyFont="1" applyFill="1" applyBorder="1" applyAlignment="1" applyProtection="1">
      <alignment horizontal="centerContinuous" vertical="center" wrapText="1"/>
    </xf>
    <xf numFmtId="0" fontId="0" fillId="0" borderId="7" xfId="0" applyBorder="1"/>
    <xf numFmtId="0" fontId="14" fillId="4" borderId="14" xfId="0" applyFont="1" applyFill="1" applyBorder="1" applyAlignment="1" applyProtection="1">
      <alignment vertical="center"/>
      <protection hidden="1"/>
    </xf>
    <xf numFmtId="49" fontId="7" fillId="4" borderId="7" xfId="14" applyNumberFormat="1" applyFont="1" applyFill="1" applyBorder="1" applyAlignment="1" applyProtection="1">
      <alignment horizontal="right" vertical="center"/>
      <protection locked="0" hidden="1"/>
    </xf>
    <xf numFmtId="168" fontId="7" fillId="4" borderId="14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7" xfId="0" applyNumberFormat="1" applyFont="1" applyFill="1" applyBorder="1" applyAlignment="1" applyProtection="1">
      <alignment horizontal="left" vertical="center" wrapText="1"/>
      <protection locked="0" hidden="1"/>
    </xf>
    <xf numFmtId="49" fontId="7" fillId="0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7" fillId="4" borderId="3" xfId="14" applyFont="1" applyFill="1" applyBorder="1" applyAlignment="1" applyProtection="1">
      <alignment horizontal="center" vertical="center"/>
      <protection hidden="1"/>
    </xf>
    <xf numFmtId="167" fontId="14" fillId="4" borderId="13" xfId="17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12" xfId="14" applyFont="1" applyBorder="1" applyAlignment="1" applyProtection="1">
      <alignment vertical="center" wrapText="1"/>
      <protection hidden="1"/>
    </xf>
    <xf numFmtId="0" fontId="22" fillId="0" borderId="14" xfId="14" applyFont="1" applyBorder="1" applyAlignment="1" applyProtection="1">
      <alignment horizontal="center" vertical="center"/>
      <protection hidden="1"/>
    </xf>
    <xf numFmtId="0" fontId="22" fillId="0" borderId="3" xfId="14" applyFont="1" applyBorder="1" applyAlignment="1" applyProtection="1">
      <alignment horizontal="center" vertical="center"/>
      <protection hidden="1"/>
    </xf>
    <xf numFmtId="0" fontId="22" fillId="0" borderId="0" xfId="14" applyFont="1" applyBorder="1" applyAlignment="1" applyProtection="1">
      <alignment vertical="center"/>
      <protection hidden="1"/>
    </xf>
    <xf numFmtId="0" fontId="22" fillId="0" borderId="13" xfId="14" applyFont="1" applyBorder="1" applyAlignment="1" applyProtection="1">
      <alignment horizontal="center" vertical="center"/>
      <protection hidden="1"/>
    </xf>
    <xf numFmtId="0" fontId="7" fillId="0" borderId="7" xfId="14" applyFont="1" applyBorder="1" applyAlignment="1" applyProtection="1">
      <alignment vertical="center"/>
      <protection hidden="1"/>
    </xf>
    <xf numFmtId="0" fontId="14" fillId="0" borderId="14" xfId="14" applyFont="1" applyBorder="1" applyAlignment="1" applyProtection="1">
      <alignment vertical="center" wrapText="1"/>
      <protection hidden="1"/>
    </xf>
    <xf numFmtId="0" fontId="14" fillId="0" borderId="13" xfId="14" applyFont="1" applyBorder="1" applyAlignment="1" applyProtection="1">
      <alignment vertical="center" wrapText="1"/>
      <protection hidden="1"/>
    </xf>
    <xf numFmtId="0" fontId="9" fillId="0" borderId="0" xfId="13" applyFont="1" applyAlignment="1">
      <alignment horizontal="left" vertical="top" wrapText="1"/>
    </xf>
    <xf numFmtId="0" fontId="8" fillId="0" borderId="0" xfId="13" applyFont="1" applyAlignment="1">
      <alignment horizontal="left" wrapText="1"/>
    </xf>
    <xf numFmtId="0" fontId="10" fillId="0" borderId="9" xfId="13" applyFont="1" applyBorder="1" applyAlignment="1">
      <alignment horizontal="left" wrapText="1"/>
    </xf>
    <xf numFmtId="0" fontId="9" fillId="0" borderId="10" xfId="13" applyFont="1" applyBorder="1" applyAlignment="1">
      <alignment horizontal="left" wrapText="1"/>
    </xf>
    <xf numFmtId="0" fontId="13" fillId="0" borderId="0" xfId="13" applyFont="1" applyBorder="1" applyAlignment="1">
      <alignment horizontal="left" vertical="top" wrapText="1"/>
    </xf>
    <xf numFmtId="0" fontId="13" fillId="0" borderId="0" xfId="13" applyFont="1" applyAlignment="1">
      <alignment horizontal="left" vertical="top" wrapText="1"/>
    </xf>
    <xf numFmtId="0" fontId="7" fillId="5" borderId="5" xfId="14" applyFont="1" applyFill="1" applyBorder="1" applyAlignment="1" applyProtection="1">
      <alignment horizontal="center" vertical="center"/>
      <protection hidden="1"/>
    </xf>
    <xf numFmtId="0" fontId="7" fillId="5" borderId="8" xfId="14" applyFont="1" applyFill="1" applyBorder="1" applyAlignment="1" applyProtection="1">
      <alignment horizontal="center" vertical="center"/>
      <protection hidden="1"/>
    </xf>
    <xf numFmtId="0" fontId="7" fillId="5" borderId="6" xfId="14" applyFont="1" applyFill="1" applyBorder="1" applyAlignment="1" applyProtection="1">
      <alignment horizontal="center" vertical="center"/>
      <protection hidden="1"/>
    </xf>
    <xf numFmtId="0" fontId="7" fillId="7" borderId="11" xfId="14" applyFont="1" applyFill="1" applyBorder="1" applyAlignment="1" applyProtection="1">
      <alignment horizontal="center" vertical="center" wrapText="1"/>
      <protection hidden="1"/>
    </xf>
    <xf numFmtId="0" fontId="7" fillId="7" borderId="2" xfId="14" applyFont="1" applyFill="1" applyBorder="1" applyAlignment="1" applyProtection="1">
      <alignment horizontal="center" vertical="center" wrapText="1"/>
      <protection hidden="1"/>
    </xf>
    <xf numFmtId="0" fontId="7" fillId="7" borderId="12" xfId="14" applyFont="1" applyFill="1" applyBorder="1" applyAlignment="1" applyProtection="1">
      <alignment horizontal="center" vertical="center" wrapText="1"/>
      <protection hidden="1"/>
    </xf>
    <xf numFmtId="0" fontId="14" fillId="4" borderId="4" xfId="14" applyNumberFormat="1" applyFont="1" applyFill="1" applyBorder="1" applyAlignment="1" applyProtection="1">
      <alignment horizontal="left" vertical="top" wrapText="1"/>
    </xf>
    <xf numFmtId="0" fontId="19" fillId="4" borderId="4" xfId="14" applyFont="1" applyFill="1" applyBorder="1" applyAlignment="1" applyProtection="1">
      <alignment horizontal="left" vertical="center" wrapText="1"/>
      <protection hidden="1"/>
    </xf>
    <xf numFmtId="0" fontId="19" fillId="4" borderId="5" xfId="14" applyFont="1" applyFill="1" applyBorder="1" applyAlignment="1" applyProtection="1">
      <alignment horizontal="center" vertical="center"/>
      <protection hidden="1"/>
    </xf>
    <xf numFmtId="0" fontId="19" fillId="4" borderId="6" xfId="14" applyFont="1" applyFill="1" applyBorder="1" applyAlignment="1" applyProtection="1">
      <alignment horizontal="center" vertical="center"/>
      <protection hidden="1"/>
    </xf>
    <xf numFmtId="0" fontId="14" fillId="4" borderId="4" xfId="14" applyNumberFormat="1" applyFont="1" applyFill="1" applyBorder="1" applyAlignment="1" applyProtection="1">
      <alignment horizontal="justify" vertical="top" wrapText="1"/>
    </xf>
    <xf numFmtId="0" fontId="7" fillId="7" borderId="3" xfId="14" applyFont="1" applyFill="1" applyBorder="1" applyAlignment="1" applyProtection="1">
      <alignment horizontal="center" vertical="center" wrapText="1"/>
      <protection hidden="1"/>
    </xf>
    <xf numFmtId="0" fontId="7" fillId="7" borderId="13" xfId="14" applyFont="1" applyFill="1" applyBorder="1" applyAlignment="1" applyProtection="1">
      <alignment horizontal="center" vertical="center" wrapText="1"/>
      <protection hidden="1"/>
    </xf>
    <xf numFmtId="0" fontId="7" fillId="7" borderId="5" xfId="14" applyFont="1" applyFill="1" applyBorder="1" applyAlignment="1" applyProtection="1">
      <alignment horizontal="center" vertical="center" wrapText="1"/>
      <protection hidden="1"/>
    </xf>
    <xf numFmtId="0" fontId="7" fillId="7" borderId="8" xfId="14" applyFont="1" applyFill="1" applyBorder="1" applyAlignment="1" applyProtection="1">
      <alignment horizontal="center" vertical="center" wrapText="1"/>
      <protection hidden="1"/>
    </xf>
    <xf numFmtId="0" fontId="7" fillId="7" borderId="6" xfId="14" applyFont="1" applyFill="1" applyBorder="1" applyAlignment="1" applyProtection="1">
      <alignment horizontal="center" vertical="center" wrapText="1"/>
      <protection hidden="1"/>
    </xf>
    <xf numFmtId="0" fontId="7" fillId="7" borderId="15" xfId="14" applyFont="1" applyFill="1" applyBorder="1" applyAlignment="1" applyProtection="1">
      <alignment horizontal="center" vertical="center" wrapText="1"/>
      <protection hidden="1"/>
    </xf>
    <xf numFmtId="0" fontId="7" fillId="7" borderId="16" xfId="14" applyFont="1" applyFill="1" applyBorder="1" applyAlignment="1" applyProtection="1">
      <alignment horizontal="center" vertical="center" wrapText="1"/>
      <protection hidden="1"/>
    </xf>
    <xf numFmtId="0" fontId="7" fillId="7" borderId="4" xfId="14" applyFont="1" applyFill="1" applyBorder="1" applyAlignment="1" applyProtection="1">
      <alignment horizontal="center" vertical="center" wrapText="1"/>
      <protection hidden="1"/>
    </xf>
    <xf numFmtId="49" fontId="14" fillId="0" borderId="4" xfId="14" applyNumberFormat="1" applyFont="1" applyFill="1" applyBorder="1" applyAlignment="1">
      <alignment horizontal="justify" vertical="top" wrapText="1"/>
    </xf>
    <xf numFmtId="49" fontId="7" fillId="5" borderId="4" xfId="0" applyNumberFormat="1" applyFont="1" applyFill="1" applyBorder="1" applyAlignment="1" applyProtection="1">
      <alignment horizontal="left" vertical="center" wrapText="1"/>
      <protection locked="0" hidden="1"/>
    </xf>
    <xf numFmtId="0" fontId="7" fillId="5" borderId="5" xfId="14" applyFont="1" applyFill="1" applyBorder="1" applyAlignment="1" applyProtection="1">
      <alignment horizontal="center" vertical="center" wrapText="1"/>
      <protection hidden="1"/>
    </xf>
    <xf numFmtId="0" fontId="7" fillId="5" borderId="8" xfId="14" applyFont="1" applyFill="1" applyBorder="1" applyAlignment="1" applyProtection="1">
      <alignment horizontal="center" vertical="center" wrapText="1"/>
      <protection hidden="1"/>
    </xf>
    <xf numFmtId="0" fontId="7" fillId="5" borderId="4" xfId="14" applyFont="1" applyFill="1" applyBorder="1" applyAlignment="1" applyProtection="1">
      <alignment horizontal="left" vertical="center" wrapText="1"/>
      <protection hidden="1"/>
    </xf>
    <xf numFmtId="1" fontId="7" fillId="5" borderId="4" xfId="14" applyNumberFormat="1" applyFont="1" applyFill="1" applyBorder="1" applyAlignment="1" applyProtection="1">
      <alignment horizontal="center" vertical="center"/>
      <protection locked="0" hidden="1"/>
    </xf>
    <xf numFmtId="49" fontId="7" fillId="0" borderId="6" xfId="14" applyNumberFormat="1" applyFont="1" applyFill="1" applyBorder="1" applyAlignment="1" applyProtection="1">
      <alignment horizontal="left" vertical="center" wrapText="1"/>
      <protection locked="0" hidden="1"/>
    </xf>
    <xf numFmtId="49" fontId="7" fillId="0" borderId="4" xfId="14" applyNumberFormat="1" applyFont="1" applyFill="1" applyBorder="1" applyAlignment="1" applyProtection="1">
      <alignment horizontal="left" vertical="center" wrapText="1"/>
      <protection locked="0" hidden="1"/>
    </xf>
    <xf numFmtId="0" fontId="14" fillId="0" borderId="4" xfId="15" applyNumberFormat="1" applyFont="1" applyFill="1" applyBorder="1" applyAlignment="1" applyProtection="1">
      <alignment horizontal="left" vertical="top" wrapText="1"/>
      <protection locked="0" hidden="1"/>
    </xf>
    <xf numFmtId="0" fontId="7" fillId="5" borderId="14" xfId="0" applyFont="1" applyFill="1" applyBorder="1" applyAlignment="1" applyProtection="1">
      <alignment horizontal="left" vertical="center" wrapText="1"/>
      <protection hidden="1"/>
    </xf>
    <xf numFmtId="0" fontId="7" fillId="5" borderId="13" xfId="0" applyFont="1" applyFill="1" applyBorder="1" applyAlignment="1" applyProtection="1">
      <alignment horizontal="left" vertical="center" wrapText="1"/>
      <protection hidden="1"/>
    </xf>
    <xf numFmtId="0" fontId="7" fillId="5" borderId="17" xfId="0" applyFont="1" applyFill="1" applyBorder="1" applyAlignment="1" applyProtection="1">
      <alignment horizontal="left" vertical="center" wrapText="1"/>
      <protection hidden="1"/>
    </xf>
    <xf numFmtId="0" fontId="7" fillId="5" borderId="16" xfId="0" applyFont="1" applyFill="1" applyBorder="1" applyAlignment="1" applyProtection="1">
      <alignment horizontal="left" vertical="center" wrapText="1"/>
      <protection hidden="1"/>
    </xf>
    <xf numFmtId="0" fontId="7" fillId="5" borderId="4" xfId="0" applyFont="1" applyFill="1" applyBorder="1" applyAlignment="1" applyProtection="1">
      <alignment horizontal="left" vertical="center" wrapText="1"/>
      <protection hidden="1"/>
    </xf>
    <xf numFmtId="0" fontId="14" fillId="8" borderId="4" xfId="15" applyNumberFormat="1" applyFont="1" applyFill="1" applyBorder="1" applyAlignment="1" applyProtection="1">
      <alignment horizontal="left" vertical="top" wrapText="1"/>
      <protection locked="0" hidden="1"/>
    </xf>
    <xf numFmtId="0" fontId="7" fillId="5" borderId="11" xfId="0" applyFont="1" applyFill="1" applyBorder="1" applyAlignment="1" applyProtection="1">
      <alignment horizontal="center" vertical="center" wrapText="1"/>
      <protection hidden="1"/>
    </xf>
    <xf numFmtId="0" fontId="7" fillId="5" borderId="2" xfId="0" applyFont="1" applyFill="1" applyBorder="1" applyAlignment="1" applyProtection="1">
      <alignment horizontal="center" vertical="center" wrapText="1"/>
      <protection hidden="1"/>
    </xf>
    <xf numFmtId="0" fontId="7" fillId="5" borderId="12" xfId="0" applyFont="1" applyFill="1" applyBorder="1" applyAlignment="1" applyProtection="1">
      <alignment horizontal="center" vertical="center" wrapText="1"/>
      <protection hidden="1"/>
    </xf>
    <xf numFmtId="0" fontId="7" fillId="5" borderId="3" xfId="0" applyFont="1" applyFill="1" applyBorder="1" applyAlignment="1" applyProtection="1">
      <alignment horizontal="center" vertical="center" wrapText="1"/>
      <protection hidden="1"/>
    </xf>
    <xf numFmtId="0" fontId="7" fillId="5" borderId="1" xfId="0" applyFont="1" applyFill="1" applyBorder="1" applyAlignment="1" applyProtection="1">
      <alignment horizontal="center" vertical="center" wrapText="1"/>
      <protection hidden="1"/>
    </xf>
    <xf numFmtId="0" fontId="7" fillId="5" borderId="13" xfId="0" applyFont="1" applyFill="1" applyBorder="1" applyAlignment="1" applyProtection="1">
      <alignment horizontal="center" vertical="center" wrapText="1"/>
      <protection hidden="1"/>
    </xf>
    <xf numFmtId="0" fontId="14" fillId="0" borderId="5" xfId="15" applyNumberFormat="1" applyFont="1" applyFill="1" applyBorder="1" applyAlignment="1" applyProtection="1">
      <alignment horizontal="left" vertical="top" wrapText="1"/>
      <protection locked="0" hidden="1"/>
    </xf>
    <xf numFmtId="0" fontId="14" fillId="0" borderId="8" xfId="15" applyNumberFormat="1" applyFont="1" applyFill="1" applyBorder="1" applyAlignment="1" applyProtection="1">
      <alignment horizontal="left" vertical="top" wrapText="1"/>
      <protection locked="0" hidden="1"/>
    </xf>
    <xf numFmtId="0" fontId="14" fillId="0" borderId="6" xfId="15" applyNumberFormat="1" applyFont="1" applyFill="1" applyBorder="1" applyAlignment="1" applyProtection="1">
      <alignment horizontal="left" vertical="top" wrapText="1"/>
      <protection locked="0" hidden="1"/>
    </xf>
    <xf numFmtId="0" fontId="7" fillId="8" borderId="15" xfId="15" applyNumberFormat="1" applyFont="1" applyFill="1" applyBorder="1" applyAlignment="1" applyProtection="1">
      <alignment horizontal="center" vertical="center" wrapText="1"/>
      <protection locked="0" hidden="1"/>
    </xf>
    <xf numFmtId="0" fontId="7" fillId="8" borderId="17" xfId="15" applyNumberFormat="1" applyFont="1" applyFill="1" applyBorder="1" applyAlignment="1" applyProtection="1">
      <alignment horizontal="center" vertical="center" wrapText="1"/>
      <protection locked="0" hidden="1"/>
    </xf>
    <xf numFmtId="0" fontId="7" fillId="8" borderId="16" xfId="15" applyNumberFormat="1" applyFont="1" applyFill="1" applyBorder="1" applyAlignment="1" applyProtection="1">
      <alignment horizontal="center" vertical="center" wrapText="1"/>
      <protection locked="0" hidden="1"/>
    </xf>
    <xf numFmtId="0" fontId="14" fillId="8" borderId="11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2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12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7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0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14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3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1" xfId="15" applyNumberFormat="1" applyFont="1" applyFill="1" applyBorder="1" applyAlignment="1" applyProtection="1">
      <alignment horizontal="center" vertical="top" wrapText="1"/>
      <protection locked="0" hidden="1"/>
    </xf>
    <xf numFmtId="0" fontId="14" fillId="8" borderId="13" xfId="15" applyNumberFormat="1" applyFont="1" applyFill="1" applyBorder="1" applyAlignment="1" applyProtection="1">
      <alignment horizontal="center" vertical="top" wrapText="1"/>
      <protection locked="0" hidden="1"/>
    </xf>
    <xf numFmtId="0" fontId="7" fillId="5" borderId="4" xfId="14" applyFont="1" applyFill="1" applyBorder="1" applyAlignment="1">
      <alignment horizontal="left" vertical="center" wrapText="1"/>
    </xf>
    <xf numFmtId="0" fontId="14" fillId="0" borderId="4" xfId="14" applyFont="1" applyFill="1" applyBorder="1" applyAlignment="1">
      <alignment horizontal="left" vertical="center" wrapText="1"/>
    </xf>
    <xf numFmtId="0" fontId="7" fillId="5" borderId="11" xfId="14" applyFont="1" applyFill="1" applyBorder="1" applyAlignment="1">
      <alignment horizontal="left" vertical="center" wrapText="1"/>
    </xf>
    <xf numFmtId="0" fontId="7" fillId="5" borderId="7" xfId="14" applyFont="1" applyFill="1" applyBorder="1" applyAlignment="1">
      <alignment horizontal="left" vertical="center" wrapText="1"/>
    </xf>
    <xf numFmtId="0" fontId="7" fillId="5" borderId="3" xfId="14" applyFont="1" applyFill="1" applyBorder="1" applyAlignment="1">
      <alignment horizontal="left" vertical="center" wrapText="1"/>
    </xf>
    <xf numFmtId="0" fontId="14" fillId="0" borderId="11" xfId="0" applyFont="1" applyFill="1" applyBorder="1" applyAlignment="1" applyProtection="1">
      <alignment horizontal="center" vertical="center" wrapText="1"/>
      <protection hidden="1"/>
    </xf>
    <xf numFmtId="0" fontId="14" fillId="0" borderId="2" xfId="0" applyFont="1" applyFill="1" applyBorder="1" applyAlignment="1" applyProtection="1">
      <alignment horizontal="center" vertical="center" wrapText="1"/>
      <protection hidden="1"/>
    </xf>
    <xf numFmtId="0" fontId="14" fillId="0" borderId="3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Fill="1" applyBorder="1" applyAlignment="1" applyProtection="1">
      <alignment horizontal="center" vertical="center" wrapText="1"/>
      <protection hidden="1"/>
    </xf>
    <xf numFmtId="0" fontId="14" fillId="0" borderId="4" xfId="14" applyFont="1" applyFill="1" applyBorder="1" applyAlignment="1">
      <alignment horizontal="center" vertical="center" wrapText="1"/>
    </xf>
    <xf numFmtId="49" fontId="14" fillId="0" borderId="15" xfId="14" applyNumberFormat="1" applyFont="1" applyFill="1" applyBorder="1" applyAlignment="1" applyProtection="1">
      <alignment horizontal="left" vertical="top" wrapText="1"/>
      <protection locked="0" hidden="1"/>
    </xf>
    <xf numFmtId="1" fontId="7" fillId="5" borderId="5" xfId="14" applyNumberFormat="1" applyFont="1" applyFill="1" applyBorder="1" applyAlignment="1" applyProtection="1">
      <alignment horizontal="center" vertical="center"/>
      <protection locked="0" hidden="1"/>
    </xf>
    <xf numFmtId="49" fontId="7" fillId="0" borderId="3" xfId="14" applyNumberFormat="1" applyFont="1" applyFill="1" applyBorder="1" applyAlignment="1" applyProtection="1">
      <alignment horizontal="left" vertical="center" wrapText="1"/>
      <protection locked="0" hidden="1"/>
    </xf>
    <xf numFmtId="49" fontId="7" fillId="0" borderId="1" xfId="14" applyNumberFormat="1" applyFont="1" applyFill="1" applyBorder="1" applyAlignment="1" applyProtection="1">
      <alignment horizontal="left" vertical="center" wrapText="1"/>
      <protection locked="0" hidden="1"/>
    </xf>
    <xf numFmtId="0" fontId="7" fillId="5" borderId="5" xfId="14" applyFont="1" applyFill="1" applyBorder="1" applyAlignment="1">
      <alignment horizontal="left" vertical="center" wrapText="1"/>
    </xf>
    <xf numFmtId="0" fontId="7" fillId="5" borderId="6" xfId="14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4" fillId="5" borderId="4" xfId="14" applyNumberFormat="1" applyFont="1" applyFill="1" applyBorder="1" applyAlignment="1" applyProtection="1">
      <alignment horizontal="center" vertical="center"/>
      <protection locked="0" hidden="1"/>
    </xf>
    <xf numFmtId="0" fontId="14" fillId="8" borderId="4" xfId="17" quotePrefix="1" applyNumberFormat="1" applyFont="1" applyFill="1" applyBorder="1" applyAlignment="1" applyProtection="1">
      <alignment horizontal="left" vertical="center" wrapText="1"/>
      <protection locked="0" hidden="1"/>
    </xf>
    <xf numFmtId="0" fontId="14" fillId="8" borderId="4" xfId="17" applyNumberFormat="1" applyFont="1" applyFill="1" applyBorder="1" applyAlignment="1" applyProtection="1">
      <alignment horizontal="left" vertical="center" wrapText="1"/>
      <protection locked="0" hidden="1"/>
    </xf>
    <xf numFmtId="0" fontId="7" fillId="5" borderId="4" xfId="14" applyFont="1" applyFill="1" applyBorder="1" applyAlignment="1" applyProtection="1">
      <alignment horizontal="center" vertical="center" wrapText="1"/>
      <protection hidden="1"/>
    </xf>
    <xf numFmtId="0" fontId="7" fillId="5" borderId="15" xfId="0" applyFont="1" applyFill="1" applyBorder="1" applyAlignment="1" applyProtection="1">
      <alignment horizontal="left" vertical="center" wrapText="1"/>
      <protection hidden="1"/>
    </xf>
    <xf numFmtId="169" fontId="14" fillId="6" borderId="4" xfId="2" applyNumberFormat="1" applyFont="1" applyFill="1" applyBorder="1" applyAlignment="1" applyProtection="1">
      <alignment horizontal="center" vertical="center"/>
      <protection locked="0" hidden="1"/>
    </xf>
    <xf numFmtId="0" fontId="7" fillId="8" borderId="4" xfId="17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4" xfId="15" applyNumberFormat="1" applyFont="1" applyFill="1" applyBorder="1" applyAlignment="1" applyProtection="1">
      <alignment horizontal="justify" vertical="justify" wrapText="1"/>
      <protection locked="0" hidden="1"/>
    </xf>
    <xf numFmtId="0" fontId="7" fillId="5" borderId="15" xfId="0" applyFont="1" applyFill="1" applyBorder="1" applyAlignment="1" applyProtection="1">
      <alignment horizontal="center" vertical="center" wrapText="1"/>
      <protection hidden="1"/>
    </xf>
    <xf numFmtId="0" fontId="7" fillId="5" borderId="16" xfId="0" applyFont="1" applyFill="1" applyBorder="1" applyAlignment="1" applyProtection="1">
      <alignment horizontal="center" vertical="center" wrapText="1"/>
      <protection hidden="1"/>
    </xf>
    <xf numFmtId="0" fontId="7" fillId="5" borderId="6" xfId="14" applyFont="1" applyFill="1" applyBorder="1" applyAlignment="1" applyProtection="1">
      <alignment horizontal="center" vertical="center" wrapText="1"/>
      <protection hidden="1"/>
    </xf>
    <xf numFmtId="49" fontId="7" fillId="0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8" borderId="4" xfId="17" quotePrefix="1" applyNumberFormat="1" applyFont="1" applyFill="1" applyBorder="1" applyAlignment="1" applyProtection="1">
      <alignment horizontal="center" vertical="center" wrapText="1"/>
      <protection locked="0" hidden="1"/>
    </xf>
    <xf numFmtId="0" fontId="14" fillId="8" borderId="4" xfId="17" applyNumberFormat="1" applyFont="1" applyFill="1" applyBorder="1" applyAlignment="1" applyProtection="1">
      <alignment horizontal="center" vertical="center" wrapText="1"/>
      <protection locked="0" hidden="1"/>
    </xf>
  </cellXfs>
  <cellStyles count="19">
    <cellStyle name="Millares [0] 2" xfId="8" xr:uid="{00000000-0005-0000-0000-000000000000}"/>
    <cellStyle name="Millares 2" xfId="1" xr:uid="{00000000-0005-0000-0000-000001000000}"/>
    <cellStyle name="Millares 3" xfId="11" xr:uid="{00000000-0005-0000-0000-000002000000}"/>
    <cellStyle name="Moneda" xfId="2" builtinId="4"/>
    <cellStyle name="Moneda 2" xfId="3" xr:uid="{00000000-0005-0000-0000-000004000000}"/>
    <cellStyle name="Moneda 3" xfId="10" xr:uid="{00000000-0005-0000-0000-000005000000}"/>
    <cellStyle name="Moneda 3 2" xfId="17" xr:uid="{00000000-0005-0000-0000-000006000000}"/>
    <cellStyle name="Normal" xfId="0" builtinId="0"/>
    <cellStyle name="Normal 2" xfId="4" xr:uid="{00000000-0005-0000-0000-000008000000}"/>
    <cellStyle name="Normal 2 2" xfId="14" xr:uid="{00000000-0005-0000-0000-000009000000}"/>
    <cellStyle name="Normal 2 2 2" xfId="7" xr:uid="{00000000-0005-0000-0000-00000A000000}"/>
    <cellStyle name="Normal 2 3" xfId="18" xr:uid="{00000000-0005-0000-0000-00000B000000}"/>
    <cellStyle name="Normal 3" xfId="13" xr:uid="{00000000-0005-0000-0000-00000C000000}"/>
    <cellStyle name="Normal 4" xfId="15" xr:uid="{00000000-0005-0000-0000-00000D000000}"/>
    <cellStyle name="Porcentaje" xfId="12" builtinId="5"/>
    <cellStyle name="Porcentaje 2" xfId="9" xr:uid="{00000000-0005-0000-0000-00000F000000}"/>
    <cellStyle name="Porcentaje 2 2" xfId="16" xr:uid="{00000000-0005-0000-0000-000010000000}"/>
    <cellStyle name="Porcentual 2" xfId="5" xr:uid="{00000000-0005-0000-0000-000011000000}"/>
    <cellStyle name="Porcentual 3" xfId="6" xr:uid="{00000000-0005-0000-0000-000012000000}"/>
  </cellStyles>
  <dxfs count="16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159121</xdr:colOff>
      <xdr:row>2</xdr:row>
      <xdr:rowOff>33056</xdr:rowOff>
    </xdr:from>
    <xdr:to>
      <xdr:col>2</xdr:col>
      <xdr:colOff>980647</xdr:colOff>
      <xdr:row>2</xdr:row>
      <xdr:rowOff>952500</xdr:rowOff>
    </xdr:to>
    <xdr:pic>
      <xdr:nvPicPr>
        <xdr:cNvPr id="3" name="Imagen 2" descr="IDPCBY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33" y="335615"/>
          <a:ext cx="1045643" cy="919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44"/>
  <sheetViews>
    <sheetView showGridLines="0" workbookViewId="0">
      <selection activeCell="A3" sqref="A3:E3"/>
    </sheetView>
  </sheetViews>
  <sheetFormatPr baseColWidth="10" defaultColWidth="11.42578125" defaultRowHeight="11.25" x14ac:dyDescent="0.2"/>
  <cols>
    <col min="1" max="1" width="4.42578125" style="1" bestFit="1" customWidth="1"/>
    <col min="2" max="2" width="17.7109375" style="1" bestFit="1" customWidth="1"/>
    <col min="3" max="3" width="20.140625" style="1" bestFit="1" customWidth="1"/>
    <col min="4" max="4" width="15.5703125" style="1" bestFit="1" customWidth="1"/>
    <col min="5" max="5" width="25.85546875" style="1" bestFit="1" customWidth="1"/>
    <col min="6" max="16384" width="11.42578125" style="1"/>
  </cols>
  <sheetData>
    <row r="1" spans="1:5" ht="12.75" customHeight="1" x14ac:dyDescent="0.2">
      <c r="A1" s="180" t="s">
        <v>1</v>
      </c>
      <c r="B1" s="180"/>
      <c r="C1" s="180"/>
      <c r="D1" s="180"/>
      <c r="E1" s="180"/>
    </row>
    <row r="2" spans="1:5" ht="12.75" x14ac:dyDescent="0.2">
      <c r="A2" s="180"/>
      <c r="B2" s="180"/>
      <c r="C2" s="180"/>
      <c r="D2" s="180"/>
      <c r="E2" s="180"/>
    </row>
    <row r="3" spans="1:5" ht="12" thickBot="1" x14ac:dyDescent="0.25">
      <c r="A3" s="181" t="s">
        <v>2</v>
      </c>
      <c r="B3" s="181"/>
      <c r="C3" s="181"/>
      <c r="D3" s="181"/>
      <c r="E3" s="181"/>
    </row>
    <row r="4" spans="1:5" ht="12" thickTop="1" x14ac:dyDescent="0.2">
      <c r="A4" s="182" t="s">
        <v>3</v>
      </c>
      <c r="B4" s="182"/>
      <c r="C4" s="182"/>
      <c r="D4" s="182"/>
      <c r="E4" s="182"/>
    </row>
    <row r="5" spans="1:5" x14ac:dyDescent="0.2">
      <c r="A5" s="93" t="s">
        <v>4</v>
      </c>
      <c r="B5" s="94" t="s">
        <v>5</v>
      </c>
      <c r="C5" s="94" t="s">
        <v>6</v>
      </c>
      <c r="D5" s="94" t="s">
        <v>7</v>
      </c>
      <c r="E5" s="94" t="s">
        <v>8</v>
      </c>
    </row>
    <row r="6" spans="1:5" x14ac:dyDescent="0.2">
      <c r="A6" s="95">
        <v>1984</v>
      </c>
      <c r="B6" s="96">
        <v>376.6</v>
      </c>
      <c r="C6" s="97">
        <v>11298</v>
      </c>
      <c r="D6" s="98">
        <v>0</v>
      </c>
      <c r="E6" s="99" t="s">
        <v>9</v>
      </c>
    </row>
    <row r="7" spans="1:5" x14ac:dyDescent="0.2">
      <c r="A7" s="95">
        <v>1985</v>
      </c>
      <c r="B7" s="96">
        <v>451.92</v>
      </c>
      <c r="C7" s="97">
        <v>13558</v>
      </c>
      <c r="D7" s="98">
        <v>20</v>
      </c>
      <c r="E7" s="99" t="s">
        <v>10</v>
      </c>
    </row>
    <row r="8" spans="1:5" x14ac:dyDescent="0.2">
      <c r="A8" s="95">
        <v>1986</v>
      </c>
      <c r="B8" s="96">
        <v>560.38</v>
      </c>
      <c r="C8" s="97">
        <v>16811</v>
      </c>
      <c r="D8" s="98">
        <v>24</v>
      </c>
      <c r="E8" s="99" t="s">
        <v>11</v>
      </c>
    </row>
    <row r="9" spans="1:5" x14ac:dyDescent="0.2">
      <c r="A9" s="95">
        <v>1987</v>
      </c>
      <c r="B9" s="96">
        <v>683.66</v>
      </c>
      <c r="C9" s="97">
        <v>20510</v>
      </c>
      <c r="D9" s="98">
        <v>22</v>
      </c>
      <c r="E9" s="99" t="s">
        <v>12</v>
      </c>
    </row>
    <row r="10" spans="1:5" x14ac:dyDescent="0.2">
      <c r="A10" s="95">
        <v>1988</v>
      </c>
      <c r="B10" s="96">
        <v>854.58</v>
      </c>
      <c r="C10" s="97">
        <v>25637</v>
      </c>
      <c r="D10" s="98">
        <v>25</v>
      </c>
      <c r="E10" s="99" t="s">
        <v>13</v>
      </c>
    </row>
    <row r="11" spans="1:5" x14ac:dyDescent="0.2">
      <c r="A11" s="95">
        <v>1989</v>
      </c>
      <c r="B11" s="100">
        <v>1085.32</v>
      </c>
      <c r="C11" s="97">
        <v>32560</v>
      </c>
      <c r="D11" s="98">
        <v>27</v>
      </c>
      <c r="E11" s="99" t="s">
        <v>14</v>
      </c>
    </row>
    <row r="12" spans="1:5" x14ac:dyDescent="0.2">
      <c r="A12" s="95">
        <v>1990</v>
      </c>
      <c r="B12" s="100">
        <v>1367.5</v>
      </c>
      <c r="C12" s="97">
        <v>41025</v>
      </c>
      <c r="D12" s="98">
        <v>26</v>
      </c>
      <c r="E12" s="99" t="s">
        <v>15</v>
      </c>
    </row>
    <row r="13" spans="1:5" x14ac:dyDescent="0.2">
      <c r="A13" s="95">
        <v>1991</v>
      </c>
      <c r="B13" s="100">
        <v>1723.87</v>
      </c>
      <c r="C13" s="97">
        <v>51716</v>
      </c>
      <c r="D13" s="98">
        <v>26.1</v>
      </c>
      <c r="E13" s="99" t="s">
        <v>16</v>
      </c>
    </row>
    <row r="14" spans="1:5" x14ac:dyDescent="0.2">
      <c r="A14" s="95">
        <v>1992</v>
      </c>
      <c r="B14" s="100">
        <v>2173</v>
      </c>
      <c r="C14" s="97">
        <v>65190</v>
      </c>
      <c r="D14" s="98">
        <v>26.1</v>
      </c>
      <c r="E14" s="99" t="s">
        <v>17</v>
      </c>
    </row>
    <row r="15" spans="1:5" x14ac:dyDescent="0.2">
      <c r="A15" s="95">
        <v>1993</v>
      </c>
      <c r="B15" s="100">
        <v>2717</v>
      </c>
      <c r="C15" s="97">
        <v>81510</v>
      </c>
      <c r="D15" s="98">
        <v>25</v>
      </c>
      <c r="E15" s="99" t="s">
        <v>18</v>
      </c>
    </row>
    <row r="16" spans="1:5" x14ac:dyDescent="0.2">
      <c r="A16" s="95">
        <v>1994</v>
      </c>
      <c r="B16" s="100">
        <v>3290</v>
      </c>
      <c r="C16" s="97">
        <v>98700</v>
      </c>
      <c r="D16" s="98">
        <v>21.1</v>
      </c>
      <c r="E16" s="99" t="s">
        <v>19</v>
      </c>
    </row>
    <row r="17" spans="1:5" x14ac:dyDescent="0.2">
      <c r="A17" s="95">
        <v>1995</v>
      </c>
      <c r="B17" s="100">
        <v>3964.45</v>
      </c>
      <c r="C17" s="97">
        <v>118934</v>
      </c>
      <c r="D17" s="98">
        <v>20.5</v>
      </c>
      <c r="E17" s="99" t="s">
        <v>20</v>
      </c>
    </row>
    <row r="18" spans="1:5" x14ac:dyDescent="0.2">
      <c r="A18" s="95">
        <v>1996</v>
      </c>
      <c r="B18" s="100">
        <v>4737.5</v>
      </c>
      <c r="C18" s="97">
        <v>142125</v>
      </c>
      <c r="D18" s="98">
        <v>19.5</v>
      </c>
      <c r="E18" s="99" t="s">
        <v>21</v>
      </c>
    </row>
    <row r="19" spans="1:5" x14ac:dyDescent="0.2">
      <c r="A19" s="95">
        <v>1997</v>
      </c>
      <c r="B19" s="100">
        <v>5733.5</v>
      </c>
      <c r="C19" s="97">
        <v>172005</v>
      </c>
      <c r="D19" s="98">
        <v>21</v>
      </c>
      <c r="E19" s="99" t="s">
        <v>22</v>
      </c>
    </row>
    <row r="20" spans="1:5" x14ac:dyDescent="0.2">
      <c r="A20" s="95">
        <v>1998</v>
      </c>
      <c r="B20" s="100">
        <v>6794.2</v>
      </c>
      <c r="C20" s="97">
        <v>203826</v>
      </c>
      <c r="D20" s="98">
        <v>18.5</v>
      </c>
      <c r="E20" s="99" t="s">
        <v>23</v>
      </c>
    </row>
    <row r="21" spans="1:5" x14ac:dyDescent="0.2">
      <c r="A21" s="95">
        <v>1999</v>
      </c>
      <c r="B21" s="100">
        <v>7882</v>
      </c>
      <c r="C21" s="97">
        <v>236460</v>
      </c>
      <c r="D21" s="98">
        <v>16</v>
      </c>
      <c r="E21" s="99" t="s">
        <v>24</v>
      </c>
    </row>
    <row r="22" spans="1:5" x14ac:dyDescent="0.2">
      <c r="A22" s="95">
        <v>2000</v>
      </c>
      <c r="B22" s="100">
        <v>8670</v>
      </c>
      <c r="C22" s="97">
        <v>260100</v>
      </c>
      <c r="D22" s="98">
        <v>10</v>
      </c>
      <c r="E22" s="99" t="s">
        <v>25</v>
      </c>
    </row>
    <row r="23" spans="1:5" x14ac:dyDescent="0.2">
      <c r="A23" s="95">
        <v>2001</v>
      </c>
      <c r="B23" s="100">
        <v>9533.33</v>
      </c>
      <c r="C23" s="97">
        <v>286000</v>
      </c>
      <c r="D23" s="98">
        <v>10</v>
      </c>
      <c r="E23" s="99" t="s">
        <v>26</v>
      </c>
    </row>
    <row r="24" spans="1:5" x14ac:dyDescent="0.2">
      <c r="A24" s="95">
        <v>2002</v>
      </c>
      <c r="B24" s="100">
        <v>10300</v>
      </c>
      <c r="C24" s="97">
        <v>309000</v>
      </c>
      <c r="D24" s="98">
        <v>8</v>
      </c>
      <c r="E24" s="99" t="s">
        <v>27</v>
      </c>
    </row>
    <row r="25" spans="1:5" x14ac:dyDescent="0.2">
      <c r="A25" s="95">
        <v>2003</v>
      </c>
      <c r="B25" s="100">
        <v>11066.67</v>
      </c>
      <c r="C25" s="97">
        <v>332000</v>
      </c>
      <c r="D25" s="98">
        <v>7.4</v>
      </c>
      <c r="E25" s="99" t="s">
        <v>28</v>
      </c>
    </row>
    <row r="26" spans="1:5" x14ac:dyDescent="0.2">
      <c r="A26" s="95">
        <v>2004</v>
      </c>
      <c r="B26" s="100">
        <v>11933.33</v>
      </c>
      <c r="C26" s="97">
        <v>358000</v>
      </c>
      <c r="D26" s="98">
        <v>7.8</v>
      </c>
      <c r="E26" s="99" t="s">
        <v>29</v>
      </c>
    </row>
    <row r="27" spans="1:5" x14ac:dyDescent="0.2">
      <c r="A27" s="95">
        <v>2005</v>
      </c>
      <c r="B27" s="100">
        <v>12716.67</v>
      </c>
      <c r="C27" s="97">
        <v>381500</v>
      </c>
      <c r="D27" s="98">
        <v>6.6</v>
      </c>
      <c r="E27" s="99" t="s">
        <v>30</v>
      </c>
    </row>
    <row r="28" spans="1:5" x14ac:dyDescent="0.2">
      <c r="A28" s="95">
        <v>2006</v>
      </c>
      <c r="B28" s="100">
        <v>13600</v>
      </c>
      <c r="C28" s="97">
        <v>408000</v>
      </c>
      <c r="D28" s="98">
        <v>6.9</v>
      </c>
      <c r="E28" s="99" t="s">
        <v>31</v>
      </c>
    </row>
    <row r="29" spans="1:5" x14ac:dyDescent="0.2">
      <c r="A29" s="95">
        <v>2007</v>
      </c>
      <c r="B29" s="100">
        <v>14456.67</v>
      </c>
      <c r="C29" s="97">
        <v>433700</v>
      </c>
      <c r="D29" s="98">
        <v>6.3</v>
      </c>
      <c r="E29" s="99" t="s">
        <v>32</v>
      </c>
    </row>
    <row r="30" spans="1:5" x14ac:dyDescent="0.2">
      <c r="A30" s="95">
        <v>2008</v>
      </c>
      <c r="B30" s="100">
        <v>15383.33</v>
      </c>
      <c r="C30" s="97">
        <v>461500</v>
      </c>
      <c r="D30" s="98">
        <v>6.4</v>
      </c>
      <c r="E30" s="99" t="s">
        <v>33</v>
      </c>
    </row>
    <row r="31" spans="1:5" x14ac:dyDescent="0.2">
      <c r="A31" s="95">
        <v>2009</v>
      </c>
      <c r="B31" s="100">
        <v>16563.330000000002</v>
      </c>
      <c r="C31" s="97">
        <v>496900</v>
      </c>
      <c r="D31" s="98">
        <v>7.7</v>
      </c>
      <c r="E31" s="99" t="s">
        <v>34</v>
      </c>
    </row>
    <row r="32" spans="1:5" x14ac:dyDescent="0.2">
      <c r="A32" s="95">
        <v>2010</v>
      </c>
      <c r="B32" s="100">
        <v>17166.669999999998</v>
      </c>
      <c r="C32" s="97">
        <v>515000</v>
      </c>
      <c r="D32" s="98">
        <v>3.6</v>
      </c>
      <c r="E32" s="99" t="s">
        <v>35</v>
      </c>
    </row>
    <row r="33" spans="1:5" x14ac:dyDescent="0.2">
      <c r="A33" s="101">
        <v>2011</v>
      </c>
      <c r="B33" s="102">
        <v>17853.330000000002</v>
      </c>
      <c r="C33" s="103">
        <v>535600</v>
      </c>
      <c r="D33" s="104">
        <v>4</v>
      </c>
      <c r="E33" s="105" t="s">
        <v>36</v>
      </c>
    </row>
    <row r="34" spans="1:5" x14ac:dyDescent="0.2">
      <c r="A34" s="101">
        <v>2012</v>
      </c>
      <c r="B34" s="102">
        <v>18890</v>
      </c>
      <c r="C34" s="103">
        <v>566700</v>
      </c>
      <c r="D34" s="104">
        <v>5.8</v>
      </c>
      <c r="E34" s="105" t="s">
        <v>37</v>
      </c>
    </row>
    <row r="35" spans="1:5" x14ac:dyDescent="0.2">
      <c r="A35" s="101">
        <v>2013</v>
      </c>
      <c r="B35" s="102">
        <v>19650</v>
      </c>
      <c r="C35" s="103">
        <v>589500</v>
      </c>
      <c r="D35" s="104">
        <v>4.0199999999999996</v>
      </c>
      <c r="E35" s="105" t="s">
        <v>38</v>
      </c>
    </row>
    <row r="36" spans="1:5" x14ac:dyDescent="0.2">
      <c r="A36" s="101">
        <v>2014</v>
      </c>
      <c r="B36" s="102">
        <v>20533.330000000002</v>
      </c>
      <c r="C36" s="103">
        <v>616000</v>
      </c>
      <c r="D36" s="104">
        <v>4.5</v>
      </c>
      <c r="E36" s="105" t="s">
        <v>39</v>
      </c>
    </row>
    <row r="37" spans="1:5" x14ac:dyDescent="0.2">
      <c r="A37" s="101">
        <v>2015</v>
      </c>
      <c r="B37" s="102">
        <v>21478.33</v>
      </c>
      <c r="C37" s="103">
        <v>644350</v>
      </c>
      <c r="D37" s="104">
        <v>4.5999999999999996</v>
      </c>
      <c r="E37" s="105" t="s">
        <v>40</v>
      </c>
    </row>
    <row r="38" spans="1:5" x14ac:dyDescent="0.2">
      <c r="A38" s="101">
        <v>2016</v>
      </c>
      <c r="B38" s="102">
        <v>22981.83</v>
      </c>
      <c r="C38" s="103">
        <v>689455</v>
      </c>
      <c r="D38" s="104">
        <v>7</v>
      </c>
      <c r="E38" s="105" t="s">
        <v>41</v>
      </c>
    </row>
    <row r="39" spans="1:5" x14ac:dyDescent="0.2">
      <c r="A39" s="101">
        <v>2017</v>
      </c>
      <c r="B39" s="102">
        <v>24590.57</v>
      </c>
      <c r="C39" s="103">
        <v>737717</v>
      </c>
      <c r="D39" s="104"/>
      <c r="E39" s="105" t="s">
        <v>45</v>
      </c>
    </row>
    <row r="40" spans="1:5" x14ac:dyDescent="0.2">
      <c r="A40" s="101">
        <v>2018</v>
      </c>
      <c r="B40" s="102">
        <f>C40/30</f>
        <v>26041.4</v>
      </c>
      <c r="C40" s="103">
        <v>781242</v>
      </c>
      <c r="D40" s="104">
        <v>5.9</v>
      </c>
      <c r="E40" s="105" t="s">
        <v>45</v>
      </c>
    </row>
    <row r="41" spans="1:5" ht="11.25" customHeight="1" x14ac:dyDescent="0.2">
      <c r="A41" s="183" t="s">
        <v>42</v>
      </c>
      <c r="B41" s="183"/>
      <c r="C41" s="183"/>
      <c r="D41" s="183"/>
      <c r="E41" s="183"/>
    </row>
    <row r="42" spans="1:5" ht="11.25" customHeight="1" x14ac:dyDescent="0.2">
      <c r="A42" s="184" t="s">
        <v>43</v>
      </c>
      <c r="B42" s="184"/>
      <c r="C42" s="184"/>
      <c r="D42" s="184"/>
      <c r="E42" s="184"/>
    </row>
    <row r="43" spans="1:5" ht="11.25" customHeight="1" x14ac:dyDescent="0.2">
      <c r="A43" s="179" t="s">
        <v>44</v>
      </c>
      <c r="B43" s="179"/>
      <c r="C43" s="179"/>
      <c r="D43" s="179"/>
      <c r="E43" s="179"/>
    </row>
    <row r="44" spans="1:5" x14ac:dyDescent="0.2">
      <c r="A44" s="179"/>
      <c r="B44" s="179"/>
      <c r="C44" s="179"/>
      <c r="D44" s="179"/>
      <c r="E44" s="179"/>
    </row>
  </sheetData>
  <mergeCells count="8">
    <mergeCell ref="A43:E43"/>
    <mergeCell ref="A44:E44"/>
    <mergeCell ref="A1:E1"/>
    <mergeCell ref="A2:E2"/>
    <mergeCell ref="A3:E3"/>
    <mergeCell ref="A4:E4"/>
    <mergeCell ref="A41:E41"/>
    <mergeCell ref="A42:E42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B2:Q48"/>
  <sheetViews>
    <sheetView showGridLines="0" topLeftCell="D4" zoomScale="85" zoomScaleNormal="85" zoomScaleSheetLayoutView="85" workbookViewId="0">
      <selection activeCell="O4" sqref="O4"/>
    </sheetView>
  </sheetViews>
  <sheetFormatPr baseColWidth="10" defaultColWidth="11.42578125" defaultRowHeight="15.75" outlineLevelRow="1" x14ac:dyDescent="0.2"/>
  <cols>
    <col min="1" max="1" width="3.140625" style="26" customWidth="1"/>
    <col min="2" max="2" width="3.42578125" style="26" customWidth="1"/>
    <col min="3" max="3" width="16.7109375" style="26" customWidth="1"/>
    <col min="4" max="4" width="53.28515625" style="26" customWidth="1"/>
    <col min="5" max="8" width="26.85546875" style="27" customWidth="1"/>
    <col min="9" max="9" width="29.140625" style="27" customWidth="1"/>
    <col min="10" max="11" width="16.42578125" style="27" hidden="1" customWidth="1"/>
    <col min="12" max="12" width="19" style="27" hidden="1" customWidth="1"/>
    <col min="13" max="13" width="17.85546875" style="27" hidden="1" customWidth="1"/>
    <col min="14" max="14" width="20.7109375" style="27" customWidth="1"/>
    <col min="15" max="15" width="35.85546875" style="27" customWidth="1"/>
    <col min="16" max="16" width="7.28515625" style="27" customWidth="1"/>
    <col min="17" max="17" width="3.42578125" style="26" customWidth="1"/>
    <col min="18" max="18" width="3.140625" style="26" customWidth="1"/>
    <col min="19" max="19" width="15.28515625" style="26" customWidth="1"/>
    <col min="20" max="16384" width="11.42578125" style="26"/>
  </cols>
  <sheetData>
    <row r="2" spans="2:17" s="135" customFormat="1" ht="8.25" outlineLevel="1" x14ac:dyDescent="0.2"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2:17" s="137" customFormat="1" ht="78" customHeight="1" outlineLevel="1" x14ac:dyDescent="0.2">
      <c r="B3" s="193"/>
      <c r="C3" s="194"/>
      <c r="D3" s="192" t="str">
        <f ca="1">"INSTITUTO DISTRITAL DE PATRIMONIO CULTURAL"&amp;CHAR(10)&amp;"PROCESO DE LICITACIÓN PÚBLICA "&amp;MID(CELL("nombrearchivo",C5),FIND("]",CELL("nombrearchivo",C5))+1,31)&amp;CHAR(10)&amp;"PLANILLA RESULTADOS DE LA EVALUACIÓN TÉCNICA"</f>
        <v>INSTITUTO DISTRITAL DE PATRIMONIO CULTURAL
PROCESO DE LICITACIÓN PÚBLICA IDPC-CM-001-2020
PLANILLA RESULTADOS DE LA EVALUACIÓN TÉCNICA</v>
      </c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</row>
    <row r="4" spans="2:17" s="137" customFormat="1" ht="19.5" outlineLevel="1" x14ac:dyDescent="0.2">
      <c r="B4" s="133"/>
      <c r="C4" s="133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</row>
    <row r="5" spans="2:17" ht="6" customHeight="1" outlineLevel="1" x14ac:dyDescent="0.2">
      <c r="B5" s="139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1"/>
    </row>
    <row r="6" spans="2:17" s="21" customFormat="1" ht="69" customHeight="1" x14ac:dyDescent="0.2">
      <c r="B6" s="34"/>
      <c r="C6" s="129" t="s">
        <v>78</v>
      </c>
      <c r="D6" s="204" t="s">
        <v>79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33"/>
    </row>
    <row r="7" spans="2:17" s="21" customFormat="1" ht="15.75" customHeight="1" x14ac:dyDescent="0.2">
      <c r="B7" s="34"/>
      <c r="C7" s="134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33"/>
    </row>
    <row r="8" spans="2:17" s="21" customFormat="1" ht="15.75" customHeight="1" x14ac:dyDescent="0.2">
      <c r="B8" s="34"/>
      <c r="C8" s="205" t="s">
        <v>69</v>
      </c>
      <c r="D8" s="205"/>
      <c r="E8" s="107" t="s">
        <v>9</v>
      </c>
      <c r="F8" s="83"/>
      <c r="G8" s="83"/>
      <c r="H8" s="83"/>
      <c r="K8" s="71"/>
      <c r="L8" s="71"/>
      <c r="M8" s="71"/>
      <c r="N8" s="71"/>
      <c r="O8" s="71"/>
      <c r="P8" s="71"/>
      <c r="Q8" s="33"/>
    </row>
    <row r="9" spans="2:17" s="21" customFormat="1" ht="15.75" customHeight="1" x14ac:dyDescent="0.2">
      <c r="B9" s="34"/>
      <c r="C9" s="205" t="s">
        <v>76</v>
      </c>
      <c r="D9" s="205"/>
      <c r="E9" s="79" t="str">
        <f>IFERROR($E$8/VLOOKUP(2018,smlmv,3,0),"-")</f>
        <v>-</v>
      </c>
      <c r="F9" s="84"/>
      <c r="G9" s="84"/>
      <c r="H9" s="84"/>
      <c r="I9" s="80"/>
      <c r="J9" s="84"/>
      <c r="K9" s="71"/>
      <c r="L9" s="71"/>
      <c r="M9" s="71"/>
      <c r="N9" s="71"/>
      <c r="O9" s="71"/>
      <c r="P9" s="71"/>
      <c r="Q9" s="33"/>
    </row>
    <row r="10" spans="2:17" s="48" customFormat="1" ht="6.75" customHeight="1" x14ac:dyDescent="0.2">
      <c r="B10" s="50"/>
      <c r="C10" s="49"/>
      <c r="D10" s="49"/>
      <c r="E10" s="132">
        <v>1</v>
      </c>
      <c r="F10" s="132">
        <v>2</v>
      </c>
      <c r="G10" s="132">
        <v>3</v>
      </c>
      <c r="H10" s="132">
        <v>4</v>
      </c>
      <c r="I10" s="132">
        <v>5</v>
      </c>
      <c r="J10" s="49"/>
      <c r="K10" s="49"/>
      <c r="L10" s="49"/>
      <c r="M10" s="49"/>
      <c r="N10" s="49"/>
      <c r="O10" s="49"/>
      <c r="P10" s="49"/>
      <c r="Q10" s="51"/>
    </row>
    <row r="11" spans="2:17" s="48" customFormat="1" ht="15.75" customHeight="1" x14ac:dyDescent="0.2">
      <c r="B11" s="50"/>
      <c r="C11" s="188" t="s">
        <v>51</v>
      </c>
      <c r="D11" s="190"/>
      <c r="E11" s="198" t="s">
        <v>52</v>
      </c>
      <c r="F11" s="199"/>
      <c r="G11" s="199"/>
      <c r="H11" s="199"/>
      <c r="I11" s="200"/>
      <c r="J11" s="188" t="s">
        <v>54</v>
      </c>
      <c r="K11" s="189"/>
      <c r="L11" s="189"/>
      <c r="M11" s="190"/>
      <c r="N11" s="201" t="s">
        <v>50</v>
      </c>
      <c r="O11" s="203" t="s">
        <v>0</v>
      </c>
      <c r="P11" s="203"/>
      <c r="Q11" s="51"/>
    </row>
    <row r="12" spans="2:17" s="48" customFormat="1" ht="63" x14ac:dyDescent="0.2">
      <c r="B12" s="50"/>
      <c r="C12" s="196"/>
      <c r="D12" s="197"/>
      <c r="E12" s="122" t="str">
        <f>'1'!D16</f>
        <v>40.1 EXPERIENCIA DEL PROPONENTE</v>
      </c>
      <c r="F12" s="122" t="str">
        <f>'1'!D24</f>
        <v>40.2 EXPERIENCIA DEL PROPONENTE EN EL MANEJO DE PROGRAMAS DE SEGUROS</v>
      </c>
      <c r="G12" s="122" t="str">
        <f>'1'!D31</f>
        <v>40.3 EXPERIENCIA ESPECÍFICA DEL EQUIPO MÍNIMO</v>
      </c>
      <c r="H12" s="122" t="str">
        <f>'1'!D39</f>
        <v>40.4 ACREDITACIÓN MONTO DE INGRESOS POR COMISIONES</v>
      </c>
      <c r="I12" s="122" t="str">
        <f>'1'!D44</f>
        <v>40.5 SEGURO DE RESPONSABILIDAD CIVIL PROFESIONAL /ERRORES U OMISIONES</v>
      </c>
      <c r="J12" s="123" t="s">
        <v>56</v>
      </c>
      <c r="K12" s="123" t="s">
        <v>55</v>
      </c>
      <c r="L12" s="123" t="s">
        <v>57</v>
      </c>
      <c r="M12" s="123" t="s">
        <v>53</v>
      </c>
      <c r="N12" s="202"/>
      <c r="O12" s="203"/>
      <c r="P12" s="203"/>
      <c r="Q12" s="51"/>
    </row>
    <row r="13" spans="2:17" s="48" customFormat="1" ht="193.5" customHeight="1" x14ac:dyDescent="0.2">
      <c r="B13" s="50"/>
      <c r="C13" s="72">
        <v>1</v>
      </c>
      <c r="D13" s="124" t="str">
        <f ca="1">IFERROR(INDIRECT(ADDRESS(11,5,1,1,$C13))&amp;" "&amp;INDIRECT(ADDRESS(9,4,1,1,$C13)),"")</f>
        <v>860.069.265 – 2  AON RISK SERVICES COLOMBIA S.A. CORREDORES DE
SEGUROS,</v>
      </c>
      <c r="E13" s="125" t="str">
        <f ca="1">IF(IFERROR(VLOOKUP(E$10,INDIRECT("'"&amp;$C13&amp;"'!$A:$V"),11,0),"")="SI","CUMPLE",IF(IFERROR(VLOOKUP(E$10,INDIRECT("'"&amp;$C13&amp;"'!$A:$V"),11,0),"")="NO","NO CUMPLE",""))</f>
        <v>CUMPLE</v>
      </c>
      <c r="F13" s="125" t="str">
        <f t="shared" ref="F13:I14" ca="1" si="0">IF(IFERROR(VLOOKUP(F$10,INDIRECT("'"&amp;$C13&amp;"'!$A:$V"),7,0),"")="SI","CUMPLE",IF(IFERROR(VLOOKUP(F$10,INDIRECT("'"&amp;$C13&amp;"'!$A:$V"),7,0),"")="NO","NO CUMPLE",""))</f>
        <v>CUMPLE</v>
      </c>
      <c r="G13" s="125" t="str">
        <f t="shared" ca="1" si="0"/>
        <v>CUMPLE</v>
      </c>
      <c r="H13" s="125" t="str">
        <f t="shared" ca="1" si="0"/>
        <v>CUMPLE</v>
      </c>
      <c r="I13" s="125" t="str">
        <f t="shared" ca="1" si="0"/>
        <v>CUMPLE</v>
      </c>
      <c r="J13" s="126"/>
      <c r="K13" s="75"/>
      <c r="L13" s="127" t="str">
        <f>IF(J13="","",IF($J13&lt;=E8,"SI","NO"))</f>
        <v/>
      </c>
      <c r="M13" s="58" t="str">
        <f>IF(AND(K13="SI",L13="SI"),"HABILITADA",IF($J13="","","RECHAZADA"))</f>
        <v/>
      </c>
      <c r="N13" s="74" t="str">
        <f ca="1">IF(E13="","",IF($J13="RECHAZADA","RECHAZADO",IFERROR(IF(MATCH("NO CUMPLE",$E13:$I13,0)&lt;=5,"NO HABILITADO",""),"HABILITADO")))</f>
        <v>HABILITADO</v>
      </c>
      <c r="O13" s="195" t="s">
        <v>168</v>
      </c>
      <c r="P13" s="195"/>
      <c r="Q13" s="51"/>
    </row>
    <row r="14" spans="2:17" s="48" customFormat="1" ht="264.75" customHeight="1" x14ac:dyDescent="0.2">
      <c r="B14" s="50"/>
      <c r="C14" s="72">
        <f ca="1">OFFSET(C14,-1,0)+1</f>
        <v>2</v>
      </c>
      <c r="D14" s="124" t="str">
        <f t="shared" ref="D14:D28" ca="1" si="1">IFERROR(INDIRECT(ADDRESS(11,5,1,1,$C14))&amp;" "&amp;INDIRECT(ADDRESS(9,4,1,1,$C14)),"")</f>
        <v xml:space="preserve">800.018.165-8 JARGU S.A. CORREDORES DE SEGUROS </v>
      </c>
      <c r="E14" s="125" t="str">
        <f t="shared" ref="E14:E28" ca="1" si="2">IF(IFERROR(VLOOKUP(E$10,INDIRECT("'"&amp;$C14&amp;"'!$A:$V"),11,0),"")="SI","CUMPLE",IF(IFERROR(VLOOKUP(E$10,INDIRECT("'"&amp;$C14&amp;"'!$A:$V"),11,0),"")="NO","NO CUMPLE",""))</f>
        <v>CUMPLE</v>
      </c>
      <c r="F14" s="125" t="str">
        <f t="shared" ca="1" si="0"/>
        <v>CUMPLE</v>
      </c>
      <c r="G14" s="125" t="str">
        <f t="shared" ca="1" si="0"/>
        <v>CUMPLE</v>
      </c>
      <c r="H14" s="125" t="str">
        <f t="shared" ca="1" si="0"/>
        <v>CUMPLE</v>
      </c>
      <c r="I14" s="125" t="str">
        <f t="shared" ca="1" si="0"/>
        <v>CUMPLE</v>
      </c>
      <c r="J14" s="126"/>
      <c r="K14" s="75"/>
      <c r="L14" s="127" t="str">
        <f>IF(J14="","",IF($J14&lt;=#REF!,"SI","NO"))</f>
        <v/>
      </c>
      <c r="M14" s="58" t="str">
        <f>IF(AND(K14="SI",L14="SI"),"HABILITADA",IF($J14="","","RECHAZADA"))</f>
        <v/>
      </c>
      <c r="N14" s="74" t="str">
        <f t="shared" ref="N14:N28" ca="1" si="3">IF(E14="","",IF($J14="RECHAZADA","RECHAZADO",IFERROR(IF(MATCH("NO CUMPLE",$E14:$I14,0)&lt;=5,"NO HABILITADO",""),"HABILITADO")))</f>
        <v>HABILITADO</v>
      </c>
      <c r="O14" s="195" t="s">
        <v>171</v>
      </c>
      <c r="P14" s="195"/>
      <c r="Q14" s="51"/>
    </row>
    <row r="15" spans="2:17" s="48" customFormat="1" ht="15.75" customHeight="1" x14ac:dyDescent="0.2">
      <c r="B15" s="50"/>
      <c r="C15" s="72">
        <f t="shared" ref="C15:C28" ca="1" si="4">OFFSET(C15,-1,0)+1</f>
        <v>3</v>
      </c>
      <c r="D15" s="124" t="str">
        <f t="shared" ca="1" si="1"/>
        <v/>
      </c>
      <c r="E15" s="125" t="str">
        <f t="shared" ca="1" si="2"/>
        <v/>
      </c>
      <c r="F15" s="125"/>
      <c r="G15" s="125"/>
      <c r="H15" s="125"/>
      <c r="I15" s="125" t="str">
        <f t="shared" ref="I15:I28" ca="1" si="5">IF(IFERROR(VLOOKUP(I$10,INDIRECT("'"&amp;$C15&amp;"'!$A:$V"),7,0),"")="SI","CUMPLE",IF(IFERROR(VLOOKUP(I$10,INDIRECT("'"&amp;$C15&amp;"'!$A:$V"),7,0),"")="NO","NO CUMPLE",""))</f>
        <v/>
      </c>
      <c r="J15" s="126"/>
      <c r="K15" s="75"/>
      <c r="L15" s="127" t="str">
        <f>IF(J15="","",IF($J15&lt;=#REF!,"SI","NO"))</f>
        <v/>
      </c>
      <c r="M15" s="58" t="str">
        <f t="shared" ref="M15:M28" si="6">IF(AND(K15="SI",L15="SI"),"HABILITADA",IF($J15="","","RECHAZADA"))</f>
        <v/>
      </c>
      <c r="N15" s="74" t="str">
        <f t="shared" ca="1" si="3"/>
        <v/>
      </c>
      <c r="O15" s="191" t="str">
        <f t="shared" ref="O15:O28" ca="1" si="7">IFERROR(VLOOKUP(E$10,INDIRECT("'"&amp;$C15&amp;"'!$A:$V"),12,0),"")&amp;IF(IFERROR(VLOOKUP(E$10,INDIRECT("'"&amp;$C15&amp;"'!$A:$V"),12,0),"")&lt;&gt;"",". ","")&amp;IFERROR(VLOOKUP(I$10,INDIRECT("'"&amp;$C15&amp;"'!$A:$V"),8,0),"")</f>
        <v/>
      </c>
      <c r="P15" s="191"/>
      <c r="Q15" s="51"/>
    </row>
    <row r="16" spans="2:17" s="48" customFormat="1" ht="15.75" customHeight="1" x14ac:dyDescent="0.2">
      <c r="B16" s="50"/>
      <c r="C16" s="72">
        <f t="shared" ca="1" si="4"/>
        <v>4</v>
      </c>
      <c r="D16" s="124" t="str">
        <f t="shared" ca="1" si="1"/>
        <v/>
      </c>
      <c r="E16" s="125" t="str">
        <f t="shared" ca="1" si="2"/>
        <v/>
      </c>
      <c r="F16" s="125"/>
      <c r="G16" s="125"/>
      <c r="H16" s="125"/>
      <c r="I16" s="125" t="str">
        <f t="shared" ca="1" si="5"/>
        <v/>
      </c>
      <c r="J16" s="126"/>
      <c r="K16" s="75"/>
      <c r="L16" s="127" t="str">
        <f>IF(J16="","",IF($J16&lt;=#REF!,"SI","NO"))</f>
        <v/>
      </c>
      <c r="M16" s="58" t="str">
        <f t="shared" si="6"/>
        <v/>
      </c>
      <c r="N16" s="74" t="str">
        <f t="shared" ca="1" si="3"/>
        <v/>
      </c>
      <c r="O16" s="191" t="str">
        <f t="shared" ca="1" si="7"/>
        <v/>
      </c>
      <c r="P16" s="191"/>
      <c r="Q16" s="51"/>
    </row>
    <row r="17" spans="2:17" s="48" customFormat="1" ht="15.75" customHeight="1" x14ac:dyDescent="0.2">
      <c r="B17" s="50"/>
      <c r="C17" s="72">
        <f t="shared" ca="1" si="4"/>
        <v>5</v>
      </c>
      <c r="D17" s="124" t="str">
        <f t="shared" ca="1" si="1"/>
        <v/>
      </c>
      <c r="E17" s="125" t="str">
        <f t="shared" ca="1" si="2"/>
        <v/>
      </c>
      <c r="F17" s="125"/>
      <c r="G17" s="125"/>
      <c r="H17" s="125"/>
      <c r="I17" s="125" t="str">
        <f t="shared" ca="1" si="5"/>
        <v/>
      </c>
      <c r="J17" s="126"/>
      <c r="K17" s="75"/>
      <c r="L17" s="127" t="str">
        <f>IF(J17="","",IF($J17&lt;=#REF!,"SI","NO"))</f>
        <v/>
      </c>
      <c r="M17" s="58" t="str">
        <f t="shared" si="6"/>
        <v/>
      </c>
      <c r="N17" s="74" t="str">
        <f t="shared" ca="1" si="3"/>
        <v/>
      </c>
      <c r="O17" s="191" t="str">
        <f t="shared" ca="1" si="7"/>
        <v/>
      </c>
      <c r="P17" s="191"/>
      <c r="Q17" s="51"/>
    </row>
    <row r="18" spans="2:17" s="48" customFormat="1" ht="15.75" customHeight="1" x14ac:dyDescent="0.2">
      <c r="B18" s="50"/>
      <c r="C18" s="72">
        <f t="shared" ca="1" si="4"/>
        <v>6</v>
      </c>
      <c r="D18" s="124" t="str">
        <f t="shared" ca="1" si="1"/>
        <v/>
      </c>
      <c r="E18" s="125" t="str">
        <f t="shared" ca="1" si="2"/>
        <v/>
      </c>
      <c r="F18" s="125"/>
      <c r="G18" s="125"/>
      <c r="H18" s="125"/>
      <c r="I18" s="125" t="str">
        <f t="shared" ca="1" si="5"/>
        <v/>
      </c>
      <c r="J18" s="126"/>
      <c r="K18" s="75"/>
      <c r="L18" s="127" t="str">
        <f>IF(J18="","",IF($J18&lt;=#REF!,"SI","NO"))</f>
        <v/>
      </c>
      <c r="M18" s="58" t="str">
        <f t="shared" si="6"/>
        <v/>
      </c>
      <c r="N18" s="74" t="str">
        <f t="shared" ca="1" si="3"/>
        <v/>
      </c>
      <c r="O18" s="191" t="str">
        <f t="shared" ca="1" si="7"/>
        <v/>
      </c>
      <c r="P18" s="191"/>
      <c r="Q18" s="51"/>
    </row>
    <row r="19" spans="2:17" s="48" customFormat="1" ht="15.75" customHeight="1" x14ac:dyDescent="0.2">
      <c r="B19" s="50"/>
      <c r="C19" s="72">
        <f t="shared" ca="1" si="4"/>
        <v>7</v>
      </c>
      <c r="D19" s="124" t="str">
        <f t="shared" ca="1" si="1"/>
        <v/>
      </c>
      <c r="E19" s="125" t="str">
        <f t="shared" ca="1" si="2"/>
        <v/>
      </c>
      <c r="F19" s="125"/>
      <c r="G19" s="125"/>
      <c r="H19" s="125"/>
      <c r="I19" s="125" t="str">
        <f t="shared" ca="1" si="5"/>
        <v/>
      </c>
      <c r="J19" s="126"/>
      <c r="K19" s="75"/>
      <c r="L19" s="127" t="str">
        <f>IF(J19="","",IF($J19&lt;=#REF!,"SI","NO"))</f>
        <v/>
      </c>
      <c r="M19" s="58" t="str">
        <f t="shared" si="6"/>
        <v/>
      </c>
      <c r="N19" s="74" t="str">
        <f t="shared" ca="1" si="3"/>
        <v/>
      </c>
      <c r="O19" s="191" t="str">
        <f t="shared" ca="1" si="7"/>
        <v/>
      </c>
      <c r="P19" s="191"/>
      <c r="Q19" s="51"/>
    </row>
    <row r="20" spans="2:17" s="48" customFormat="1" ht="15.75" customHeight="1" x14ac:dyDescent="0.2">
      <c r="B20" s="50"/>
      <c r="C20" s="72">
        <f t="shared" ca="1" si="4"/>
        <v>8</v>
      </c>
      <c r="D20" s="124" t="str">
        <f t="shared" ca="1" si="1"/>
        <v/>
      </c>
      <c r="E20" s="125" t="str">
        <f t="shared" ca="1" si="2"/>
        <v/>
      </c>
      <c r="F20" s="125"/>
      <c r="G20" s="125"/>
      <c r="H20" s="125"/>
      <c r="I20" s="125" t="str">
        <f t="shared" ca="1" si="5"/>
        <v/>
      </c>
      <c r="J20" s="126"/>
      <c r="K20" s="75"/>
      <c r="L20" s="127" t="str">
        <f>IF(J20="","",IF($J20&lt;=#REF!,"SI","NO"))</f>
        <v/>
      </c>
      <c r="M20" s="58" t="str">
        <f t="shared" si="6"/>
        <v/>
      </c>
      <c r="N20" s="74" t="str">
        <f t="shared" ca="1" si="3"/>
        <v/>
      </c>
      <c r="O20" s="191" t="str">
        <f t="shared" ca="1" si="7"/>
        <v/>
      </c>
      <c r="P20" s="191"/>
      <c r="Q20" s="51"/>
    </row>
    <row r="21" spans="2:17" s="48" customFormat="1" ht="15.75" customHeight="1" x14ac:dyDescent="0.2">
      <c r="B21" s="50"/>
      <c r="C21" s="72">
        <f t="shared" ca="1" si="4"/>
        <v>9</v>
      </c>
      <c r="D21" s="124" t="str">
        <f t="shared" ca="1" si="1"/>
        <v/>
      </c>
      <c r="E21" s="125" t="str">
        <f t="shared" ca="1" si="2"/>
        <v/>
      </c>
      <c r="F21" s="125"/>
      <c r="G21" s="125"/>
      <c r="H21" s="125"/>
      <c r="I21" s="125" t="str">
        <f t="shared" ca="1" si="5"/>
        <v/>
      </c>
      <c r="J21" s="126"/>
      <c r="K21" s="75"/>
      <c r="L21" s="127" t="str">
        <f>IF(J21="","",IF($J21&lt;=#REF!,"SI","NO"))</f>
        <v/>
      </c>
      <c r="M21" s="58" t="str">
        <f t="shared" si="6"/>
        <v/>
      </c>
      <c r="N21" s="74" t="str">
        <f t="shared" ca="1" si="3"/>
        <v/>
      </c>
      <c r="O21" s="191" t="str">
        <f t="shared" ca="1" si="7"/>
        <v/>
      </c>
      <c r="P21" s="191"/>
      <c r="Q21" s="51"/>
    </row>
    <row r="22" spans="2:17" s="48" customFormat="1" ht="15.75" customHeight="1" x14ac:dyDescent="0.2">
      <c r="B22" s="50"/>
      <c r="C22" s="72">
        <f t="shared" ca="1" si="4"/>
        <v>10</v>
      </c>
      <c r="D22" s="124" t="str">
        <f t="shared" ca="1" si="1"/>
        <v/>
      </c>
      <c r="E22" s="125" t="str">
        <f t="shared" ca="1" si="2"/>
        <v/>
      </c>
      <c r="F22" s="125"/>
      <c r="G22" s="125"/>
      <c r="H22" s="125"/>
      <c r="I22" s="125" t="str">
        <f t="shared" ca="1" si="5"/>
        <v/>
      </c>
      <c r="J22" s="126"/>
      <c r="K22" s="75"/>
      <c r="L22" s="127" t="str">
        <f>IF(J22="","",IF($J22&lt;=#REF!,"SI","NO"))</f>
        <v/>
      </c>
      <c r="M22" s="58" t="str">
        <f t="shared" si="6"/>
        <v/>
      </c>
      <c r="N22" s="74" t="str">
        <f t="shared" ca="1" si="3"/>
        <v/>
      </c>
      <c r="O22" s="191" t="str">
        <f t="shared" ca="1" si="7"/>
        <v/>
      </c>
      <c r="P22" s="191"/>
      <c r="Q22" s="51"/>
    </row>
    <row r="23" spans="2:17" s="48" customFormat="1" ht="15.75" customHeight="1" x14ac:dyDescent="0.2">
      <c r="B23" s="50"/>
      <c r="C23" s="72">
        <f t="shared" ca="1" si="4"/>
        <v>11</v>
      </c>
      <c r="D23" s="124" t="str">
        <f t="shared" ca="1" si="1"/>
        <v/>
      </c>
      <c r="E23" s="125" t="str">
        <f t="shared" ca="1" si="2"/>
        <v/>
      </c>
      <c r="F23" s="125"/>
      <c r="G23" s="125"/>
      <c r="H23" s="125"/>
      <c r="I23" s="125" t="str">
        <f t="shared" ca="1" si="5"/>
        <v/>
      </c>
      <c r="J23" s="126"/>
      <c r="K23" s="75"/>
      <c r="L23" s="127" t="str">
        <f>IF(J23="","",IF($J23&lt;=#REF!,"SI","NO"))</f>
        <v/>
      </c>
      <c r="M23" s="58" t="str">
        <f t="shared" si="6"/>
        <v/>
      </c>
      <c r="N23" s="74" t="str">
        <f t="shared" ca="1" si="3"/>
        <v/>
      </c>
      <c r="O23" s="191" t="str">
        <f t="shared" ca="1" si="7"/>
        <v/>
      </c>
      <c r="P23" s="191"/>
      <c r="Q23" s="51"/>
    </row>
    <row r="24" spans="2:17" s="48" customFormat="1" ht="15.75" customHeight="1" x14ac:dyDescent="0.2">
      <c r="B24" s="50"/>
      <c r="C24" s="72">
        <f t="shared" ca="1" si="4"/>
        <v>12</v>
      </c>
      <c r="D24" s="124" t="str">
        <f t="shared" ca="1" si="1"/>
        <v/>
      </c>
      <c r="E24" s="125" t="str">
        <f t="shared" ca="1" si="2"/>
        <v/>
      </c>
      <c r="F24" s="125"/>
      <c r="G24" s="125"/>
      <c r="H24" s="125"/>
      <c r="I24" s="125" t="str">
        <f t="shared" ca="1" si="5"/>
        <v/>
      </c>
      <c r="J24" s="126"/>
      <c r="K24" s="75"/>
      <c r="L24" s="127" t="str">
        <f>IF(J24="","",IF($J24&lt;=#REF!,"SI","NO"))</f>
        <v/>
      </c>
      <c r="M24" s="58" t="str">
        <f t="shared" si="6"/>
        <v/>
      </c>
      <c r="N24" s="74" t="str">
        <f t="shared" ca="1" si="3"/>
        <v/>
      </c>
      <c r="O24" s="191" t="str">
        <f t="shared" ca="1" si="7"/>
        <v/>
      </c>
      <c r="P24" s="191"/>
      <c r="Q24" s="51"/>
    </row>
    <row r="25" spans="2:17" s="48" customFormat="1" ht="15.75" customHeight="1" x14ac:dyDescent="0.2">
      <c r="B25" s="50"/>
      <c r="C25" s="72">
        <f t="shared" ca="1" si="4"/>
        <v>13</v>
      </c>
      <c r="D25" s="124" t="str">
        <f t="shared" ca="1" si="1"/>
        <v/>
      </c>
      <c r="E25" s="125" t="str">
        <f t="shared" ca="1" si="2"/>
        <v/>
      </c>
      <c r="F25" s="125"/>
      <c r="G25" s="125"/>
      <c r="H25" s="125"/>
      <c r="I25" s="125" t="str">
        <f t="shared" ca="1" si="5"/>
        <v/>
      </c>
      <c r="J25" s="126"/>
      <c r="K25" s="75"/>
      <c r="L25" s="127" t="str">
        <f>IF(J25="","",IF($J25&lt;=#REF!,"SI","NO"))</f>
        <v/>
      </c>
      <c r="M25" s="58" t="str">
        <f t="shared" si="6"/>
        <v/>
      </c>
      <c r="N25" s="74" t="str">
        <f t="shared" ca="1" si="3"/>
        <v/>
      </c>
      <c r="O25" s="191" t="str">
        <f t="shared" ca="1" si="7"/>
        <v/>
      </c>
      <c r="P25" s="191"/>
      <c r="Q25" s="51"/>
    </row>
    <row r="26" spans="2:17" s="48" customFormat="1" ht="15.75" customHeight="1" x14ac:dyDescent="0.2">
      <c r="B26" s="50"/>
      <c r="C26" s="72">
        <f t="shared" ca="1" si="4"/>
        <v>14</v>
      </c>
      <c r="D26" s="124" t="str">
        <f t="shared" ca="1" si="1"/>
        <v/>
      </c>
      <c r="E26" s="125" t="str">
        <f t="shared" ca="1" si="2"/>
        <v/>
      </c>
      <c r="F26" s="125"/>
      <c r="G26" s="125"/>
      <c r="H26" s="125"/>
      <c r="I26" s="125" t="str">
        <f t="shared" ca="1" si="5"/>
        <v/>
      </c>
      <c r="J26" s="126"/>
      <c r="K26" s="75"/>
      <c r="L26" s="127" t="str">
        <f>IF(J26="","",IF($J26&lt;=#REF!,"SI","NO"))</f>
        <v/>
      </c>
      <c r="M26" s="58" t="str">
        <f t="shared" si="6"/>
        <v/>
      </c>
      <c r="N26" s="74" t="str">
        <f t="shared" ca="1" si="3"/>
        <v/>
      </c>
      <c r="O26" s="191" t="str">
        <f t="shared" ca="1" si="7"/>
        <v/>
      </c>
      <c r="P26" s="191"/>
      <c r="Q26" s="51"/>
    </row>
    <row r="27" spans="2:17" s="48" customFormat="1" ht="15.75" customHeight="1" x14ac:dyDescent="0.2">
      <c r="B27" s="50"/>
      <c r="C27" s="72">
        <f t="shared" ca="1" si="4"/>
        <v>15</v>
      </c>
      <c r="D27" s="124" t="str">
        <f t="shared" ca="1" si="1"/>
        <v/>
      </c>
      <c r="E27" s="125" t="str">
        <f t="shared" ca="1" si="2"/>
        <v/>
      </c>
      <c r="F27" s="125"/>
      <c r="G27" s="125"/>
      <c r="H27" s="125"/>
      <c r="I27" s="125" t="str">
        <f t="shared" ca="1" si="5"/>
        <v/>
      </c>
      <c r="J27" s="126"/>
      <c r="K27" s="75"/>
      <c r="L27" s="127" t="str">
        <f>IF(J27="","",IF($J27&lt;=#REF!,"SI","NO"))</f>
        <v/>
      </c>
      <c r="M27" s="58" t="str">
        <f t="shared" si="6"/>
        <v/>
      </c>
      <c r="N27" s="74" t="str">
        <f t="shared" ca="1" si="3"/>
        <v/>
      </c>
      <c r="O27" s="191" t="str">
        <f t="shared" ca="1" si="7"/>
        <v/>
      </c>
      <c r="P27" s="191"/>
      <c r="Q27" s="51"/>
    </row>
    <row r="28" spans="2:17" s="48" customFormat="1" ht="15.75" customHeight="1" x14ac:dyDescent="0.2">
      <c r="B28" s="50"/>
      <c r="C28" s="72">
        <f t="shared" ca="1" si="4"/>
        <v>16</v>
      </c>
      <c r="D28" s="124" t="str">
        <f t="shared" ca="1" si="1"/>
        <v/>
      </c>
      <c r="E28" s="125" t="str">
        <f t="shared" ca="1" si="2"/>
        <v/>
      </c>
      <c r="F28" s="125"/>
      <c r="G28" s="125"/>
      <c r="H28" s="125"/>
      <c r="I28" s="125" t="str">
        <f t="shared" ca="1" si="5"/>
        <v/>
      </c>
      <c r="J28" s="126"/>
      <c r="K28" s="75"/>
      <c r="L28" s="127" t="str">
        <f>IF(J28="","",IF($J28&lt;=#REF!,"SI","NO"))</f>
        <v/>
      </c>
      <c r="M28" s="58" t="str">
        <f t="shared" si="6"/>
        <v/>
      </c>
      <c r="N28" s="74" t="str">
        <f t="shared" ca="1" si="3"/>
        <v/>
      </c>
      <c r="O28" s="191" t="str">
        <f t="shared" ca="1" si="7"/>
        <v/>
      </c>
      <c r="P28" s="191"/>
      <c r="Q28" s="51"/>
    </row>
    <row r="29" spans="2:17" s="48" customFormat="1" x14ac:dyDescent="0.2">
      <c r="B29" s="50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51"/>
    </row>
    <row r="30" spans="2:17" x14ac:dyDescent="0.2">
      <c r="B30" s="52"/>
      <c r="C30" s="185" t="s">
        <v>49</v>
      </c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7"/>
      <c r="Q30" s="53"/>
    </row>
    <row r="31" spans="2:17" x14ac:dyDescent="0.2">
      <c r="B31" s="52"/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7"/>
      <c r="Q31" s="53"/>
    </row>
    <row r="32" spans="2:17" x14ac:dyDescent="0.2">
      <c r="B32" s="52"/>
      <c r="C32" s="52"/>
      <c r="D32" s="70"/>
      <c r="E32" s="47"/>
      <c r="F32" s="47"/>
      <c r="G32" s="47"/>
      <c r="H32" s="47"/>
      <c r="I32" s="47"/>
      <c r="J32" s="47"/>
      <c r="K32" s="47"/>
      <c r="L32" s="47"/>
      <c r="M32" s="47"/>
      <c r="N32" s="70"/>
      <c r="O32" s="70"/>
      <c r="P32" s="53"/>
      <c r="Q32" s="53"/>
    </row>
    <row r="33" spans="2:17" x14ac:dyDescent="0.2">
      <c r="B33" s="52"/>
      <c r="C33" s="52"/>
      <c r="D33" s="23" t="s">
        <v>58</v>
      </c>
      <c r="E33" s="47"/>
      <c r="F33" s="47"/>
      <c r="G33" s="47"/>
      <c r="H33" s="47"/>
      <c r="I33" s="47"/>
      <c r="J33" s="47"/>
      <c r="K33" s="47"/>
      <c r="L33" s="47"/>
      <c r="M33" s="47"/>
      <c r="N33" s="23" t="s">
        <v>58</v>
      </c>
      <c r="O33" s="23"/>
      <c r="P33" s="53"/>
      <c r="Q33" s="53"/>
    </row>
    <row r="34" spans="2:17" x14ac:dyDescent="0.2">
      <c r="B34" s="52"/>
      <c r="C34" s="52"/>
      <c r="D34" s="47" t="s">
        <v>149</v>
      </c>
      <c r="E34" s="47"/>
      <c r="F34" s="47"/>
      <c r="G34" s="47"/>
      <c r="H34" s="47"/>
      <c r="I34" s="47"/>
      <c r="J34" s="47"/>
      <c r="K34" s="47"/>
      <c r="L34" s="47"/>
      <c r="M34" s="47"/>
      <c r="N34" s="47" t="s">
        <v>151</v>
      </c>
      <c r="O34" s="47"/>
      <c r="P34" s="53"/>
      <c r="Q34" s="53"/>
    </row>
    <row r="35" spans="2:17" x14ac:dyDescent="0.2">
      <c r="B35" s="52"/>
      <c r="C35" s="52"/>
      <c r="D35" s="47" t="s">
        <v>150</v>
      </c>
      <c r="E35" s="47"/>
      <c r="F35" s="47"/>
      <c r="G35" s="47"/>
      <c r="H35" s="47"/>
      <c r="I35" s="47"/>
      <c r="J35" s="47"/>
      <c r="K35" s="47"/>
      <c r="L35" s="47"/>
      <c r="M35" s="47"/>
      <c r="N35" s="47" t="s">
        <v>152</v>
      </c>
      <c r="O35" s="47"/>
      <c r="P35" s="53"/>
      <c r="Q35" s="53"/>
    </row>
    <row r="36" spans="2:17" x14ac:dyDescent="0.2">
      <c r="B36" s="52"/>
      <c r="C36" s="54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5"/>
      <c r="Q36" s="53"/>
    </row>
    <row r="37" spans="2:17" x14ac:dyDescent="0.2">
      <c r="B37" s="54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5"/>
    </row>
    <row r="38" spans="2:17" x14ac:dyDescent="0.2"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</row>
    <row r="39" spans="2:17" x14ac:dyDescent="0.2"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</row>
    <row r="40" spans="2:17" x14ac:dyDescent="0.2"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</row>
    <row r="41" spans="2:17" x14ac:dyDescent="0.2"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  <row r="42" spans="2:17" x14ac:dyDescent="0.2"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</row>
    <row r="43" spans="2:17" x14ac:dyDescent="0.2">
      <c r="E43" s="26"/>
      <c r="F43" s="26"/>
      <c r="G43" s="26"/>
      <c r="H43" s="26"/>
      <c r="I43" s="26"/>
      <c r="J43" s="26"/>
      <c r="K43" s="26"/>
      <c r="L43" s="26"/>
      <c r="N43" s="26"/>
      <c r="O43" s="26"/>
      <c r="P43" s="26"/>
    </row>
    <row r="44" spans="2:17" x14ac:dyDescent="0.2">
      <c r="E44" s="26"/>
      <c r="F44" s="26"/>
      <c r="G44" s="26"/>
      <c r="H44" s="26"/>
      <c r="I44" s="26"/>
      <c r="J44" s="26"/>
      <c r="K44" s="26"/>
      <c r="L44" s="26"/>
      <c r="N44" s="26"/>
      <c r="O44" s="26"/>
      <c r="P44" s="26"/>
    </row>
    <row r="45" spans="2:17" x14ac:dyDescent="0.2">
      <c r="E45" s="26"/>
      <c r="F45" s="26"/>
      <c r="G45" s="26"/>
      <c r="H45" s="26"/>
      <c r="I45" s="26"/>
      <c r="J45" s="26"/>
      <c r="K45" s="26"/>
      <c r="L45" s="26"/>
      <c r="N45" s="26"/>
      <c r="O45" s="26"/>
      <c r="P45" s="26"/>
    </row>
    <row r="46" spans="2:17" x14ac:dyDescent="0.2">
      <c r="E46" s="26"/>
      <c r="F46" s="26"/>
      <c r="G46" s="26"/>
      <c r="H46" s="26"/>
      <c r="I46" s="26"/>
      <c r="J46" s="26"/>
      <c r="K46" s="26"/>
      <c r="L46" s="26"/>
      <c r="N46" s="26"/>
      <c r="O46" s="26"/>
      <c r="P46" s="26"/>
    </row>
    <row r="47" spans="2:17" x14ac:dyDescent="0.2"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</row>
    <row r="48" spans="2:17" x14ac:dyDescent="0.2"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</row>
  </sheetData>
  <sheetProtection selectLockedCells="1"/>
  <mergeCells count="27">
    <mergeCell ref="D3:Q3"/>
    <mergeCell ref="B3:C3"/>
    <mergeCell ref="O13:P13"/>
    <mergeCell ref="O14:P14"/>
    <mergeCell ref="C11:D12"/>
    <mergeCell ref="E11:I11"/>
    <mergeCell ref="N11:N12"/>
    <mergeCell ref="O11:P12"/>
    <mergeCell ref="D6:P6"/>
    <mergeCell ref="C8:D8"/>
    <mergeCell ref="C9:D9"/>
    <mergeCell ref="C30:P30"/>
    <mergeCell ref="J11:M11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</mergeCells>
  <conditionalFormatting sqref="K13:K14">
    <cfRule type="containsText" dxfId="162" priority="69" operator="containsText" text="RECHAZAD">
      <formula>NOT(ISERROR(SEARCH("RECHAZAD",K13)))</formula>
    </cfRule>
  </conditionalFormatting>
  <conditionalFormatting sqref="K13:L14">
    <cfRule type="containsText" dxfId="161" priority="66" operator="containsText" text="NO">
      <formula>NOT(ISERROR(SEARCH("NO",K13)))</formula>
    </cfRule>
  </conditionalFormatting>
  <conditionalFormatting sqref="N13:N28">
    <cfRule type="notContainsText" dxfId="160" priority="58" operator="notContains" text="NO">
      <formula>ISERROR(SEARCH("NO",N13))</formula>
    </cfRule>
    <cfRule type="containsText" dxfId="159" priority="65" operator="containsText" text="NO">
      <formula>NOT(ISERROR(SEARCH("NO",N13)))</formula>
    </cfRule>
  </conditionalFormatting>
  <conditionalFormatting sqref="M13:N13 M14 N13:N28">
    <cfRule type="containsText" dxfId="158" priority="57" operator="containsText" text="RECHAZAD">
      <formula>NOT(ISERROR(SEARCH("RECHAZAD",M13)))</formula>
    </cfRule>
  </conditionalFormatting>
  <conditionalFormatting sqref="E15:I28 E14">
    <cfRule type="containsText" dxfId="157" priority="8" operator="containsText" text="NO">
      <formula>NOT(ISERROR(SEARCH("NO",E14)))</formula>
    </cfRule>
  </conditionalFormatting>
  <conditionalFormatting sqref="K15:K28">
    <cfRule type="containsText" dxfId="156" priority="7" operator="containsText" text="RECHAZAD">
      <formula>NOT(ISERROR(SEARCH("RECHAZAD",K15)))</formula>
    </cfRule>
  </conditionalFormatting>
  <conditionalFormatting sqref="K15:L28">
    <cfRule type="containsText" dxfId="155" priority="6" operator="containsText" text="NO">
      <formula>NOT(ISERROR(SEARCH("NO",K15)))</formula>
    </cfRule>
  </conditionalFormatting>
  <conditionalFormatting sqref="M15:M28">
    <cfRule type="containsText" dxfId="154" priority="3" operator="containsText" text="RECHAZAD">
      <formula>NOT(ISERROR(SEARCH("RECHAZAD",M15)))</formula>
    </cfRule>
  </conditionalFormatting>
  <conditionalFormatting sqref="E13">
    <cfRule type="containsText" dxfId="153" priority="2" operator="containsText" text="NO">
      <formula>NOT(ISERROR(SEARCH("NO",E13)))</formula>
    </cfRule>
  </conditionalFormatting>
  <conditionalFormatting sqref="F13:I14">
    <cfRule type="containsText" dxfId="152" priority="1" operator="containsText" text="NO">
      <formula>NOT(ISERROR(SEARCH("NO",F13)))</formula>
    </cfRule>
  </conditionalFormatting>
  <printOptions horizontalCentered="1"/>
  <pageMargins left="0.23622047244094491" right="0.23622047244094491" top="0.74803149606299213" bottom="0.51181102362204722" header="0.31496062992125984" footer="0.31496062992125984"/>
  <pageSetup paperSize="9" scale="73" fitToHeight="0" orientation="landscape" r:id="rId1"/>
  <headerFooter alignWithMargins="0">
    <oddFooter>&amp;CPágina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3"/>
  <sheetViews>
    <sheetView showGridLines="0" tabSelected="1" topLeftCell="E40" zoomScaleNormal="100" zoomScaleSheetLayoutView="80" workbookViewId="0">
      <selection activeCell="H53" sqref="H53:L53"/>
    </sheetView>
  </sheetViews>
  <sheetFormatPr baseColWidth="10" defaultColWidth="11.42578125" defaultRowHeight="15.75" x14ac:dyDescent="0.2"/>
  <cols>
    <col min="1" max="1" width="1.5703125" style="68" customWidth="1"/>
    <col min="2" max="2" width="3.42578125" style="26" customWidth="1"/>
    <col min="3" max="3" width="26.42578125" style="26" bestFit="1" customWidth="1"/>
    <col min="4" max="4" width="27.42578125" style="27" customWidth="1"/>
    <col min="5" max="5" width="34.7109375" style="27" customWidth="1"/>
    <col min="6" max="6" width="24.5703125" style="27" customWidth="1"/>
    <col min="7" max="7" width="32.42578125" style="27" customWidth="1"/>
    <col min="8" max="8" width="26.85546875" style="27" customWidth="1"/>
    <col min="9" max="10" width="18.7109375" style="27" customWidth="1"/>
    <col min="11" max="11" width="15.28515625" style="27" customWidth="1"/>
    <col min="12" max="12" width="33.85546875" style="27" customWidth="1"/>
    <col min="13" max="13" width="3.42578125" style="26" customWidth="1"/>
    <col min="14" max="14" width="1.5703125" style="26" customWidth="1"/>
    <col min="15" max="16384" width="11.42578125" style="26"/>
  </cols>
  <sheetData>
    <row r="1" spans="1:13" ht="9" customHeight="1" x14ac:dyDescent="0.2"/>
    <row r="2" spans="1:13" s="18" customFormat="1" ht="8.25" x14ac:dyDescent="0.2">
      <c r="A2" s="60"/>
      <c r="B2" s="113"/>
      <c r="C2" s="114"/>
      <c r="D2" s="114"/>
      <c r="E2" s="114"/>
      <c r="F2" s="115"/>
      <c r="G2" s="115"/>
      <c r="H2" s="115"/>
      <c r="I2" s="115"/>
      <c r="J2" s="116"/>
      <c r="K2" s="116"/>
      <c r="L2" s="116"/>
      <c r="M2" s="117"/>
    </row>
    <row r="3" spans="1:13" s="17" customFormat="1" ht="31.5" customHeight="1" x14ac:dyDescent="0.2">
      <c r="A3" s="59"/>
      <c r="B3" s="31"/>
      <c r="C3" s="118" t="str">
        <f ca="1">'IDPC-CM-001-2020'!D3</f>
        <v>INSTITUTO DISTRITAL DE PATRIMONIO CULTURAL
PROCESO DE LICITACIÓN PÚBLICA IDPC-CM-001-2020
PLANILLA RESULTADOS DE LA EVALUACIÓN TÉCNICA</v>
      </c>
      <c r="D3" s="118"/>
      <c r="E3" s="118"/>
      <c r="F3" s="118"/>
      <c r="G3" s="118"/>
      <c r="H3" s="118"/>
      <c r="I3" s="118"/>
      <c r="J3" s="118"/>
      <c r="K3" s="118"/>
      <c r="L3" s="118"/>
      <c r="M3" s="112"/>
    </row>
    <row r="4" spans="1:13" s="19" customFormat="1" ht="22.5" customHeight="1" x14ac:dyDescent="0.2">
      <c r="A4" s="61"/>
      <c r="B4" s="31"/>
      <c r="C4" s="118" t="s">
        <v>66</v>
      </c>
      <c r="D4" s="118"/>
      <c r="E4" s="118"/>
      <c r="F4" s="118"/>
      <c r="G4" s="118"/>
      <c r="H4" s="118"/>
      <c r="I4" s="118"/>
      <c r="J4" s="118"/>
      <c r="K4" s="118"/>
      <c r="L4" s="118"/>
      <c r="M4" s="112"/>
    </row>
    <row r="5" spans="1:13" s="21" customFormat="1" ht="21.75" customHeight="1" x14ac:dyDescent="0.2">
      <c r="A5" s="62"/>
      <c r="B5" s="32"/>
      <c r="C5"/>
      <c r="D5" s="20"/>
      <c r="E5" s="20"/>
      <c r="F5" s="20"/>
      <c r="G5" s="20"/>
      <c r="H5" s="20"/>
      <c r="I5" s="20"/>
      <c r="J5" s="20"/>
      <c r="K5" s="20"/>
      <c r="L5" s="20"/>
      <c r="M5" s="33"/>
    </row>
    <row r="6" spans="1:13" s="21" customFormat="1" ht="32.25" customHeight="1" x14ac:dyDescent="0.2">
      <c r="A6" s="62"/>
      <c r="B6" s="34"/>
      <c r="C6" s="240" t="s">
        <v>68</v>
      </c>
      <c r="D6" s="241" t="str">
        <f>'IDPC-CM-001-2020'!$D$6</f>
        <v xml:space="preserve"> “SELECCIONAR A UN INTERMEDIARIO DE SEGUROS LEGALMENTE ESTABLECIDO EN COLOMBIA Y AUTORIZADO POR LA SUPERINTENDENCIA FINANCIERA DE COLOMBIA, PARA QUE PRESTE LOS SERVICIOS DE INTERMEDIACIÓN Y ASESORÍA INTREGRAL EN LA FORMULACIÓN Y MANEJO DEL PROGRAMA DE SEGUROS DEL INSTITUTO DISTRITAL DE PATRIMONIO CULTURAL, PARA LA ADECUADA PROTECCIÓN DE LAS PERSONAS, BIENES E INTERESES PATRIMONIALES DE SU PROPIEDAD O AQUELLOS POR LOS QUE SEA O LLEGARE A SER LEGALMENTE RESPOPNSABLE”</v>
      </c>
      <c r="E6" s="241"/>
      <c r="F6" s="241"/>
      <c r="G6" s="241"/>
      <c r="H6" s="241"/>
      <c r="I6" s="241"/>
      <c r="J6" s="241"/>
      <c r="K6" s="241"/>
      <c r="L6" s="241"/>
      <c r="M6" s="33"/>
    </row>
    <row r="7" spans="1:13" s="21" customFormat="1" ht="24" customHeight="1" x14ac:dyDescent="0.2">
      <c r="A7" s="62"/>
      <c r="B7" s="34"/>
      <c r="C7" s="240"/>
      <c r="D7" s="241"/>
      <c r="E7" s="241"/>
      <c r="F7" s="241"/>
      <c r="G7" s="241"/>
      <c r="H7" s="241"/>
      <c r="I7" s="241"/>
      <c r="J7" s="241"/>
      <c r="K7" s="241"/>
      <c r="L7" s="241"/>
      <c r="M7" s="33"/>
    </row>
    <row r="8" spans="1:13" s="10" customFormat="1" ht="6.75" customHeight="1" x14ac:dyDescent="0.2">
      <c r="A8" s="63"/>
      <c r="B8" s="35"/>
      <c r="C8" s="7"/>
      <c r="D8" s="7"/>
      <c r="E8" s="7"/>
      <c r="F8" s="7"/>
      <c r="G8" s="7"/>
      <c r="H8" s="7"/>
      <c r="I8" s="7"/>
      <c r="J8" s="9"/>
      <c r="K8" s="9"/>
      <c r="L8" s="9"/>
      <c r="M8" s="33"/>
    </row>
    <row r="9" spans="1:13" s="8" customFormat="1" ht="15.75" customHeight="1" x14ac:dyDescent="0.2">
      <c r="A9" s="64"/>
      <c r="B9" s="13"/>
      <c r="C9" s="242" t="s">
        <v>67</v>
      </c>
      <c r="D9" s="245" t="s">
        <v>100</v>
      </c>
      <c r="E9" s="246"/>
      <c r="F9" s="92" t="s">
        <v>70</v>
      </c>
      <c r="G9" s="249"/>
      <c r="H9" s="249"/>
      <c r="I9" s="249"/>
      <c r="J9" s="254" t="s">
        <v>73</v>
      </c>
      <c r="K9" s="255"/>
      <c r="L9" s="16"/>
      <c r="M9" s="36"/>
    </row>
    <row r="10" spans="1:13" s="8" customFormat="1" ht="15.75" customHeight="1" x14ac:dyDescent="0.2">
      <c r="A10" s="64"/>
      <c r="B10" s="13"/>
      <c r="C10" s="243"/>
      <c r="D10" s="247"/>
      <c r="E10" s="248"/>
      <c r="F10" s="92" t="s">
        <v>71</v>
      </c>
      <c r="G10" s="249"/>
      <c r="H10" s="249"/>
      <c r="I10" s="249"/>
      <c r="J10" s="254" t="s">
        <v>73</v>
      </c>
      <c r="K10" s="255"/>
      <c r="L10" s="16"/>
      <c r="M10" s="36"/>
    </row>
    <row r="11" spans="1:13" s="6" customFormat="1" ht="15.75" customHeight="1" x14ac:dyDescent="0.2">
      <c r="A11" s="65"/>
      <c r="B11" s="14"/>
      <c r="C11" s="244"/>
      <c r="D11" s="30" t="s">
        <v>47</v>
      </c>
      <c r="E11" s="73" t="s">
        <v>101</v>
      </c>
      <c r="F11" s="92" t="s">
        <v>72</v>
      </c>
      <c r="G11" s="249"/>
      <c r="H11" s="249"/>
      <c r="I11" s="249"/>
      <c r="J11" s="254" t="s">
        <v>73</v>
      </c>
      <c r="K11" s="255"/>
      <c r="L11" s="16"/>
      <c r="M11" s="36"/>
    </row>
    <row r="12" spans="1:13" s="12" customFormat="1" ht="6.75" customHeight="1" x14ac:dyDescent="0.2">
      <c r="A12" s="66"/>
      <c r="B12" s="15"/>
      <c r="C12" s="2"/>
      <c r="D12" s="3"/>
      <c r="E12" s="3"/>
      <c r="F12" s="3"/>
      <c r="G12" s="3"/>
      <c r="H12" s="3"/>
      <c r="I12" s="4"/>
      <c r="J12" s="4"/>
      <c r="K12" s="5"/>
      <c r="L12" s="5"/>
      <c r="M12" s="11"/>
    </row>
    <row r="13" spans="1:13" s="6" customFormat="1" ht="15.75" customHeight="1" x14ac:dyDescent="0.2">
      <c r="A13" s="65"/>
      <c r="B13" s="14"/>
      <c r="C13" s="205" t="s">
        <v>69</v>
      </c>
      <c r="D13" s="205"/>
      <c r="E13" s="107" t="str">
        <f>'IDPC-CM-001-2020'!$E$8</f>
        <v>N/A</v>
      </c>
      <c r="F13" s="78" t="s">
        <v>80</v>
      </c>
      <c r="G13" s="79" t="str">
        <f>IFERROR($E$13/VLOOKUP(2018,smlmv,3,0),"-")</f>
        <v>-</v>
      </c>
      <c r="H13" s="78" t="s">
        <v>81</v>
      </c>
      <c r="I13" s="79">
        <v>737.76</v>
      </c>
      <c r="J13" s="256"/>
      <c r="K13" s="256"/>
      <c r="L13" s="256"/>
      <c r="M13" s="37"/>
    </row>
    <row r="14" spans="1:13" s="81" customFormat="1" x14ac:dyDescent="0.2">
      <c r="A14" s="82"/>
      <c r="B14" s="106"/>
      <c r="C14" s="85"/>
      <c r="D14" s="85"/>
      <c r="E14" s="83"/>
      <c r="F14" s="80"/>
      <c r="G14" s="84"/>
      <c r="H14" s="80"/>
      <c r="J14" s="142"/>
      <c r="K14" s="142"/>
      <c r="L14" s="142"/>
      <c r="M14" s="37"/>
    </row>
    <row r="15" spans="1:13" s="12" customFormat="1" ht="15.75" customHeight="1" x14ac:dyDescent="0.2">
      <c r="A15" s="66"/>
      <c r="B15" s="15"/>
      <c r="C15" s="257" t="s">
        <v>59</v>
      </c>
      <c r="D15" s="257"/>
      <c r="E15" s="257"/>
      <c r="F15" s="257"/>
      <c r="G15" s="257"/>
      <c r="H15" s="257"/>
      <c r="I15" s="257"/>
      <c r="J15" s="257"/>
      <c r="K15" s="257"/>
      <c r="L15" s="257"/>
      <c r="M15" s="11"/>
    </row>
    <row r="16" spans="1:13" s="12" customFormat="1" ht="15.75" customHeight="1" x14ac:dyDescent="0.2">
      <c r="A16" s="66"/>
      <c r="B16" s="15"/>
      <c r="C16" s="209" t="str">
        <f>"REQUISITO "&amp;A21</f>
        <v>REQUISITO 1</v>
      </c>
      <c r="D16" s="211" t="s">
        <v>82</v>
      </c>
      <c r="E16" s="211"/>
      <c r="F16" s="211"/>
      <c r="G16" s="211"/>
      <c r="H16" s="211"/>
      <c r="I16" s="211"/>
      <c r="J16" s="211"/>
      <c r="K16" s="211"/>
      <c r="L16" s="211"/>
      <c r="M16" s="11"/>
    </row>
    <row r="17" spans="1:13" s="12" customFormat="1" ht="57" customHeight="1" x14ac:dyDescent="0.2">
      <c r="A17" s="66"/>
      <c r="B17" s="15"/>
      <c r="C17" s="209"/>
      <c r="D17" s="250" t="s">
        <v>137</v>
      </c>
      <c r="E17" s="250"/>
      <c r="F17" s="250"/>
      <c r="G17" s="250"/>
      <c r="H17" s="250"/>
      <c r="I17" s="250"/>
      <c r="J17" s="250"/>
      <c r="K17" s="250"/>
      <c r="L17" s="250"/>
      <c r="M17" s="11"/>
    </row>
    <row r="18" spans="1:13" s="23" customFormat="1" ht="15.75" customHeight="1" x14ac:dyDescent="0.2">
      <c r="A18" s="67"/>
      <c r="B18" s="22"/>
      <c r="C18" s="251"/>
      <c r="D18" s="252" t="s">
        <v>74</v>
      </c>
      <c r="E18" s="253"/>
      <c r="F18" s="120">
        <v>84131500</v>
      </c>
      <c r="G18" s="120">
        <v>84131600</v>
      </c>
      <c r="H18" s="76" t="s">
        <v>46</v>
      </c>
      <c r="I18" s="130" t="s">
        <v>46</v>
      </c>
      <c r="J18" s="76" t="s">
        <v>46</v>
      </c>
      <c r="K18" s="121" t="s">
        <v>46</v>
      </c>
      <c r="L18" s="131" t="s">
        <v>46</v>
      </c>
      <c r="M18" s="11"/>
    </row>
    <row r="19" spans="1:13" s="23" customFormat="1" ht="15.75" customHeight="1" x14ac:dyDescent="0.2">
      <c r="A19" s="67"/>
      <c r="B19" s="22"/>
      <c r="C19" s="209"/>
      <c r="D19" s="261" t="s">
        <v>77</v>
      </c>
      <c r="E19" s="261" t="s">
        <v>60</v>
      </c>
      <c r="F19" s="217" t="s">
        <v>62</v>
      </c>
      <c r="G19" s="261" t="s">
        <v>63</v>
      </c>
      <c r="H19" s="261" t="s">
        <v>61</v>
      </c>
      <c r="I19" s="261" t="s">
        <v>64</v>
      </c>
      <c r="J19" s="261" t="s">
        <v>65</v>
      </c>
      <c r="K19" s="260" t="s">
        <v>48</v>
      </c>
      <c r="L19" s="260"/>
      <c r="M19" s="11"/>
    </row>
    <row r="20" spans="1:13" s="23" customFormat="1" ht="15.75" customHeight="1" x14ac:dyDescent="0.2">
      <c r="A20" s="67"/>
      <c r="B20" s="22"/>
      <c r="C20" s="209"/>
      <c r="D20" s="216"/>
      <c r="E20" s="216"/>
      <c r="F20" s="217"/>
      <c r="G20" s="216"/>
      <c r="H20" s="216"/>
      <c r="I20" s="216"/>
      <c r="J20" s="216"/>
      <c r="K20" s="77" t="s">
        <v>75</v>
      </c>
      <c r="L20" s="77" t="s">
        <v>0</v>
      </c>
      <c r="M20" s="11"/>
    </row>
    <row r="21" spans="1:13" ht="22.5" customHeight="1" x14ac:dyDescent="0.2">
      <c r="A21" s="68">
        <v>1</v>
      </c>
      <c r="B21" s="24"/>
      <c r="C21" s="209"/>
      <c r="D21" s="28">
        <v>25</v>
      </c>
      <c r="E21" s="28" t="s">
        <v>104</v>
      </c>
      <c r="F21" s="111" t="s">
        <v>105</v>
      </c>
      <c r="G21" s="110"/>
      <c r="H21" s="29"/>
      <c r="I21" s="143">
        <v>9094</v>
      </c>
      <c r="J21" s="262">
        <f>SUM(I21:I23)</f>
        <v>19269</v>
      </c>
      <c r="K21" s="263" t="s">
        <v>106</v>
      </c>
      <c r="L21" s="258"/>
      <c r="M21" s="25"/>
    </row>
    <row r="22" spans="1:13" ht="24" customHeight="1" x14ac:dyDescent="0.2">
      <c r="B22" s="24"/>
      <c r="C22" s="209"/>
      <c r="D22" s="28">
        <v>14</v>
      </c>
      <c r="E22" s="28" t="s">
        <v>104</v>
      </c>
      <c r="F22" s="111" t="s">
        <v>105</v>
      </c>
      <c r="G22" s="110"/>
      <c r="H22" s="29"/>
      <c r="I22" s="143">
        <v>10175</v>
      </c>
      <c r="J22" s="262"/>
      <c r="K22" s="263"/>
      <c r="L22" s="259"/>
      <c r="M22" s="25"/>
    </row>
    <row r="23" spans="1:13" x14ac:dyDescent="0.2">
      <c r="B23" s="24"/>
      <c r="C23" s="209"/>
      <c r="D23" s="28"/>
      <c r="E23" s="108"/>
      <c r="F23" s="111"/>
      <c r="G23" s="110"/>
      <c r="H23" s="29"/>
      <c r="I23" s="143"/>
      <c r="J23" s="262"/>
      <c r="K23" s="263"/>
      <c r="L23" s="259"/>
      <c r="M23" s="25"/>
    </row>
    <row r="24" spans="1:13" ht="15.75" customHeight="1" x14ac:dyDescent="0.2">
      <c r="B24" s="24"/>
      <c r="C24" s="209" t="str">
        <f>"REQUISITO "&amp;A28</f>
        <v>REQUISITO 2</v>
      </c>
      <c r="D24" s="210" t="s">
        <v>83</v>
      </c>
      <c r="E24" s="211"/>
      <c r="F24" s="211"/>
      <c r="G24" s="211"/>
      <c r="H24" s="211"/>
      <c r="I24" s="211"/>
      <c r="J24" s="211"/>
      <c r="K24" s="211"/>
      <c r="L24" s="211"/>
      <c r="M24" s="25"/>
    </row>
    <row r="25" spans="1:13" ht="30" customHeight="1" x14ac:dyDescent="0.2">
      <c r="B25" s="24"/>
      <c r="C25" s="209"/>
      <c r="D25" s="264" t="s">
        <v>87</v>
      </c>
      <c r="E25" s="264"/>
      <c r="F25" s="264"/>
      <c r="G25" s="264"/>
      <c r="H25" s="264"/>
      <c r="I25" s="264"/>
      <c r="J25" s="264"/>
      <c r="K25" s="264"/>
      <c r="L25" s="264"/>
      <c r="M25" s="25"/>
    </row>
    <row r="26" spans="1:13" ht="24.75" customHeight="1" x14ac:dyDescent="0.2">
      <c r="B26" s="24"/>
      <c r="C26" s="209"/>
      <c r="D26" s="213" t="s">
        <v>108</v>
      </c>
      <c r="E26" s="265" t="s">
        <v>107</v>
      </c>
      <c r="F26" s="265" t="s">
        <v>138</v>
      </c>
      <c r="G26" s="206" t="s">
        <v>48</v>
      </c>
      <c r="H26" s="207"/>
      <c r="I26" s="207"/>
      <c r="J26" s="207"/>
      <c r="K26" s="207"/>
      <c r="L26" s="207"/>
      <c r="M26" s="25"/>
    </row>
    <row r="27" spans="1:13" ht="24.75" customHeight="1" x14ac:dyDescent="0.2">
      <c r="B27" s="24"/>
      <c r="C27" s="209"/>
      <c r="D27" s="214"/>
      <c r="E27" s="266"/>
      <c r="F27" s="266"/>
      <c r="G27" s="77" t="s">
        <v>75</v>
      </c>
      <c r="H27" s="208" t="s">
        <v>0</v>
      </c>
      <c r="I27" s="208"/>
      <c r="J27" s="208"/>
      <c r="K27" s="208"/>
      <c r="L27" s="208"/>
      <c r="M27" s="25"/>
    </row>
    <row r="28" spans="1:13" ht="37.5" customHeight="1" x14ac:dyDescent="0.2">
      <c r="A28" s="68">
        <v>2</v>
      </c>
      <c r="B28" s="24"/>
      <c r="C28" s="209"/>
      <c r="D28" s="145" t="s">
        <v>156</v>
      </c>
      <c r="E28" s="148" t="s">
        <v>153</v>
      </c>
      <c r="F28" s="149" t="s">
        <v>159</v>
      </c>
      <c r="G28" s="228" t="s">
        <v>106</v>
      </c>
      <c r="H28" s="231"/>
      <c r="I28" s="232"/>
      <c r="J28" s="232"/>
      <c r="K28" s="232"/>
      <c r="L28" s="233"/>
      <c r="M28" s="25"/>
    </row>
    <row r="29" spans="1:13" ht="37.5" customHeight="1" x14ac:dyDescent="0.2">
      <c r="B29" s="24"/>
      <c r="C29" s="209"/>
      <c r="D29" s="146" t="s">
        <v>157</v>
      </c>
      <c r="E29" s="148" t="s">
        <v>154</v>
      </c>
      <c r="F29" s="149" t="s">
        <v>160</v>
      </c>
      <c r="G29" s="229"/>
      <c r="H29" s="234"/>
      <c r="I29" s="235"/>
      <c r="J29" s="235"/>
      <c r="K29" s="235"/>
      <c r="L29" s="236"/>
      <c r="M29" s="25"/>
    </row>
    <row r="30" spans="1:13" ht="37.5" customHeight="1" x14ac:dyDescent="0.2">
      <c r="B30" s="24"/>
      <c r="C30" s="209"/>
      <c r="D30" s="145" t="s">
        <v>158</v>
      </c>
      <c r="E30" s="148" t="s">
        <v>155</v>
      </c>
      <c r="F30" s="149" t="s">
        <v>161</v>
      </c>
      <c r="G30" s="230"/>
      <c r="H30" s="237"/>
      <c r="I30" s="238"/>
      <c r="J30" s="238"/>
      <c r="K30" s="238"/>
      <c r="L30" s="239"/>
      <c r="M30" s="25"/>
    </row>
    <row r="31" spans="1:13" x14ac:dyDescent="0.2">
      <c r="B31" s="24"/>
      <c r="C31" s="209" t="str">
        <f>"REQUISITO "&amp;A35</f>
        <v>REQUISITO 3</v>
      </c>
      <c r="D31" s="210" t="s">
        <v>84</v>
      </c>
      <c r="E31" s="211"/>
      <c r="F31" s="211"/>
      <c r="G31" s="211"/>
      <c r="H31" s="211"/>
      <c r="I31" s="211"/>
      <c r="J31" s="211"/>
      <c r="K31" s="211"/>
      <c r="L31" s="211"/>
      <c r="M31" s="25"/>
    </row>
    <row r="32" spans="1:13" x14ac:dyDescent="0.2">
      <c r="B32" s="24"/>
      <c r="C32" s="209"/>
      <c r="D32" s="212" t="s">
        <v>88</v>
      </c>
      <c r="E32" s="212"/>
      <c r="F32" s="212"/>
      <c r="G32" s="212"/>
      <c r="H32" s="212"/>
      <c r="I32" s="212"/>
      <c r="J32" s="212"/>
      <c r="K32" s="212"/>
      <c r="L32" s="212"/>
      <c r="M32" s="25"/>
    </row>
    <row r="33" spans="1:13" x14ac:dyDescent="0.2">
      <c r="B33" s="24"/>
      <c r="C33" s="209"/>
      <c r="D33" s="213" t="s">
        <v>89</v>
      </c>
      <c r="E33" s="215" t="s">
        <v>111</v>
      </c>
      <c r="F33" s="216" t="s">
        <v>110</v>
      </c>
      <c r="G33" s="206" t="s">
        <v>48</v>
      </c>
      <c r="H33" s="207"/>
      <c r="I33" s="207"/>
      <c r="J33" s="207"/>
      <c r="K33" s="207"/>
      <c r="L33" s="207"/>
      <c r="M33" s="25"/>
    </row>
    <row r="34" spans="1:13" x14ac:dyDescent="0.2">
      <c r="B34" s="24"/>
      <c r="C34" s="209"/>
      <c r="D34" s="214"/>
      <c r="E34" s="216"/>
      <c r="F34" s="217"/>
      <c r="G34" s="77" t="s">
        <v>75</v>
      </c>
      <c r="H34" s="208" t="s">
        <v>0</v>
      </c>
      <c r="I34" s="208"/>
      <c r="J34" s="208"/>
      <c r="K34" s="208"/>
      <c r="L34" s="208"/>
      <c r="M34" s="25"/>
    </row>
    <row r="35" spans="1:13" ht="31.5" customHeight="1" x14ac:dyDescent="0.2">
      <c r="A35" s="68">
        <v>3</v>
      </c>
      <c r="B35" s="24"/>
      <c r="C35" s="209"/>
      <c r="D35" s="119" t="s">
        <v>90</v>
      </c>
      <c r="E35" s="144" t="s">
        <v>109</v>
      </c>
      <c r="F35" s="144" t="s">
        <v>112</v>
      </c>
      <c r="G35" s="228" t="s">
        <v>106</v>
      </c>
      <c r="H35" s="231"/>
      <c r="I35" s="232"/>
      <c r="J35" s="232"/>
      <c r="K35" s="232"/>
      <c r="L35" s="233"/>
      <c r="M35" s="25"/>
    </row>
    <row r="36" spans="1:13" x14ac:dyDescent="0.2">
      <c r="B36" s="24"/>
      <c r="C36" s="209"/>
      <c r="D36" s="119" t="s">
        <v>91</v>
      </c>
      <c r="E36" s="144" t="s">
        <v>115</v>
      </c>
      <c r="F36" s="144" t="s">
        <v>112</v>
      </c>
      <c r="G36" s="229"/>
      <c r="H36" s="234"/>
      <c r="I36" s="235"/>
      <c r="J36" s="235"/>
      <c r="K36" s="235"/>
      <c r="L36" s="236"/>
      <c r="M36" s="25"/>
    </row>
    <row r="37" spans="1:13" x14ac:dyDescent="0.2">
      <c r="B37" s="24"/>
      <c r="C37" s="209"/>
      <c r="D37" s="119" t="s">
        <v>92</v>
      </c>
      <c r="E37" s="144" t="s">
        <v>116</v>
      </c>
      <c r="F37" s="144" t="s">
        <v>112</v>
      </c>
      <c r="G37" s="229"/>
      <c r="H37" s="234"/>
      <c r="I37" s="235"/>
      <c r="J37" s="235"/>
      <c r="K37" s="235"/>
      <c r="L37" s="236"/>
      <c r="M37" s="25"/>
    </row>
    <row r="38" spans="1:13" ht="47.25" x14ac:dyDescent="0.2">
      <c r="B38" s="24"/>
      <c r="C38" s="209"/>
      <c r="D38" s="119" t="s">
        <v>93</v>
      </c>
      <c r="E38" s="144" t="s">
        <v>113</v>
      </c>
      <c r="F38" s="144" t="s">
        <v>114</v>
      </c>
      <c r="G38" s="230"/>
      <c r="H38" s="237"/>
      <c r="I38" s="238"/>
      <c r="J38" s="238"/>
      <c r="K38" s="238"/>
      <c r="L38" s="239"/>
      <c r="M38" s="25"/>
    </row>
    <row r="39" spans="1:13" x14ac:dyDescent="0.2">
      <c r="B39" s="24"/>
      <c r="C39" s="209" t="str">
        <f>"REQUISITO "&amp;A43</f>
        <v>REQUISITO 4</v>
      </c>
      <c r="D39" s="210" t="s">
        <v>85</v>
      </c>
      <c r="E39" s="211"/>
      <c r="F39" s="211"/>
      <c r="G39" s="211"/>
      <c r="H39" s="211"/>
      <c r="I39" s="211"/>
      <c r="J39" s="211"/>
      <c r="K39" s="211"/>
      <c r="L39" s="211"/>
      <c r="M39" s="25"/>
    </row>
    <row r="40" spans="1:13" ht="36.75" customHeight="1" x14ac:dyDescent="0.2">
      <c r="B40" s="24"/>
      <c r="C40" s="209"/>
      <c r="D40" s="212" t="s">
        <v>94</v>
      </c>
      <c r="E40" s="212"/>
      <c r="F40" s="212"/>
      <c r="G40" s="212"/>
      <c r="H40" s="212"/>
      <c r="I40" s="212"/>
      <c r="J40" s="212"/>
      <c r="K40" s="212"/>
      <c r="L40" s="212"/>
      <c r="M40" s="25"/>
    </row>
    <row r="41" spans="1:13" ht="15.75" customHeight="1" x14ac:dyDescent="0.2">
      <c r="B41" s="24"/>
      <c r="C41" s="209"/>
      <c r="D41" s="219" t="s">
        <v>95</v>
      </c>
      <c r="E41" s="220"/>
      <c r="F41" s="221"/>
      <c r="G41" s="206" t="s">
        <v>48</v>
      </c>
      <c r="H41" s="207"/>
      <c r="I41" s="207"/>
      <c r="J41" s="207"/>
      <c r="K41" s="207"/>
      <c r="L41" s="207"/>
      <c r="M41" s="25"/>
    </row>
    <row r="42" spans="1:13" x14ac:dyDescent="0.2">
      <c r="B42" s="24"/>
      <c r="C42" s="209"/>
      <c r="D42" s="222"/>
      <c r="E42" s="223"/>
      <c r="F42" s="224"/>
      <c r="G42" s="77" t="s">
        <v>75</v>
      </c>
      <c r="H42" s="208" t="s">
        <v>0</v>
      </c>
      <c r="I42" s="208"/>
      <c r="J42" s="208"/>
      <c r="K42" s="208"/>
      <c r="L42" s="208"/>
      <c r="M42" s="25"/>
    </row>
    <row r="43" spans="1:13" x14ac:dyDescent="0.2">
      <c r="A43" s="68">
        <v>4</v>
      </c>
      <c r="B43" s="24"/>
      <c r="C43" s="209"/>
      <c r="D43" s="225" t="s">
        <v>117</v>
      </c>
      <c r="E43" s="226"/>
      <c r="F43" s="227"/>
      <c r="G43" s="128" t="s">
        <v>106</v>
      </c>
      <c r="H43" s="218"/>
      <c r="I43" s="218"/>
      <c r="J43" s="218"/>
      <c r="K43" s="218"/>
      <c r="L43" s="218"/>
      <c r="M43" s="25"/>
    </row>
    <row r="44" spans="1:13" x14ac:dyDescent="0.2">
      <c r="B44" s="24"/>
      <c r="C44" s="209" t="str">
        <f>"REQUISITO "&amp;A48</f>
        <v>REQUISITO 5</v>
      </c>
      <c r="D44" s="210" t="s">
        <v>136</v>
      </c>
      <c r="E44" s="211"/>
      <c r="F44" s="211"/>
      <c r="G44" s="211"/>
      <c r="H44" s="211"/>
      <c r="I44" s="211"/>
      <c r="J44" s="211"/>
      <c r="K44" s="211"/>
      <c r="L44" s="211"/>
      <c r="M44" s="25"/>
    </row>
    <row r="45" spans="1:13" x14ac:dyDescent="0.2">
      <c r="B45" s="24"/>
      <c r="C45" s="209"/>
      <c r="D45" s="212" t="s">
        <v>96</v>
      </c>
      <c r="E45" s="212"/>
      <c r="F45" s="212"/>
      <c r="G45" s="212"/>
      <c r="H45" s="212"/>
      <c r="I45" s="212"/>
      <c r="J45" s="212"/>
      <c r="K45" s="212"/>
      <c r="L45" s="212"/>
      <c r="M45" s="25"/>
    </row>
    <row r="46" spans="1:13" x14ac:dyDescent="0.2">
      <c r="B46" s="24"/>
      <c r="C46" s="209"/>
      <c r="D46" s="213" t="s">
        <v>97</v>
      </c>
      <c r="E46" s="215" t="s">
        <v>98</v>
      </c>
      <c r="F46" s="216" t="s">
        <v>99</v>
      </c>
      <c r="G46" s="206" t="s">
        <v>48</v>
      </c>
      <c r="H46" s="207"/>
      <c r="I46" s="207"/>
      <c r="J46" s="207"/>
      <c r="K46" s="207"/>
      <c r="L46" s="207"/>
      <c r="M46" s="25"/>
    </row>
    <row r="47" spans="1:13" x14ac:dyDescent="0.2">
      <c r="B47" s="24"/>
      <c r="C47" s="209"/>
      <c r="D47" s="214"/>
      <c r="E47" s="216"/>
      <c r="F47" s="217"/>
      <c r="G47" s="77" t="s">
        <v>75</v>
      </c>
      <c r="H47" s="208" t="s">
        <v>0</v>
      </c>
      <c r="I47" s="208"/>
      <c r="J47" s="208"/>
      <c r="K47" s="208"/>
      <c r="L47" s="208"/>
      <c r="M47" s="25"/>
    </row>
    <row r="48" spans="1:13" ht="31.5" x14ac:dyDescent="0.2">
      <c r="A48" s="68">
        <v>5</v>
      </c>
      <c r="B48" s="24"/>
      <c r="C48" s="209"/>
      <c r="D48" s="119" t="s">
        <v>118</v>
      </c>
      <c r="E48" s="144">
        <v>8001483064</v>
      </c>
      <c r="F48" s="152" t="s">
        <v>166</v>
      </c>
      <c r="G48" s="128" t="s">
        <v>106</v>
      </c>
      <c r="H48" s="218" t="s">
        <v>169</v>
      </c>
      <c r="I48" s="218"/>
      <c r="J48" s="218"/>
      <c r="K48" s="218"/>
      <c r="L48" s="218"/>
      <c r="M48" s="25"/>
    </row>
    <row r="49" spans="1:13" ht="15.75" customHeight="1" x14ac:dyDescent="0.2">
      <c r="B49" s="38"/>
      <c r="C49" s="209" t="str">
        <f>"REQUISITO "&amp;A53</f>
        <v>REQUISITO 6</v>
      </c>
      <c r="D49" s="210" t="s">
        <v>145</v>
      </c>
      <c r="E49" s="211"/>
      <c r="F49" s="211"/>
      <c r="G49" s="211"/>
      <c r="H49" s="211"/>
      <c r="I49" s="211"/>
      <c r="J49" s="211"/>
      <c r="K49" s="211"/>
      <c r="L49" s="211"/>
      <c r="M49" s="45"/>
    </row>
    <row r="50" spans="1:13" ht="15.75" customHeight="1" x14ac:dyDescent="0.2">
      <c r="B50" s="55"/>
      <c r="C50" s="209"/>
      <c r="D50" s="212" t="s">
        <v>146</v>
      </c>
      <c r="E50" s="212"/>
      <c r="F50" s="212"/>
      <c r="G50" s="212"/>
      <c r="H50" s="212"/>
      <c r="I50" s="212"/>
      <c r="J50" s="212"/>
      <c r="K50" s="212"/>
      <c r="L50" s="212"/>
      <c r="M50" s="57"/>
    </row>
    <row r="51" spans="1:13" s="69" customFormat="1" ht="15.75" customHeight="1" x14ac:dyDescent="0.2">
      <c r="A51" s="68">
        <v>1</v>
      </c>
      <c r="B51" s="87">
        <v>2</v>
      </c>
      <c r="C51" s="209"/>
      <c r="D51" s="213" t="s">
        <v>147</v>
      </c>
      <c r="E51" s="215" t="s">
        <v>165</v>
      </c>
      <c r="F51" s="216" t="s">
        <v>163</v>
      </c>
      <c r="G51" s="206" t="s">
        <v>48</v>
      </c>
      <c r="H51" s="207"/>
      <c r="I51" s="207"/>
      <c r="J51" s="207"/>
      <c r="K51" s="207"/>
      <c r="L51" s="207"/>
      <c r="M51" s="89">
        <v>22</v>
      </c>
    </row>
    <row r="52" spans="1:13" s="69" customFormat="1" ht="78" customHeight="1" x14ac:dyDescent="0.2">
      <c r="A52" s="68"/>
      <c r="B52" s="87"/>
      <c r="C52" s="209"/>
      <c r="D52" s="214"/>
      <c r="E52" s="216"/>
      <c r="F52" s="217"/>
      <c r="G52" s="77" t="s">
        <v>75</v>
      </c>
      <c r="H52" s="208" t="s">
        <v>0</v>
      </c>
      <c r="I52" s="208"/>
      <c r="J52" s="208"/>
      <c r="K52" s="208"/>
      <c r="L52" s="208"/>
      <c r="M52" s="89"/>
    </row>
    <row r="53" spans="1:13" s="69" customFormat="1" ht="47.25" customHeight="1" x14ac:dyDescent="0.2">
      <c r="A53" s="68">
        <v>6</v>
      </c>
      <c r="B53" s="87"/>
      <c r="C53" s="209"/>
      <c r="D53" s="150" t="s">
        <v>123</v>
      </c>
      <c r="E53" s="151" t="s">
        <v>123</v>
      </c>
      <c r="F53" s="147" t="s">
        <v>162</v>
      </c>
      <c r="G53" s="128" t="s">
        <v>106</v>
      </c>
      <c r="H53" s="218" t="s">
        <v>172</v>
      </c>
      <c r="I53" s="218"/>
      <c r="J53" s="218"/>
      <c r="K53" s="218"/>
      <c r="L53" s="218"/>
      <c r="M53" s="89"/>
    </row>
    <row r="54" spans="1:13" s="69" customFormat="1" x14ac:dyDescent="0.2">
      <c r="A54" s="68"/>
      <c r="B54" s="38"/>
      <c r="C54" s="39"/>
      <c r="D54" s="40"/>
      <c r="E54" s="40"/>
      <c r="F54" s="41"/>
      <c r="G54" s="42"/>
      <c r="H54" s="43"/>
      <c r="I54" s="44"/>
      <c r="J54" s="43"/>
      <c r="K54" s="44"/>
      <c r="L54" s="44"/>
      <c r="M54" s="45"/>
    </row>
    <row r="55" spans="1:13" x14ac:dyDescent="0.2">
      <c r="B55" s="55"/>
      <c r="C55" s="56"/>
      <c r="D55" s="86"/>
      <c r="E55" s="86"/>
      <c r="F55" s="86"/>
      <c r="G55" s="86"/>
      <c r="H55" s="56"/>
      <c r="I55" s="86"/>
      <c r="J55" s="86"/>
      <c r="K55" s="86"/>
      <c r="L55" s="86"/>
      <c r="M55" s="57"/>
    </row>
    <row r="56" spans="1:13" x14ac:dyDescent="0.2">
      <c r="B56" s="87">
        <v>2</v>
      </c>
      <c r="C56" s="88">
        <v>3</v>
      </c>
      <c r="D56" s="88">
        <v>4</v>
      </c>
      <c r="E56" s="88">
        <v>5</v>
      </c>
      <c r="F56" s="88">
        <v>9</v>
      </c>
      <c r="G56" s="88">
        <v>10</v>
      </c>
      <c r="H56" s="88">
        <v>3</v>
      </c>
      <c r="I56" s="88">
        <v>15</v>
      </c>
      <c r="J56" s="88">
        <v>18</v>
      </c>
      <c r="K56" s="88">
        <v>20</v>
      </c>
      <c r="L56" s="88">
        <v>21</v>
      </c>
      <c r="M56" s="89">
        <v>22</v>
      </c>
    </row>
    <row r="57" spans="1:13" x14ac:dyDescent="0.2">
      <c r="B57" s="8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9"/>
    </row>
    <row r="58" spans="1:13" x14ac:dyDescent="0.2">
      <c r="B58" s="87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9"/>
    </row>
    <row r="59" spans="1:13" ht="9" customHeight="1" x14ac:dyDescent="0.2">
      <c r="B59" s="87"/>
      <c r="C59" s="70"/>
      <c r="D59" s="70"/>
      <c r="E59" s="70"/>
      <c r="F59" s="88"/>
      <c r="G59" s="88"/>
      <c r="H59" s="69"/>
      <c r="I59" s="69"/>
      <c r="J59" s="70"/>
      <c r="K59" s="70"/>
      <c r="L59" s="70"/>
      <c r="M59" s="89"/>
    </row>
    <row r="60" spans="1:13" x14ac:dyDescent="0.2">
      <c r="B60" s="52"/>
      <c r="C60" s="23" t="s">
        <v>58</v>
      </c>
      <c r="D60" s="90"/>
      <c r="E60" s="90"/>
      <c r="F60" s="90"/>
      <c r="G60" s="90"/>
      <c r="H60" s="26"/>
      <c r="I60" s="26"/>
      <c r="J60" s="23" t="s">
        <v>58</v>
      </c>
      <c r="K60" s="90"/>
      <c r="L60" s="90"/>
      <c r="M60" s="53"/>
    </row>
    <row r="61" spans="1:13" x14ac:dyDescent="0.2">
      <c r="B61" s="52"/>
      <c r="C61" s="47" t="s">
        <v>149</v>
      </c>
      <c r="D61" s="90"/>
      <c r="E61" s="90"/>
      <c r="F61" s="90"/>
      <c r="G61" s="90"/>
      <c r="H61" s="26"/>
      <c r="I61" s="26"/>
      <c r="J61" s="47" t="s">
        <v>151</v>
      </c>
      <c r="K61" s="90"/>
      <c r="L61" s="90"/>
      <c r="M61" s="53"/>
    </row>
    <row r="62" spans="1:13" x14ac:dyDescent="0.2">
      <c r="B62" s="52"/>
      <c r="C62" s="47" t="s">
        <v>150</v>
      </c>
      <c r="D62" s="90"/>
      <c r="E62" s="90"/>
      <c r="F62" s="90"/>
      <c r="G62" s="90"/>
      <c r="H62" s="26"/>
      <c r="I62" s="26"/>
      <c r="J62" s="47" t="s">
        <v>152</v>
      </c>
      <c r="K62" s="90"/>
      <c r="L62" s="90"/>
      <c r="M62" s="53"/>
    </row>
    <row r="63" spans="1:13" x14ac:dyDescent="0.2">
      <c r="B63" s="54"/>
      <c r="C63" s="46"/>
      <c r="D63" s="91"/>
      <c r="E63" s="91"/>
      <c r="F63" s="91"/>
      <c r="G63" s="91"/>
      <c r="H63" s="91"/>
      <c r="I63" s="91"/>
      <c r="J63" s="91"/>
      <c r="K63" s="91"/>
      <c r="L63" s="91"/>
      <c r="M63" s="45"/>
    </row>
  </sheetData>
  <sheetProtection selectLockedCells="1"/>
  <mergeCells count="74">
    <mergeCell ref="C49:C53"/>
    <mergeCell ref="D49:L49"/>
    <mergeCell ref="D50:L50"/>
    <mergeCell ref="D51:D52"/>
    <mergeCell ref="E51:E52"/>
    <mergeCell ref="F51:F52"/>
    <mergeCell ref="G51:L51"/>
    <mergeCell ref="H52:L52"/>
    <mergeCell ref="H53:L53"/>
    <mergeCell ref="C24:C30"/>
    <mergeCell ref="H27:L27"/>
    <mergeCell ref="G26:L26"/>
    <mergeCell ref="D26:D27"/>
    <mergeCell ref="D24:L24"/>
    <mergeCell ref="D25:L25"/>
    <mergeCell ref="G28:G30"/>
    <mergeCell ref="H28:L30"/>
    <mergeCell ref="E26:E27"/>
    <mergeCell ref="F26:F27"/>
    <mergeCell ref="C15:L15"/>
    <mergeCell ref="D16:L16"/>
    <mergeCell ref="L21:L23"/>
    <mergeCell ref="F19:F20"/>
    <mergeCell ref="K19:L19"/>
    <mergeCell ref="J19:J20"/>
    <mergeCell ref="J21:J23"/>
    <mergeCell ref="K21:K23"/>
    <mergeCell ref="D19:D20"/>
    <mergeCell ref="E19:E20"/>
    <mergeCell ref="G19:G20"/>
    <mergeCell ref="H19:H20"/>
    <mergeCell ref="I19:I20"/>
    <mergeCell ref="D40:L40"/>
    <mergeCell ref="C6:C7"/>
    <mergeCell ref="D6:L7"/>
    <mergeCell ref="C13:D13"/>
    <mergeCell ref="C9:C11"/>
    <mergeCell ref="D9:E10"/>
    <mergeCell ref="G9:I9"/>
    <mergeCell ref="D17:L17"/>
    <mergeCell ref="C16:C23"/>
    <mergeCell ref="D18:E18"/>
    <mergeCell ref="J9:K9"/>
    <mergeCell ref="G10:I10"/>
    <mergeCell ref="J13:L13"/>
    <mergeCell ref="J10:K10"/>
    <mergeCell ref="G11:I11"/>
    <mergeCell ref="J11:K11"/>
    <mergeCell ref="C31:C38"/>
    <mergeCell ref="D31:L31"/>
    <mergeCell ref="D32:L32"/>
    <mergeCell ref="D33:D34"/>
    <mergeCell ref="E33:E34"/>
    <mergeCell ref="F33:F34"/>
    <mergeCell ref="G33:L33"/>
    <mergeCell ref="H34:L34"/>
    <mergeCell ref="G35:G38"/>
    <mergeCell ref="H35:L38"/>
    <mergeCell ref="G41:L41"/>
    <mergeCell ref="H42:L42"/>
    <mergeCell ref="C44:C48"/>
    <mergeCell ref="D44:L44"/>
    <mergeCell ref="D45:L45"/>
    <mergeCell ref="D46:D47"/>
    <mergeCell ref="E46:E47"/>
    <mergeCell ref="F46:F47"/>
    <mergeCell ref="G46:L46"/>
    <mergeCell ref="H47:L47"/>
    <mergeCell ref="H48:L48"/>
    <mergeCell ref="H43:L43"/>
    <mergeCell ref="D41:F42"/>
    <mergeCell ref="D43:F43"/>
    <mergeCell ref="C39:C43"/>
    <mergeCell ref="D39:L39"/>
  </mergeCells>
  <conditionalFormatting sqref="F21:G23">
    <cfRule type="cellIs" dxfId="151" priority="113" operator="equal">
      <formula>#REF!</formula>
    </cfRule>
    <cfRule type="cellIs" dxfId="150" priority="114" operator="equal">
      <formula>#REF!</formula>
    </cfRule>
  </conditionalFormatting>
  <conditionalFormatting sqref="D25 D21:E23">
    <cfRule type="cellIs" dxfId="149" priority="115" operator="equal">
      <formula>#REF!</formula>
    </cfRule>
    <cfRule type="cellIs" dxfId="148" priority="116" operator="equal">
      <formula>#REF!</formula>
    </cfRule>
  </conditionalFormatting>
  <conditionalFormatting sqref="D19 G19">
    <cfRule type="cellIs" dxfId="147" priority="111" operator="equal">
      <formula>#REF!</formula>
    </cfRule>
    <cfRule type="cellIs" dxfId="146" priority="112" operator="equal">
      <formula>#REF!</formula>
    </cfRule>
  </conditionalFormatting>
  <conditionalFormatting sqref="E19">
    <cfRule type="cellIs" dxfId="145" priority="109" operator="equal">
      <formula>#REF!</formula>
    </cfRule>
    <cfRule type="cellIs" dxfId="144" priority="110" operator="equal">
      <formula>#REF!</formula>
    </cfRule>
  </conditionalFormatting>
  <conditionalFormatting sqref="H19">
    <cfRule type="cellIs" dxfId="143" priority="107" operator="equal">
      <formula>#REF!</formula>
    </cfRule>
    <cfRule type="cellIs" dxfId="142" priority="108" operator="equal">
      <formula>#REF!</formula>
    </cfRule>
  </conditionalFormatting>
  <conditionalFormatting sqref="I19">
    <cfRule type="cellIs" dxfId="141" priority="105" operator="equal">
      <formula>#REF!</formula>
    </cfRule>
    <cfRule type="cellIs" dxfId="140" priority="106" operator="equal">
      <formula>#REF!</formula>
    </cfRule>
  </conditionalFormatting>
  <conditionalFormatting sqref="J19">
    <cfRule type="cellIs" dxfId="139" priority="97" operator="equal">
      <formula>#REF!</formula>
    </cfRule>
    <cfRule type="cellIs" dxfId="138" priority="98" operator="equal">
      <formula>#REF!</formula>
    </cfRule>
  </conditionalFormatting>
  <conditionalFormatting sqref="D18">
    <cfRule type="cellIs" dxfId="137" priority="95" operator="equal">
      <formula>#REF!</formula>
    </cfRule>
    <cfRule type="cellIs" dxfId="136" priority="96" operator="equal">
      <formula>#REF!</formula>
    </cfRule>
  </conditionalFormatting>
  <conditionalFormatting sqref="F18">
    <cfRule type="cellIs" dxfId="135" priority="93" operator="equal">
      <formula>#REF!</formula>
    </cfRule>
    <cfRule type="cellIs" dxfId="134" priority="94" operator="equal">
      <formula>#REF!</formula>
    </cfRule>
  </conditionalFormatting>
  <conditionalFormatting sqref="G18">
    <cfRule type="cellIs" dxfId="133" priority="87" operator="equal">
      <formula>#REF!</formula>
    </cfRule>
    <cfRule type="cellIs" dxfId="132" priority="88" operator="equal">
      <formula>#REF!</formula>
    </cfRule>
  </conditionalFormatting>
  <conditionalFormatting sqref="H18">
    <cfRule type="cellIs" dxfId="131" priority="81" operator="equal">
      <formula>#REF!</formula>
    </cfRule>
    <cfRule type="cellIs" dxfId="130" priority="82" operator="equal">
      <formula>#REF!</formula>
    </cfRule>
  </conditionalFormatting>
  <conditionalFormatting sqref="F18">
    <cfRule type="cellIs" dxfId="129" priority="79" operator="equal">
      <formula>#REF!</formula>
    </cfRule>
    <cfRule type="cellIs" dxfId="128" priority="80" operator="equal">
      <formula>#REF!</formula>
    </cfRule>
  </conditionalFormatting>
  <conditionalFormatting sqref="F19">
    <cfRule type="cellIs" dxfId="127" priority="77" operator="equal">
      <formula>#REF!</formula>
    </cfRule>
    <cfRule type="cellIs" dxfId="126" priority="78" operator="equal">
      <formula>#REF!</formula>
    </cfRule>
  </conditionalFormatting>
  <conditionalFormatting sqref="D26">
    <cfRule type="cellIs" dxfId="125" priority="73" operator="equal">
      <formula>#REF!</formula>
    </cfRule>
    <cfRule type="cellIs" dxfId="124" priority="74" operator="equal">
      <formula>#REF!</formula>
    </cfRule>
  </conditionalFormatting>
  <conditionalFormatting sqref="E26">
    <cfRule type="cellIs" dxfId="123" priority="71" operator="equal">
      <formula>#REF!</formula>
    </cfRule>
    <cfRule type="cellIs" dxfId="122" priority="72" operator="equal">
      <formula>#REF!</formula>
    </cfRule>
  </conditionalFormatting>
  <conditionalFormatting sqref="D32 D38">
    <cfRule type="cellIs" dxfId="121" priority="61" operator="equal">
      <formula>#REF!</formula>
    </cfRule>
    <cfRule type="cellIs" dxfId="120" priority="62" operator="equal">
      <formula>#REF!</formula>
    </cfRule>
  </conditionalFormatting>
  <conditionalFormatting sqref="D33">
    <cfRule type="cellIs" dxfId="119" priority="59" operator="equal">
      <formula>#REF!</formula>
    </cfRule>
    <cfRule type="cellIs" dxfId="118" priority="60" operator="equal">
      <formula>#REF!</formula>
    </cfRule>
  </conditionalFormatting>
  <conditionalFormatting sqref="E33">
    <cfRule type="cellIs" dxfId="117" priority="57" operator="equal">
      <formula>#REF!</formula>
    </cfRule>
    <cfRule type="cellIs" dxfId="116" priority="58" operator="equal">
      <formula>#REF!</formula>
    </cfRule>
  </conditionalFormatting>
  <conditionalFormatting sqref="F33">
    <cfRule type="cellIs" dxfId="115" priority="55" operator="equal">
      <formula>#REF!</formula>
    </cfRule>
    <cfRule type="cellIs" dxfId="114" priority="56" operator="equal">
      <formula>#REF!</formula>
    </cfRule>
  </conditionalFormatting>
  <conditionalFormatting sqref="D40 D43">
    <cfRule type="cellIs" dxfId="113" priority="53" operator="equal">
      <formula>#REF!</formula>
    </cfRule>
    <cfRule type="cellIs" dxfId="112" priority="54" operator="equal">
      <formula>#REF!</formula>
    </cfRule>
  </conditionalFormatting>
  <conditionalFormatting sqref="D41">
    <cfRule type="cellIs" dxfId="111" priority="51" operator="equal">
      <formula>#REF!</formula>
    </cfRule>
    <cfRule type="cellIs" dxfId="110" priority="52" operator="equal">
      <formula>#REF!</formula>
    </cfRule>
  </conditionalFormatting>
  <conditionalFormatting sqref="D45 D48">
    <cfRule type="cellIs" dxfId="109" priority="45" operator="equal">
      <formula>#REF!</formula>
    </cfRule>
    <cfRule type="cellIs" dxfId="108" priority="46" operator="equal">
      <formula>#REF!</formula>
    </cfRule>
  </conditionalFormatting>
  <conditionalFormatting sqref="D46">
    <cfRule type="cellIs" dxfId="107" priority="43" operator="equal">
      <formula>#REF!</formula>
    </cfRule>
    <cfRule type="cellIs" dxfId="106" priority="44" operator="equal">
      <formula>#REF!</formula>
    </cfRule>
  </conditionalFormatting>
  <conditionalFormatting sqref="E46">
    <cfRule type="cellIs" dxfId="105" priority="41" operator="equal">
      <formula>#REF!</formula>
    </cfRule>
    <cfRule type="cellIs" dxfId="104" priority="42" operator="equal">
      <formula>#REF!</formula>
    </cfRule>
  </conditionalFormatting>
  <conditionalFormatting sqref="F46">
    <cfRule type="cellIs" dxfId="103" priority="39" operator="equal">
      <formula>#REF!</formula>
    </cfRule>
    <cfRule type="cellIs" dxfId="102" priority="40" operator="equal">
      <formula>#REF!</formula>
    </cfRule>
  </conditionalFormatting>
  <conditionalFormatting sqref="D29">
    <cfRule type="cellIs" dxfId="101" priority="37" operator="equal">
      <formula>#REF!</formula>
    </cfRule>
    <cfRule type="cellIs" dxfId="100" priority="38" operator="equal">
      <formula>#REF!</formula>
    </cfRule>
  </conditionalFormatting>
  <conditionalFormatting sqref="D37">
    <cfRule type="cellIs" dxfId="99" priority="33" operator="equal">
      <formula>#REF!</formula>
    </cfRule>
    <cfRule type="cellIs" dxfId="98" priority="34" operator="equal">
      <formula>#REF!</formula>
    </cfRule>
  </conditionalFormatting>
  <conditionalFormatting sqref="D36">
    <cfRule type="cellIs" dxfId="97" priority="31" operator="equal">
      <formula>#REF!</formula>
    </cfRule>
    <cfRule type="cellIs" dxfId="96" priority="32" operator="equal">
      <formula>#REF!</formula>
    </cfRule>
  </conditionalFormatting>
  <conditionalFormatting sqref="D35">
    <cfRule type="cellIs" dxfId="95" priority="29" operator="equal">
      <formula>#REF!</formula>
    </cfRule>
    <cfRule type="cellIs" dxfId="94" priority="30" operator="equal">
      <formula>#REF!</formula>
    </cfRule>
  </conditionalFormatting>
  <conditionalFormatting sqref="D28">
    <cfRule type="cellIs" dxfId="93" priority="27" operator="equal">
      <formula>#REF!</formula>
    </cfRule>
    <cfRule type="cellIs" dxfId="92" priority="28" operator="equal">
      <formula>#REF!</formula>
    </cfRule>
  </conditionalFormatting>
  <conditionalFormatting sqref="D30">
    <cfRule type="cellIs" dxfId="91" priority="25" operator="equal">
      <formula>#REF!</formula>
    </cfRule>
    <cfRule type="cellIs" dxfId="90" priority="26" operator="equal">
      <formula>#REF!</formula>
    </cfRule>
  </conditionalFormatting>
  <conditionalFormatting sqref="D50 D53">
    <cfRule type="cellIs" dxfId="89" priority="11" operator="equal">
      <formula>#REF!</formula>
    </cfRule>
    <cfRule type="cellIs" dxfId="88" priority="12" operator="equal">
      <formula>#REF!</formula>
    </cfRule>
  </conditionalFormatting>
  <conditionalFormatting sqref="D51">
    <cfRule type="cellIs" dxfId="87" priority="9" operator="equal">
      <formula>#REF!</formula>
    </cfRule>
    <cfRule type="cellIs" dxfId="86" priority="10" operator="equal">
      <formula>#REF!</formula>
    </cfRule>
  </conditionalFormatting>
  <conditionalFormatting sqref="E51">
    <cfRule type="cellIs" dxfId="85" priority="7" operator="equal">
      <formula>#REF!</formula>
    </cfRule>
    <cfRule type="cellIs" dxfId="84" priority="8" operator="equal">
      <formula>#REF!</formula>
    </cfRule>
  </conditionalFormatting>
  <conditionalFormatting sqref="F51">
    <cfRule type="cellIs" dxfId="83" priority="5" operator="equal">
      <formula>#REF!</formula>
    </cfRule>
    <cfRule type="cellIs" dxfId="82" priority="6" operator="equal">
      <formula>#REF!</formula>
    </cfRule>
  </conditionalFormatting>
  <conditionalFormatting sqref="D54:G54">
    <cfRule type="cellIs" dxfId="81" priority="1" operator="equal">
      <formula>#REF!</formula>
    </cfRule>
    <cfRule type="cellIs" dxfId="80" priority="2" operator="equal">
      <formula>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M68"/>
  <sheetViews>
    <sheetView topLeftCell="A45" workbookViewId="0">
      <selection activeCell="H53" sqref="H53:L53"/>
    </sheetView>
  </sheetViews>
  <sheetFormatPr baseColWidth="10" defaultColWidth="11.42578125" defaultRowHeight="21" customHeight="1" x14ac:dyDescent="0.2"/>
  <cols>
    <col min="1" max="1" width="1.5703125" style="68" customWidth="1"/>
    <col min="2" max="2" width="3.42578125" style="26" customWidth="1"/>
    <col min="3" max="3" width="26.42578125" style="26" bestFit="1" customWidth="1"/>
    <col min="4" max="4" width="27.42578125" style="27" customWidth="1"/>
    <col min="5" max="5" width="34.7109375" style="27" customWidth="1"/>
    <col min="6" max="6" width="21.42578125" style="27" customWidth="1"/>
    <col min="7" max="7" width="32.42578125" style="27" customWidth="1"/>
    <col min="8" max="8" width="26.85546875" style="27" customWidth="1"/>
    <col min="9" max="10" width="18.7109375" style="27" customWidth="1"/>
    <col min="11" max="11" width="15.28515625" style="27" customWidth="1"/>
    <col min="12" max="12" width="33.85546875" style="27" customWidth="1"/>
    <col min="13" max="13" width="3.42578125" style="26" customWidth="1"/>
    <col min="14" max="14" width="1.5703125" style="26" customWidth="1"/>
    <col min="15" max="16384" width="11.42578125" style="26"/>
  </cols>
  <sheetData>
    <row r="2" spans="1:13" s="18" customFormat="1" ht="21" customHeight="1" x14ac:dyDescent="0.2">
      <c r="A2" s="60"/>
      <c r="B2" s="113"/>
      <c r="C2" s="114"/>
      <c r="D2" s="114"/>
      <c r="E2" s="114"/>
      <c r="F2" s="115"/>
      <c r="G2" s="115"/>
      <c r="H2" s="115"/>
      <c r="I2" s="115"/>
      <c r="J2" s="116"/>
      <c r="K2" s="116"/>
      <c r="L2" s="116"/>
      <c r="M2" s="117"/>
    </row>
    <row r="3" spans="1:13" s="17" customFormat="1" ht="33.75" customHeight="1" x14ac:dyDescent="0.2">
      <c r="A3" s="59"/>
      <c r="B3" s="31"/>
      <c r="C3" s="158" t="str">
        <f ca="1">'IDPC-CM-001-2020'!D3</f>
        <v>INSTITUTO DISTRITAL DE PATRIMONIO CULTURAL
PROCESO DE LICITACIÓN PÚBLICA IDPC-CM-001-2020
PLANILLA RESULTADOS DE LA EVALUACIÓN TÉCNICA</v>
      </c>
      <c r="D3" s="159"/>
      <c r="E3" s="159"/>
      <c r="F3" s="159"/>
      <c r="G3" s="159"/>
      <c r="H3" s="159"/>
      <c r="I3" s="159"/>
      <c r="J3" s="159"/>
      <c r="K3" s="159"/>
      <c r="L3" s="160"/>
      <c r="M3" s="112"/>
    </row>
    <row r="4" spans="1:13" s="19" customFormat="1" ht="21" customHeight="1" x14ac:dyDescent="0.2">
      <c r="A4" s="61"/>
      <c r="B4" s="31"/>
      <c r="C4" s="161" t="s">
        <v>66</v>
      </c>
      <c r="D4" s="118"/>
      <c r="E4" s="118"/>
      <c r="F4" s="118"/>
      <c r="G4" s="118"/>
      <c r="H4" s="118"/>
      <c r="I4" s="118"/>
      <c r="J4" s="118"/>
      <c r="K4" s="118"/>
      <c r="L4" s="162"/>
      <c r="M4" s="112"/>
    </row>
    <row r="5" spans="1:13" s="21" customFormat="1" ht="21" customHeight="1" x14ac:dyDescent="0.2">
      <c r="A5" s="62"/>
      <c r="B5" s="32"/>
      <c r="C5" s="163"/>
      <c r="D5" s="20"/>
      <c r="E5" s="20"/>
      <c r="F5" s="20"/>
      <c r="G5" s="20"/>
      <c r="H5" s="20"/>
      <c r="I5" s="20"/>
      <c r="J5" s="20"/>
      <c r="K5" s="20"/>
      <c r="L5" s="33"/>
      <c r="M5" s="33"/>
    </row>
    <row r="6" spans="1:13" s="21" customFormat="1" ht="23.25" customHeight="1" x14ac:dyDescent="0.2">
      <c r="A6" s="62"/>
      <c r="B6" s="34"/>
      <c r="C6" s="240" t="s">
        <v>68</v>
      </c>
      <c r="D6" s="241" t="str">
        <f>'IDPC-CM-001-2020'!$D$6</f>
        <v xml:space="preserve"> “SELECCIONAR A UN INTERMEDIARIO DE SEGUROS LEGALMENTE ESTABLECIDO EN COLOMBIA Y AUTORIZADO POR LA SUPERINTENDENCIA FINANCIERA DE COLOMBIA, PARA QUE PRESTE LOS SERVICIOS DE INTERMEDIACIÓN Y ASESORÍA INTREGRAL EN LA FORMULACIÓN Y MANEJO DEL PROGRAMA DE SEGUROS DEL INSTITUTO DISTRITAL DE PATRIMONIO CULTURAL, PARA LA ADECUADA PROTECCIÓN DE LAS PERSONAS, BIENES E INTERESES PATRIMONIALES DE SU PROPIEDAD O AQUELLOS POR LOS QUE SEA O LLEGARE A SER LEGALMENTE RESPOPNSABLE”</v>
      </c>
      <c r="E6" s="241"/>
      <c r="F6" s="241"/>
      <c r="G6" s="241"/>
      <c r="H6" s="241"/>
      <c r="I6" s="241"/>
      <c r="J6" s="241"/>
      <c r="K6" s="241"/>
      <c r="L6" s="241"/>
      <c r="M6" s="33"/>
    </row>
    <row r="7" spans="1:13" s="21" customFormat="1" ht="21" customHeight="1" x14ac:dyDescent="0.2">
      <c r="A7" s="62"/>
      <c r="B7" s="34"/>
      <c r="C7" s="240"/>
      <c r="D7" s="241"/>
      <c r="E7" s="241"/>
      <c r="F7" s="241"/>
      <c r="G7" s="241"/>
      <c r="H7" s="241"/>
      <c r="I7" s="241"/>
      <c r="J7" s="241"/>
      <c r="K7" s="241"/>
      <c r="L7" s="241"/>
      <c r="M7" s="33"/>
    </row>
    <row r="8" spans="1:13" s="10" customFormat="1" ht="21" customHeight="1" x14ac:dyDescent="0.2">
      <c r="A8" s="63"/>
      <c r="B8" s="35"/>
      <c r="C8" s="35"/>
      <c r="D8" s="7"/>
      <c r="E8" s="7"/>
      <c r="F8" s="7"/>
      <c r="G8" s="7"/>
      <c r="H8" s="7"/>
      <c r="I8" s="7"/>
      <c r="J8" s="9"/>
      <c r="K8" s="9"/>
      <c r="L8" s="164"/>
      <c r="M8" s="33"/>
    </row>
    <row r="9" spans="1:13" s="8" customFormat="1" ht="21" customHeight="1" x14ac:dyDescent="0.2">
      <c r="A9" s="64"/>
      <c r="B9" s="13"/>
      <c r="C9" s="242" t="s">
        <v>67</v>
      </c>
      <c r="D9" s="245" t="s">
        <v>102</v>
      </c>
      <c r="E9" s="246"/>
      <c r="F9" s="155" t="s">
        <v>70</v>
      </c>
      <c r="G9" s="249"/>
      <c r="H9" s="249"/>
      <c r="I9" s="249"/>
      <c r="J9" s="254" t="s">
        <v>73</v>
      </c>
      <c r="K9" s="255"/>
      <c r="L9" s="16"/>
      <c r="M9" s="36"/>
    </row>
    <row r="10" spans="1:13" s="8" customFormat="1" ht="21" customHeight="1" x14ac:dyDescent="0.2">
      <c r="A10" s="64"/>
      <c r="B10" s="13"/>
      <c r="C10" s="243"/>
      <c r="D10" s="247"/>
      <c r="E10" s="248"/>
      <c r="F10" s="155" t="s">
        <v>71</v>
      </c>
      <c r="G10" s="249"/>
      <c r="H10" s="249"/>
      <c r="I10" s="249"/>
      <c r="J10" s="254" t="s">
        <v>73</v>
      </c>
      <c r="K10" s="255"/>
      <c r="L10" s="16"/>
      <c r="M10" s="36"/>
    </row>
    <row r="11" spans="1:13" s="6" customFormat="1" ht="21" customHeight="1" x14ac:dyDescent="0.2">
      <c r="A11" s="65"/>
      <c r="B11" s="14"/>
      <c r="C11" s="244"/>
      <c r="D11" s="30" t="s">
        <v>47</v>
      </c>
      <c r="E11" s="73" t="s">
        <v>103</v>
      </c>
      <c r="F11" s="155" t="s">
        <v>72</v>
      </c>
      <c r="G11" s="249"/>
      <c r="H11" s="249"/>
      <c r="I11" s="249"/>
      <c r="J11" s="254" t="s">
        <v>73</v>
      </c>
      <c r="K11" s="255"/>
      <c r="L11" s="16"/>
      <c r="M11" s="36"/>
    </row>
    <row r="12" spans="1:13" s="12" customFormat="1" ht="21" customHeight="1" x14ac:dyDescent="0.2">
      <c r="A12" s="66"/>
      <c r="B12" s="15"/>
      <c r="C12" s="165"/>
      <c r="D12" s="3"/>
      <c r="E12" s="3"/>
      <c r="F12" s="3"/>
      <c r="G12" s="3"/>
      <c r="H12" s="3"/>
      <c r="I12" s="4"/>
      <c r="J12" s="4"/>
      <c r="K12" s="5"/>
      <c r="L12" s="166"/>
      <c r="M12" s="11"/>
    </row>
    <row r="13" spans="1:13" s="6" customFormat="1" ht="21" customHeight="1" x14ac:dyDescent="0.2">
      <c r="A13" s="65"/>
      <c r="B13" s="14"/>
      <c r="C13" s="205" t="s">
        <v>69</v>
      </c>
      <c r="D13" s="205"/>
      <c r="E13" s="107" t="str">
        <f>'IDPC-CM-001-2020'!$E$8</f>
        <v>N/A</v>
      </c>
      <c r="F13" s="78" t="s">
        <v>80</v>
      </c>
      <c r="G13" s="79" t="str">
        <f>IFERROR($E$13/VLOOKUP(2018,smlmv,3,0),"-")</f>
        <v>-</v>
      </c>
      <c r="H13" s="78" t="s">
        <v>81</v>
      </c>
      <c r="I13" s="79">
        <v>737.76</v>
      </c>
      <c r="J13" s="256"/>
      <c r="K13" s="256"/>
      <c r="L13" s="268"/>
      <c r="M13" s="37"/>
    </row>
    <row r="14" spans="1:13" s="81" customFormat="1" ht="21" customHeight="1" x14ac:dyDescent="0.2">
      <c r="A14" s="82"/>
      <c r="B14" s="106"/>
      <c r="C14" s="167"/>
      <c r="D14" s="85"/>
      <c r="E14" s="83"/>
      <c r="F14" s="80"/>
      <c r="G14" s="84"/>
      <c r="H14" s="80"/>
      <c r="J14" s="156"/>
      <c r="K14" s="156"/>
      <c r="L14" s="168"/>
      <c r="M14" s="37"/>
    </row>
    <row r="15" spans="1:13" s="12" customFormat="1" ht="21" customHeight="1" x14ac:dyDescent="0.2">
      <c r="A15" s="66"/>
      <c r="B15" s="15"/>
      <c r="C15" s="257" t="s">
        <v>59</v>
      </c>
      <c r="D15" s="257"/>
      <c r="E15" s="257"/>
      <c r="F15" s="257"/>
      <c r="G15" s="257"/>
      <c r="H15" s="257"/>
      <c r="I15" s="257"/>
      <c r="J15" s="257"/>
      <c r="K15" s="257"/>
      <c r="L15" s="257"/>
      <c r="M15" s="11"/>
    </row>
    <row r="16" spans="1:13" s="12" customFormat="1" ht="21" customHeight="1" x14ac:dyDescent="0.2">
      <c r="A16" s="66"/>
      <c r="B16" s="15"/>
      <c r="C16" s="209" t="str">
        <f>"REQUISITO "&amp;A21</f>
        <v>REQUISITO 1</v>
      </c>
      <c r="D16" s="211" t="s">
        <v>82</v>
      </c>
      <c r="E16" s="211"/>
      <c r="F16" s="211"/>
      <c r="G16" s="211"/>
      <c r="H16" s="211"/>
      <c r="I16" s="211"/>
      <c r="J16" s="211"/>
      <c r="K16" s="211"/>
      <c r="L16" s="211"/>
      <c r="M16" s="11"/>
    </row>
    <row r="17" spans="1:13" s="12" customFormat="1" ht="56.25" customHeight="1" x14ac:dyDescent="0.2">
      <c r="A17" s="66"/>
      <c r="B17" s="15"/>
      <c r="C17" s="209"/>
      <c r="D17" s="250" t="s">
        <v>137</v>
      </c>
      <c r="E17" s="250"/>
      <c r="F17" s="250"/>
      <c r="G17" s="250"/>
      <c r="H17" s="250"/>
      <c r="I17" s="250"/>
      <c r="J17" s="250"/>
      <c r="K17" s="250"/>
      <c r="L17" s="250"/>
      <c r="M17" s="11"/>
    </row>
    <row r="18" spans="1:13" s="23" customFormat="1" ht="21" customHeight="1" x14ac:dyDescent="0.2">
      <c r="A18" s="67"/>
      <c r="B18" s="22"/>
      <c r="C18" s="251"/>
      <c r="D18" s="252" t="s">
        <v>74</v>
      </c>
      <c r="E18" s="253"/>
      <c r="F18" s="120">
        <v>84131500</v>
      </c>
      <c r="G18" s="120">
        <v>84131600</v>
      </c>
      <c r="H18" s="76" t="s">
        <v>46</v>
      </c>
      <c r="I18" s="130" t="s">
        <v>46</v>
      </c>
      <c r="J18" s="76" t="s">
        <v>46</v>
      </c>
      <c r="K18" s="121" t="s">
        <v>46</v>
      </c>
      <c r="L18" s="131" t="s">
        <v>46</v>
      </c>
      <c r="M18" s="11"/>
    </row>
    <row r="19" spans="1:13" s="23" customFormat="1" ht="21" customHeight="1" x14ac:dyDescent="0.2">
      <c r="A19" s="67"/>
      <c r="B19" s="22"/>
      <c r="C19" s="209"/>
      <c r="D19" s="261" t="s">
        <v>77</v>
      </c>
      <c r="E19" s="261" t="s">
        <v>60</v>
      </c>
      <c r="F19" s="217" t="s">
        <v>62</v>
      </c>
      <c r="G19" s="261" t="s">
        <v>63</v>
      </c>
      <c r="H19" s="261" t="s">
        <v>61</v>
      </c>
      <c r="I19" s="261" t="s">
        <v>64</v>
      </c>
      <c r="J19" s="261" t="s">
        <v>65</v>
      </c>
      <c r="K19" s="260" t="s">
        <v>48</v>
      </c>
      <c r="L19" s="260"/>
      <c r="M19" s="11"/>
    </row>
    <row r="20" spans="1:13" s="23" customFormat="1" ht="21" customHeight="1" x14ac:dyDescent="0.2">
      <c r="A20" s="67"/>
      <c r="B20" s="22"/>
      <c r="C20" s="209"/>
      <c r="D20" s="216"/>
      <c r="E20" s="216"/>
      <c r="F20" s="217"/>
      <c r="G20" s="216"/>
      <c r="H20" s="216"/>
      <c r="I20" s="216"/>
      <c r="J20" s="216"/>
      <c r="K20" s="77" t="s">
        <v>75</v>
      </c>
      <c r="L20" s="77" t="s">
        <v>0</v>
      </c>
      <c r="M20" s="11"/>
    </row>
    <row r="21" spans="1:13" ht="36" customHeight="1" x14ac:dyDescent="0.2">
      <c r="A21" s="68">
        <v>1</v>
      </c>
      <c r="B21" s="24"/>
      <c r="C21" s="209"/>
      <c r="D21" s="28">
        <v>247</v>
      </c>
      <c r="E21" s="108" t="s">
        <v>120</v>
      </c>
      <c r="F21" s="111" t="s">
        <v>105</v>
      </c>
      <c r="G21" s="110"/>
      <c r="H21" s="29"/>
      <c r="I21" s="154">
        <v>4114.7</v>
      </c>
      <c r="J21" s="262">
        <f>SUM(I21:I23)</f>
        <v>35621.4</v>
      </c>
      <c r="K21" s="263" t="s">
        <v>106</v>
      </c>
      <c r="L21" s="269"/>
      <c r="M21" s="25"/>
    </row>
    <row r="22" spans="1:13" ht="33.75" customHeight="1" x14ac:dyDescent="0.2">
      <c r="B22" s="24"/>
      <c r="C22" s="209"/>
      <c r="D22" s="28">
        <v>229</v>
      </c>
      <c r="E22" s="108" t="s">
        <v>121</v>
      </c>
      <c r="F22" s="111" t="s">
        <v>105</v>
      </c>
      <c r="G22" s="110"/>
      <c r="H22" s="29"/>
      <c r="I22" s="154">
        <v>12436</v>
      </c>
      <c r="J22" s="262"/>
      <c r="K22" s="263"/>
      <c r="L22" s="270"/>
      <c r="M22" s="25"/>
    </row>
    <row r="23" spans="1:13" ht="35.25" customHeight="1" x14ac:dyDescent="0.2">
      <c r="B23" s="24"/>
      <c r="C23" s="209"/>
      <c r="D23" s="28">
        <v>197</v>
      </c>
      <c r="E23" s="109" t="s">
        <v>122</v>
      </c>
      <c r="F23" s="111" t="s">
        <v>105</v>
      </c>
      <c r="G23" s="110"/>
      <c r="H23" s="29"/>
      <c r="I23" s="154">
        <v>19070.7</v>
      </c>
      <c r="J23" s="262"/>
      <c r="K23" s="263"/>
      <c r="L23" s="270"/>
      <c r="M23" s="25"/>
    </row>
    <row r="24" spans="1:13" ht="21" customHeight="1" x14ac:dyDescent="0.2">
      <c r="B24" s="24"/>
      <c r="C24" s="209" t="str">
        <f>"REQUISITO "&amp;A28</f>
        <v>REQUISITO 2</v>
      </c>
      <c r="D24" s="210" t="s">
        <v>83</v>
      </c>
      <c r="E24" s="211"/>
      <c r="F24" s="211"/>
      <c r="G24" s="211"/>
      <c r="H24" s="211"/>
      <c r="I24" s="211"/>
      <c r="J24" s="211"/>
      <c r="K24" s="211"/>
      <c r="L24" s="211"/>
      <c r="M24" s="25"/>
    </row>
    <row r="25" spans="1:13" ht="21" customHeight="1" x14ac:dyDescent="0.2">
      <c r="B25" s="24"/>
      <c r="C25" s="209"/>
      <c r="D25" s="264" t="s">
        <v>87</v>
      </c>
      <c r="E25" s="264"/>
      <c r="F25" s="264"/>
      <c r="G25" s="264"/>
      <c r="H25" s="264"/>
      <c r="I25" s="264"/>
      <c r="J25" s="264"/>
      <c r="K25" s="264"/>
      <c r="L25" s="264"/>
      <c r="M25" s="25"/>
    </row>
    <row r="26" spans="1:13" ht="21" customHeight="1" x14ac:dyDescent="0.2">
      <c r="B26" s="24"/>
      <c r="C26" s="209"/>
      <c r="D26" s="213" t="s">
        <v>108</v>
      </c>
      <c r="E26" s="265" t="s">
        <v>107</v>
      </c>
      <c r="F26" s="265" t="s">
        <v>138</v>
      </c>
      <c r="G26" s="206" t="s">
        <v>48</v>
      </c>
      <c r="H26" s="207"/>
      <c r="I26" s="207"/>
      <c r="J26" s="207"/>
      <c r="K26" s="207"/>
      <c r="L26" s="267"/>
      <c r="M26" s="25"/>
    </row>
    <row r="27" spans="1:13" ht="40.5" customHeight="1" x14ac:dyDescent="0.2">
      <c r="B27" s="24"/>
      <c r="C27" s="209"/>
      <c r="D27" s="214"/>
      <c r="E27" s="266"/>
      <c r="F27" s="266"/>
      <c r="G27" s="77" t="s">
        <v>75</v>
      </c>
      <c r="H27" s="208" t="s">
        <v>0</v>
      </c>
      <c r="I27" s="208"/>
      <c r="J27" s="208"/>
      <c r="K27" s="208"/>
      <c r="L27" s="208"/>
      <c r="M27" s="25"/>
    </row>
    <row r="28" spans="1:13" ht="30.75" customHeight="1" x14ac:dyDescent="0.2">
      <c r="A28" s="68">
        <v>2</v>
      </c>
      <c r="B28" s="24"/>
      <c r="C28" s="209"/>
      <c r="D28" s="157" t="s">
        <v>125</v>
      </c>
      <c r="E28" s="149" t="s">
        <v>124</v>
      </c>
      <c r="F28" s="149" t="s">
        <v>139</v>
      </c>
      <c r="G28" s="228" t="s">
        <v>106</v>
      </c>
      <c r="H28" s="218"/>
      <c r="I28" s="218"/>
      <c r="J28" s="218"/>
      <c r="K28" s="218"/>
      <c r="L28" s="218"/>
      <c r="M28" s="25"/>
    </row>
    <row r="29" spans="1:13" ht="30.75" customHeight="1" x14ac:dyDescent="0.2">
      <c r="B29" s="24"/>
      <c r="C29" s="209"/>
      <c r="D29" s="157" t="s">
        <v>127</v>
      </c>
      <c r="E29" s="149" t="s">
        <v>126</v>
      </c>
      <c r="F29" s="149" t="s">
        <v>140</v>
      </c>
      <c r="G29" s="229"/>
      <c r="H29" s="218"/>
      <c r="I29" s="218"/>
      <c r="J29" s="218"/>
      <c r="K29" s="218"/>
      <c r="L29" s="218"/>
      <c r="M29" s="25"/>
    </row>
    <row r="30" spans="1:13" ht="30.75" customHeight="1" x14ac:dyDescent="0.2">
      <c r="B30" s="24"/>
      <c r="C30" s="209"/>
      <c r="D30" s="157" t="s">
        <v>128</v>
      </c>
      <c r="E30" s="149" t="s">
        <v>126</v>
      </c>
      <c r="F30" s="149" t="s">
        <v>141</v>
      </c>
      <c r="G30" s="230"/>
      <c r="H30" s="218"/>
      <c r="I30" s="218"/>
      <c r="J30" s="218"/>
      <c r="K30" s="218"/>
      <c r="L30" s="218"/>
      <c r="M30" s="25"/>
    </row>
    <row r="31" spans="1:13" ht="21" customHeight="1" x14ac:dyDescent="0.2">
      <c r="B31" s="24"/>
      <c r="C31" s="209" t="str">
        <f>"REQUISITO "&amp;A35</f>
        <v>REQUISITO 3</v>
      </c>
      <c r="D31" s="210" t="s">
        <v>84</v>
      </c>
      <c r="E31" s="211"/>
      <c r="F31" s="211"/>
      <c r="G31" s="211"/>
      <c r="H31" s="211"/>
      <c r="I31" s="211"/>
      <c r="J31" s="211"/>
      <c r="K31" s="211"/>
      <c r="L31" s="211"/>
      <c r="M31" s="25"/>
    </row>
    <row r="32" spans="1:13" ht="21" customHeight="1" x14ac:dyDescent="0.2">
      <c r="B32" s="24"/>
      <c r="C32" s="209"/>
      <c r="D32" s="212" t="s">
        <v>88</v>
      </c>
      <c r="E32" s="212"/>
      <c r="F32" s="212"/>
      <c r="G32" s="212"/>
      <c r="H32" s="212"/>
      <c r="I32" s="212"/>
      <c r="J32" s="212"/>
      <c r="K32" s="212"/>
      <c r="L32" s="212"/>
      <c r="M32" s="25"/>
    </row>
    <row r="33" spans="1:13" ht="21" customHeight="1" x14ac:dyDescent="0.2">
      <c r="B33" s="24"/>
      <c r="C33" s="209"/>
      <c r="D33" s="213" t="s">
        <v>89</v>
      </c>
      <c r="E33" s="215" t="s">
        <v>111</v>
      </c>
      <c r="F33" s="216" t="s">
        <v>110</v>
      </c>
      <c r="G33" s="206" t="s">
        <v>48</v>
      </c>
      <c r="H33" s="207"/>
      <c r="I33" s="207"/>
      <c r="J33" s="207"/>
      <c r="K33" s="207"/>
      <c r="L33" s="267"/>
      <c r="M33" s="25"/>
    </row>
    <row r="34" spans="1:13" ht="21" customHeight="1" x14ac:dyDescent="0.2">
      <c r="B34" s="24"/>
      <c r="C34" s="209"/>
      <c r="D34" s="214"/>
      <c r="E34" s="216"/>
      <c r="F34" s="217"/>
      <c r="G34" s="77" t="s">
        <v>75</v>
      </c>
      <c r="H34" s="208" t="s">
        <v>0</v>
      </c>
      <c r="I34" s="208"/>
      <c r="J34" s="208"/>
      <c r="K34" s="208"/>
      <c r="L34" s="208"/>
      <c r="M34" s="25"/>
    </row>
    <row r="35" spans="1:13" ht="21" customHeight="1" x14ac:dyDescent="0.2">
      <c r="A35" s="68">
        <v>3</v>
      </c>
      <c r="B35" s="24"/>
      <c r="C35" s="209"/>
      <c r="D35" s="157" t="s">
        <v>90</v>
      </c>
      <c r="E35" s="153" t="s">
        <v>129</v>
      </c>
      <c r="F35" s="153" t="s">
        <v>130</v>
      </c>
      <c r="G35" s="228" t="s">
        <v>106</v>
      </c>
      <c r="H35" s="218"/>
      <c r="I35" s="218"/>
      <c r="J35" s="218"/>
      <c r="K35" s="218"/>
      <c r="L35" s="218"/>
      <c r="M35" s="25"/>
    </row>
    <row r="36" spans="1:13" ht="21" customHeight="1" x14ac:dyDescent="0.2">
      <c r="B36" s="24"/>
      <c r="C36" s="209"/>
      <c r="D36" s="157" t="s">
        <v>91</v>
      </c>
      <c r="E36" s="153" t="s">
        <v>131</v>
      </c>
      <c r="F36" s="153" t="s">
        <v>142</v>
      </c>
      <c r="G36" s="229"/>
      <c r="H36" s="218"/>
      <c r="I36" s="218"/>
      <c r="J36" s="218"/>
      <c r="K36" s="218"/>
      <c r="L36" s="218"/>
      <c r="M36" s="25"/>
    </row>
    <row r="37" spans="1:13" ht="21" customHeight="1" x14ac:dyDescent="0.2">
      <c r="B37" s="24"/>
      <c r="C37" s="209"/>
      <c r="D37" s="157" t="s">
        <v>92</v>
      </c>
      <c r="E37" s="153" t="s">
        <v>132</v>
      </c>
      <c r="F37" s="153" t="s">
        <v>143</v>
      </c>
      <c r="G37" s="229"/>
      <c r="H37" s="218"/>
      <c r="I37" s="218"/>
      <c r="J37" s="218"/>
      <c r="K37" s="218"/>
      <c r="L37" s="218"/>
      <c r="M37" s="25"/>
    </row>
    <row r="38" spans="1:13" ht="49.5" customHeight="1" x14ac:dyDescent="0.2">
      <c r="B38" s="24"/>
      <c r="C38" s="209"/>
      <c r="D38" s="157" t="s">
        <v>93</v>
      </c>
      <c r="E38" s="153" t="s">
        <v>133</v>
      </c>
      <c r="F38" s="153" t="s">
        <v>144</v>
      </c>
      <c r="G38" s="230"/>
      <c r="H38" s="218"/>
      <c r="I38" s="218"/>
      <c r="J38" s="218"/>
      <c r="K38" s="218"/>
      <c r="L38" s="218"/>
      <c r="M38" s="25"/>
    </row>
    <row r="39" spans="1:13" ht="21" customHeight="1" x14ac:dyDescent="0.2">
      <c r="B39" s="24"/>
      <c r="C39" s="209" t="str">
        <f>"REQUISITO "&amp;A43</f>
        <v>REQUISITO 4</v>
      </c>
      <c r="D39" s="210" t="s">
        <v>85</v>
      </c>
      <c r="E39" s="211"/>
      <c r="F39" s="211"/>
      <c r="G39" s="211"/>
      <c r="H39" s="211"/>
      <c r="I39" s="211"/>
      <c r="J39" s="211"/>
      <c r="K39" s="211"/>
      <c r="L39" s="211"/>
      <c r="M39" s="25"/>
    </row>
    <row r="40" spans="1:13" ht="41.25" customHeight="1" x14ac:dyDescent="0.2">
      <c r="B40" s="24"/>
      <c r="C40" s="209"/>
      <c r="D40" s="212" t="s">
        <v>94</v>
      </c>
      <c r="E40" s="212"/>
      <c r="F40" s="212"/>
      <c r="G40" s="212"/>
      <c r="H40" s="212"/>
      <c r="I40" s="212"/>
      <c r="J40" s="212"/>
      <c r="K40" s="212"/>
      <c r="L40" s="212"/>
      <c r="M40" s="25"/>
    </row>
    <row r="41" spans="1:13" ht="21" customHeight="1" x14ac:dyDescent="0.2">
      <c r="B41" s="24"/>
      <c r="C41" s="209"/>
      <c r="D41" s="219" t="s">
        <v>95</v>
      </c>
      <c r="E41" s="220"/>
      <c r="F41" s="221"/>
      <c r="G41" s="206" t="s">
        <v>48</v>
      </c>
      <c r="H41" s="207"/>
      <c r="I41" s="207"/>
      <c r="J41" s="207"/>
      <c r="K41" s="207"/>
      <c r="L41" s="267"/>
      <c r="M41" s="25"/>
    </row>
    <row r="42" spans="1:13" ht="21" customHeight="1" x14ac:dyDescent="0.2">
      <c r="B42" s="24"/>
      <c r="C42" s="209"/>
      <c r="D42" s="222"/>
      <c r="E42" s="223"/>
      <c r="F42" s="224"/>
      <c r="G42" s="77" t="s">
        <v>75</v>
      </c>
      <c r="H42" s="208" t="s">
        <v>0</v>
      </c>
      <c r="I42" s="208"/>
      <c r="J42" s="208"/>
      <c r="K42" s="208"/>
      <c r="L42" s="208"/>
      <c r="M42" s="25"/>
    </row>
    <row r="43" spans="1:13" ht="21" customHeight="1" x14ac:dyDescent="0.2">
      <c r="A43" s="68">
        <v>4</v>
      </c>
      <c r="B43" s="24"/>
      <c r="C43" s="209"/>
      <c r="D43" s="225" t="s">
        <v>134</v>
      </c>
      <c r="E43" s="226"/>
      <c r="F43" s="227"/>
      <c r="G43" s="128" t="s">
        <v>106</v>
      </c>
      <c r="H43" s="218"/>
      <c r="I43" s="218"/>
      <c r="J43" s="218"/>
      <c r="K43" s="218"/>
      <c r="L43" s="218"/>
      <c r="M43" s="25"/>
    </row>
    <row r="44" spans="1:13" ht="27.75" customHeight="1" x14ac:dyDescent="0.2">
      <c r="B44" s="24"/>
      <c r="C44" s="209" t="str">
        <f>"REQUISITO "&amp;A48</f>
        <v>REQUISITO 5</v>
      </c>
      <c r="D44" s="210" t="s">
        <v>86</v>
      </c>
      <c r="E44" s="211"/>
      <c r="F44" s="211"/>
      <c r="G44" s="211"/>
      <c r="H44" s="211"/>
      <c r="I44" s="211"/>
      <c r="J44" s="211"/>
      <c r="K44" s="211"/>
      <c r="L44" s="211"/>
      <c r="M44" s="25"/>
    </row>
    <row r="45" spans="1:13" ht="21" customHeight="1" x14ac:dyDescent="0.2">
      <c r="B45" s="24"/>
      <c r="C45" s="209"/>
      <c r="D45" s="212" t="s">
        <v>96</v>
      </c>
      <c r="E45" s="212"/>
      <c r="F45" s="212"/>
      <c r="G45" s="212"/>
      <c r="H45" s="212"/>
      <c r="I45" s="212"/>
      <c r="J45" s="212"/>
      <c r="K45" s="212"/>
      <c r="L45" s="212"/>
      <c r="M45" s="25"/>
    </row>
    <row r="46" spans="1:13" ht="21" customHeight="1" x14ac:dyDescent="0.2">
      <c r="B46" s="24"/>
      <c r="C46" s="209"/>
      <c r="D46" s="213" t="s">
        <v>97</v>
      </c>
      <c r="E46" s="215" t="s">
        <v>98</v>
      </c>
      <c r="F46" s="216" t="s">
        <v>99</v>
      </c>
      <c r="G46" s="206" t="s">
        <v>48</v>
      </c>
      <c r="H46" s="207"/>
      <c r="I46" s="207"/>
      <c r="J46" s="207"/>
      <c r="K46" s="207"/>
      <c r="L46" s="267"/>
      <c r="M46" s="25"/>
    </row>
    <row r="47" spans="1:13" ht="21" customHeight="1" x14ac:dyDescent="0.2">
      <c r="B47" s="24"/>
      <c r="C47" s="209"/>
      <c r="D47" s="214"/>
      <c r="E47" s="216"/>
      <c r="F47" s="217"/>
      <c r="G47" s="77" t="s">
        <v>75</v>
      </c>
      <c r="H47" s="208" t="s">
        <v>0</v>
      </c>
      <c r="I47" s="208"/>
      <c r="J47" s="208"/>
      <c r="K47" s="208"/>
      <c r="L47" s="208"/>
      <c r="M47" s="25"/>
    </row>
    <row r="48" spans="1:13" ht="63" customHeight="1" x14ac:dyDescent="0.2">
      <c r="A48" s="68">
        <v>5</v>
      </c>
      <c r="B48" s="24"/>
      <c r="C48" s="209"/>
      <c r="D48" s="157" t="s">
        <v>135</v>
      </c>
      <c r="E48" s="153">
        <v>1058563</v>
      </c>
      <c r="F48" s="153" t="s">
        <v>119</v>
      </c>
      <c r="G48" s="128" t="s">
        <v>106</v>
      </c>
      <c r="H48" s="218" t="s">
        <v>167</v>
      </c>
      <c r="I48" s="218"/>
      <c r="J48" s="218"/>
      <c r="K48" s="218"/>
      <c r="L48" s="218"/>
      <c r="M48" s="25"/>
    </row>
    <row r="49" spans="1:13" ht="34.5" customHeight="1" x14ac:dyDescent="0.2">
      <c r="B49" s="24"/>
      <c r="C49" s="209" t="str">
        <f>"REQUISITO "&amp;A53</f>
        <v>REQUISITO 6</v>
      </c>
      <c r="D49" s="210" t="s">
        <v>145</v>
      </c>
      <c r="E49" s="211"/>
      <c r="F49" s="211"/>
      <c r="G49" s="211"/>
      <c r="H49" s="211"/>
      <c r="I49" s="211"/>
      <c r="J49" s="211"/>
      <c r="K49" s="211"/>
      <c r="L49" s="211"/>
      <c r="M49" s="25"/>
    </row>
    <row r="50" spans="1:13" ht="21" customHeight="1" x14ac:dyDescent="0.2">
      <c r="B50" s="24"/>
      <c r="C50" s="209"/>
      <c r="D50" s="212" t="s">
        <v>146</v>
      </c>
      <c r="E50" s="212"/>
      <c r="F50" s="212"/>
      <c r="G50" s="212"/>
      <c r="H50" s="212"/>
      <c r="I50" s="212"/>
      <c r="J50" s="212"/>
      <c r="K50" s="212"/>
      <c r="L50" s="212"/>
      <c r="M50" s="25"/>
    </row>
    <row r="51" spans="1:13" ht="21" customHeight="1" x14ac:dyDescent="0.2">
      <c r="B51" s="24"/>
      <c r="C51" s="209"/>
      <c r="D51" s="213" t="s">
        <v>147</v>
      </c>
      <c r="E51" s="215" t="s">
        <v>148</v>
      </c>
      <c r="F51" s="216" t="s">
        <v>164</v>
      </c>
      <c r="G51" s="206" t="s">
        <v>48</v>
      </c>
      <c r="H51" s="207"/>
      <c r="I51" s="207"/>
      <c r="J51" s="207"/>
      <c r="K51" s="207"/>
      <c r="L51" s="267"/>
      <c r="M51" s="25"/>
    </row>
    <row r="52" spans="1:13" ht="63.75" customHeight="1" x14ac:dyDescent="0.2">
      <c r="B52" s="24"/>
      <c r="C52" s="209"/>
      <c r="D52" s="214"/>
      <c r="E52" s="216"/>
      <c r="F52" s="217"/>
      <c r="G52" s="77" t="s">
        <v>75</v>
      </c>
      <c r="H52" s="208" t="s">
        <v>0</v>
      </c>
      <c r="I52" s="208"/>
      <c r="J52" s="208"/>
      <c r="K52" s="208"/>
      <c r="L52" s="208"/>
      <c r="M52" s="25"/>
    </row>
    <row r="53" spans="1:13" ht="66.75" customHeight="1" x14ac:dyDescent="0.2">
      <c r="A53" s="68">
        <v>6</v>
      </c>
      <c r="B53" s="24"/>
      <c r="C53" s="209"/>
      <c r="D53" s="150" t="s">
        <v>106</v>
      </c>
      <c r="E53" s="151" t="s">
        <v>106</v>
      </c>
      <c r="F53" s="153" t="s">
        <v>123</v>
      </c>
      <c r="G53" s="128" t="s">
        <v>106</v>
      </c>
      <c r="H53" s="218" t="s">
        <v>170</v>
      </c>
      <c r="I53" s="218"/>
      <c r="J53" s="218"/>
      <c r="K53" s="218"/>
      <c r="L53" s="218"/>
      <c r="M53" s="25"/>
    </row>
    <row r="54" spans="1:13" ht="21" customHeight="1" x14ac:dyDescent="0.2">
      <c r="B54" s="38"/>
      <c r="C54" s="169"/>
      <c r="D54" s="40"/>
      <c r="E54" s="40"/>
      <c r="F54" s="41"/>
      <c r="G54" s="42"/>
      <c r="H54" s="43"/>
      <c r="I54" s="44"/>
      <c r="J54" s="43"/>
      <c r="K54" s="44"/>
      <c r="L54" s="170"/>
      <c r="M54" s="45"/>
    </row>
    <row r="55" spans="1:13" ht="21" customHeight="1" x14ac:dyDescent="0.2">
      <c r="B55" s="55"/>
      <c r="C55" s="55"/>
      <c r="D55" s="86"/>
      <c r="E55" s="86"/>
      <c r="F55" s="86"/>
      <c r="G55" s="86"/>
      <c r="H55" s="56"/>
      <c r="I55" s="86"/>
      <c r="J55" s="86"/>
      <c r="K55" s="86"/>
      <c r="L55" s="171"/>
      <c r="M55" s="57"/>
    </row>
    <row r="56" spans="1:13" s="69" customFormat="1" ht="21" customHeight="1" x14ac:dyDescent="0.2">
      <c r="A56" s="68">
        <v>1</v>
      </c>
      <c r="B56" s="87">
        <v>2</v>
      </c>
      <c r="C56" s="87">
        <v>3</v>
      </c>
      <c r="D56" s="88">
        <v>4</v>
      </c>
      <c r="E56" s="88">
        <v>5</v>
      </c>
      <c r="F56" s="88">
        <v>9</v>
      </c>
      <c r="G56" s="88">
        <v>10</v>
      </c>
      <c r="H56" s="88">
        <v>3</v>
      </c>
      <c r="I56" s="88">
        <v>15</v>
      </c>
      <c r="J56" s="88">
        <v>18</v>
      </c>
      <c r="K56" s="88">
        <v>20</v>
      </c>
      <c r="L56" s="172">
        <v>21</v>
      </c>
      <c r="M56" s="89">
        <v>22</v>
      </c>
    </row>
    <row r="57" spans="1:13" s="69" customFormat="1" ht="21" customHeight="1" x14ac:dyDescent="0.2">
      <c r="A57" s="68"/>
      <c r="B57" s="87"/>
      <c r="C57" s="87"/>
      <c r="D57" s="88"/>
      <c r="E57" s="88"/>
      <c r="F57" s="88"/>
      <c r="G57" s="88"/>
      <c r="H57" s="88"/>
      <c r="I57" s="88"/>
      <c r="J57" s="88"/>
      <c r="K57" s="88"/>
      <c r="L57" s="172"/>
      <c r="M57" s="89"/>
    </row>
    <row r="58" spans="1:13" s="69" customFormat="1" ht="21" customHeight="1" x14ac:dyDescent="0.2">
      <c r="A58" s="68"/>
      <c r="B58" s="87"/>
      <c r="C58" s="87"/>
      <c r="D58" s="88"/>
      <c r="E58" s="88"/>
      <c r="F58" s="88"/>
      <c r="G58" s="88"/>
      <c r="H58" s="88"/>
      <c r="I58" s="88"/>
      <c r="J58" s="88"/>
      <c r="K58" s="88"/>
      <c r="L58" s="172"/>
      <c r="M58" s="89"/>
    </row>
    <row r="59" spans="1:13" s="69" customFormat="1" ht="21" customHeight="1" x14ac:dyDescent="0.2">
      <c r="A59" s="68"/>
      <c r="B59" s="87"/>
      <c r="C59" s="173"/>
      <c r="D59" s="70"/>
      <c r="E59" s="70"/>
      <c r="F59" s="88"/>
      <c r="G59" s="88"/>
      <c r="H59" s="174"/>
      <c r="I59" s="174"/>
      <c r="J59" s="70"/>
      <c r="K59" s="70"/>
      <c r="L59" s="175"/>
      <c r="M59" s="89"/>
    </row>
    <row r="60" spans="1:13" ht="21" customHeight="1" x14ac:dyDescent="0.2">
      <c r="B60" s="52"/>
      <c r="C60" s="176" t="s">
        <v>58</v>
      </c>
      <c r="D60" s="90"/>
      <c r="E60" s="90"/>
      <c r="F60" s="90"/>
      <c r="G60" s="90"/>
      <c r="H60" s="47"/>
      <c r="I60" s="47"/>
      <c r="J60" s="23" t="s">
        <v>58</v>
      </c>
      <c r="K60" s="90"/>
      <c r="L60" s="177"/>
      <c r="M60" s="53"/>
    </row>
    <row r="61" spans="1:13" ht="21" customHeight="1" x14ac:dyDescent="0.2">
      <c r="B61" s="52"/>
      <c r="C61" s="52" t="s">
        <v>149</v>
      </c>
      <c r="D61" s="90"/>
      <c r="E61" s="90"/>
      <c r="F61" s="90"/>
      <c r="G61" s="90"/>
      <c r="H61" s="47"/>
      <c r="I61" s="47"/>
      <c r="J61" s="47" t="s">
        <v>151</v>
      </c>
      <c r="K61" s="90"/>
      <c r="L61" s="177"/>
      <c r="M61" s="53"/>
    </row>
    <row r="62" spans="1:13" ht="21" customHeight="1" x14ac:dyDescent="0.2">
      <c r="B62" s="52"/>
      <c r="C62" s="52" t="s">
        <v>150</v>
      </c>
      <c r="D62" s="90"/>
      <c r="E62" s="90"/>
      <c r="F62" s="90"/>
      <c r="G62" s="90"/>
      <c r="H62" s="47"/>
      <c r="I62" s="47"/>
      <c r="J62" s="47" t="s">
        <v>152</v>
      </c>
      <c r="K62" s="90"/>
      <c r="L62" s="177"/>
      <c r="M62" s="53"/>
    </row>
    <row r="63" spans="1:13" ht="21" customHeight="1" x14ac:dyDescent="0.2">
      <c r="B63" s="54"/>
      <c r="C63" s="54"/>
      <c r="D63" s="91"/>
      <c r="E63" s="91"/>
      <c r="F63" s="91"/>
      <c r="G63" s="91"/>
      <c r="H63" s="91"/>
      <c r="I63" s="91"/>
      <c r="J63" s="91"/>
      <c r="K63" s="91"/>
      <c r="L63" s="178"/>
      <c r="M63" s="45"/>
    </row>
    <row r="67" spans="6:12" ht="21" customHeight="1" x14ac:dyDescent="0.2">
      <c r="I67" s="26"/>
      <c r="J67" s="26"/>
      <c r="K67" s="26"/>
      <c r="L67" s="26"/>
    </row>
    <row r="68" spans="6:12" ht="21" customHeight="1" x14ac:dyDescent="0.2">
      <c r="F68" s="26"/>
      <c r="I68" s="26"/>
      <c r="J68" s="26"/>
      <c r="K68" s="26"/>
      <c r="L68" s="26"/>
    </row>
  </sheetData>
  <mergeCells count="79">
    <mergeCell ref="C49:C53"/>
    <mergeCell ref="D49:L49"/>
    <mergeCell ref="D50:L50"/>
    <mergeCell ref="D51:D52"/>
    <mergeCell ref="E51:E52"/>
    <mergeCell ref="F51:F52"/>
    <mergeCell ref="G51:L51"/>
    <mergeCell ref="H52:L52"/>
    <mergeCell ref="H53:L53"/>
    <mergeCell ref="C6:C7"/>
    <mergeCell ref="D6:L7"/>
    <mergeCell ref="C9:C11"/>
    <mergeCell ref="D9:E10"/>
    <mergeCell ref="G9:I9"/>
    <mergeCell ref="J9:K9"/>
    <mergeCell ref="G10:I10"/>
    <mergeCell ref="J10:K10"/>
    <mergeCell ref="G11:I11"/>
    <mergeCell ref="J11:K11"/>
    <mergeCell ref="C13:D13"/>
    <mergeCell ref="J13:L13"/>
    <mergeCell ref="C15:L15"/>
    <mergeCell ref="C16:C23"/>
    <mergeCell ref="D16:L16"/>
    <mergeCell ref="D17:L17"/>
    <mergeCell ref="D18:E18"/>
    <mergeCell ref="D19:D20"/>
    <mergeCell ref="E19:E20"/>
    <mergeCell ref="F19:F20"/>
    <mergeCell ref="K19:L19"/>
    <mergeCell ref="J21:J23"/>
    <mergeCell ref="K21:K23"/>
    <mergeCell ref="L21:L23"/>
    <mergeCell ref="D24:L24"/>
    <mergeCell ref="C24:C30"/>
    <mergeCell ref="G19:G20"/>
    <mergeCell ref="H19:H20"/>
    <mergeCell ref="I19:I20"/>
    <mergeCell ref="J19:J20"/>
    <mergeCell ref="D25:L25"/>
    <mergeCell ref="D26:D27"/>
    <mergeCell ref="G26:L26"/>
    <mergeCell ref="H27:L27"/>
    <mergeCell ref="H29:L29"/>
    <mergeCell ref="E26:E27"/>
    <mergeCell ref="F26:F27"/>
    <mergeCell ref="H30:L30"/>
    <mergeCell ref="G28:G30"/>
    <mergeCell ref="H28:L28"/>
    <mergeCell ref="C31:C38"/>
    <mergeCell ref="D31:L31"/>
    <mergeCell ref="D32:L32"/>
    <mergeCell ref="D33:D34"/>
    <mergeCell ref="E33:E34"/>
    <mergeCell ref="F33:F34"/>
    <mergeCell ref="G33:L33"/>
    <mergeCell ref="H34:L34"/>
    <mergeCell ref="G35:G38"/>
    <mergeCell ref="H35:L35"/>
    <mergeCell ref="H36:L36"/>
    <mergeCell ref="H37:L37"/>
    <mergeCell ref="H38:L38"/>
    <mergeCell ref="C44:C48"/>
    <mergeCell ref="D44:L44"/>
    <mergeCell ref="D45:L45"/>
    <mergeCell ref="D46:D47"/>
    <mergeCell ref="E46:E47"/>
    <mergeCell ref="F46:F47"/>
    <mergeCell ref="G46:L46"/>
    <mergeCell ref="H47:L47"/>
    <mergeCell ref="H48:L48"/>
    <mergeCell ref="C39:C43"/>
    <mergeCell ref="D39:L39"/>
    <mergeCell ref="D40:L40"/>
    <mergeCell ref="D41:F42"/>
    <mergeCell ref="G41:L41"/>
    <mergeCell ref="H42:L42"/>
    <mergeCell ref="D43:F43"/>
    <mergeCell ref="H43:L43"/>
  </mergeCells>
  <conditionalFormatting sqref="D32 D38">
    <cfRule type="cellIs" dxfId="79" priority="67" operator="equal">
      <formula>#REF!</formula>
    </cfRule>
    <cfRule type="cellIs" dxfId="78" priority="68" operator="equal">
      <formula>#REF!</formula>
    </cfRule>
  </conditionalFormatting>
  <conditionalFormatting sqref="D33">
    <cfRule type="cellIs" dxfId="77" priority="65" operator="equal">
      <formula>#REF!</formula>
    </cfRule>
    <cfRule type="cellIs" dxfId="76" priority="66" operator="equal">
      <formula>#REF!</formula>
    </cfRule>
  </conditionalFormatting>
  <conditionalFormatting sqref="D40">
    <cfRule type="cellIs" dxfId="75" priority="59" operator="equal">
      <formula>#REF!</formula>
    </cfRule>
    <cfRule type="cellIs" dxfId="74" priority="60" operator="equal">
      <formula>#REF!</formula>
    </cfRule>
  </conditionalFormatting>
  <conditionalFormatting sqref="D41">
    <cfRule type="cellIs" dxfId="73" priority="57" operator="equal">
      <formula>#REF!</formula>
    </cfRule>
    <cfRule type="cellIs" dxfId="72" priority="58" operator="equal">
      <formula>#REF!</formula>
    </cfRule>
  </conditionalFormatting>
  <conditionalFormatting sqref="D45 D48">
    <cfRule type="cellIs" dxfId="71" priority="55" operator="equal">
      <formula>#REF!</formula>
    </cfRule>
    <cfRule type="cellIs" dxfId="70" priority="56" operator="equal">
      <formula>#REF!</formula>
    </cfRule>
  </conditionalFormatting>
  <conditionalFormatting sqref="D46">
    <cfRule type="cellIs" dxfId="69" priority="53" operator="equal">
      <formula>#REF!</formula>
    </cfRule>
    <cfRule type="cellIs" dxfId="68" priority="54" operator="equal">
      <formula>#REF!</formula>
    </cfRule>
  </conditionalFormatting>
  <conditionalFormatting sqref="E46">
    <cfRule type="cellIs" dxfId="67" priority="51" operator="equal">
      <formula>#REF!</formula>
    </cfRule>
    <cfRule type="cellIs" dxfId="66" priority="52" operator="equal">
      <formula>#REF!</formula>
    </cfRule>
  </conditionalFormatting>
  <conditionalFormatting sqref="F46">
    <cfRule type="cellIs" dxfId="65" priority="49" operator="equal">
      <formula>#REF!</formula>
    </cfRule>
    <cfRule type="cellIs" dxfId="64" priority="50" operator="equal">
      <formula>#REF!</formula>
    </cfRule>
  </conditionalFormatting>
  <conditionalFormatting sqref="D37">
    <cfRule type="cellIs" dxfId="63" priority="43" operator="equal">
      <formula>#REF!</formula>
    </cfRule>
    <cfRule type="cellIs" dxfId="62" priority="44" operator="equal">
      <formula>#REF!</formula>
    </cfRule>
  </conditionalFormatting>
  <conditionalFormatting sqref="D36">
    <cfRule type="cellIs" dxfId="61" priority="41" operator="equal">
      <formula>#REF!</formula>
    </cfRule>
    <cfRule type="cellIs" dxfId="60" priority="42" operator="equal">
      <formula>#REF!</formula>
    </cfRule>
  </conditionalFormatting>
  <conditionalFormatting sqref="D35">
    <cfRule type="cellIs" dxfId="59" priority="39" operator="equal">
      <formula>#REF!</formula>
    </cfRule>
    <cfRule type="cellIs" dxfId="58" priority="40" operator="equal">
      <formula>#REF!</formula>
    </cfRule>
  </conditionalFormatting>
  <conditionalFormatting sqref="D54:G54">
    <cfRule type="cellIs" dxfId="57" priority="101" operator="equal">
      <formula>#REF!</formula>
    </cfRule>
    <cfRule type="cellIs" dxfId="56" priority="102" operator="equal">
      <formula>#REF!</formula>
    </cfRule>
  </conditionalFormatting>
  <conditionalFormatting sqref="G21:G23">
    <cfRule type="cellIs" dxfId="55" priority="97" operator="equal">
      <formula>#REF!</formula>
    </cfRule>
    <cfRule type="cellIs" dxfId="54" priority="98" operator="equal">
      <formula>#REF!</formula>
    </cfRule>
  </conditionalFormatting>
  <conditionalFormatting sqref="D21:E22 D23 D25">
    <cfRule type="cellIs" dxfId="53" priority="99" operator="equal">
      <formula>#REF!</formula>
    </cfRule>
    <cfRule type="cellIs" dxfId="52" priority="100" operator="equal">
      <formula>#REF!</formula>
    </cfRule>
  </conditionalFormatting>
  <conditionalFormatting sqref="D19 G19">
    <cfRule type="cellIs" dxfId="51" priority="95" operator="equal">
      <formula>#REF!</formula>
    </cfRule>
    <cfRule type="cellIs" dxfId="50" priority="96" operator="equal">
      <formula>#REF!</formula>
    </cfRule>
  </conditionalFormatting>
  <conditionalFormatting sqref="E19">
    <cfRule type="cellIs" dxfId="49" priority="93" operator="equal">
      <formula>#REF!</formula>
    </cfRule>
    <cfRule type="cellIs" dxfId="48" priority="94" operator="equal">
      <formula>#REF!</formula>
    </cfRule>
  </conditionalFormatting>
  <conditionalFormatting sqref="H19">
    <cfRule type="cellIs" dxfId="47" priority="91" operator="equal">
      <formula>#REF!</formula>
    </cfRule>
    <cfRule type="cellIs" dxfId="46" priority="92" operator="equal">
      <formula>#REF!</formula>
    </cfRule>
  </conditionalFormatting>
  <conditionalFormatting sqref="I19">
    <cfRule type="cellIs" dxfId="45" priority="89" operator="equal">
      <formula>#REF!</formula>
    </cfRule>
    <cfRule type="cellIs" dxfId="44" priority="90" operator="equal">
      <formula>#REF!</formula>
    </cfRule>
  </conditionalFormatting>
  <conditionalFormatting sqref="J19">
    <cfRule type="cellIs" dxfId="43" priority="87" operator="equal">
      <formula>#REF!</formula>
    </cfRule>
    <cfRule type="cellIs" dxfId="42" priority="88" operator="equal">
      <formula>#REF!</formula>
    </cfRule>
  </conditionalFormatting>
  <conditionalFormatting sqref="D18">
    <cfRule type="cellIs" dxfId="41" priority="85" operator="equal">
      <formula>#REF!</formula>
    </cfRule>
    <cfRule type="cellIs" dxfId="40" priority="86" operator="equal">
      <formula>#REF!</formula>
    </cfRule>
  </conditionalFormatting>
  <conditionalFormatting sqref="F18">
    <cfRule type="cellIs" dxfId="39" priority="83" operator="equal">
      <formula>#REF!</formula>
    </cfRule>
    <cfRule type="cellIs" dxfId="38" priority="84" operator="equal">
      <formula>#REF!</formula>
    </cfRule>
  </conditionalFormatting>
  <conditionalFormatting sqref="G18">
    <cfRule type="cellIs" dxfId="37" priority="81" operator="equal">
      <formula>#REF!</formula>
    </cfRule>
    <cfRule type="cellIs" dxfId="36" priority="82" operator="equal">
      <formula>#REF!</formula>
    </cfRule>
  </conditionalFormatting>
  <conditionalFormatting sqref="H18">
    <cfRule type="cellIs" dxfId="35" priority="79" operator="equal">
      <formula>#REF!</formula>
    </cfRule>
    <cfRule type="cellIs" dxfId="34" priority="80" operator="equal">
      <formula>#REF!</formula>
    </cfRule>
  </conditionalFormatting>
  <conditionalFormatting sqref="F18">
    <cfRule type="cellIs" dxfId="33" priority="77" operator="equal">
      <formula>#REF!</formula>
    </cfRule>
    <cfRule type="cellIs" dxfId="32" priority="78" operator="equal">
      <formula>#REF!</formula>
    </cfRule>
  </conditionalFormatting>
  <conditionalFormatting sqref="F19">
    <cfRule type="cellIs" dxfId="31" priority="75" operator="equal">
      <formula>#REF!</formula>
    </cfRule>
    <cfRule type="cellIs" dxfId="30" priority="76" operator="equal">
      <formula>#REF!</formula>
    </cfRule>
  </conditionalFormatting>
  <conditionalFormatting sqref="D30">
    <cfRule type="cellIs" dxfId="29" priority="37" operator="equal">
      <formula>#REF!</formula>
    </cfRule>
    <cfRule type="cellIs" dxfId="28" priority="38" operator="equal">
      <formula>#REF!</formula>
    </cfRule>
  </conditionalFormatting>
  <conditionalFormatting sqref="D26">
    <cfRule type="cellIs" dxfId="27" priority="35" operator="equal">
      <formula>#REF!</formula>
    </cfRule>
    <cfRule type="cellIs" dxfId="26" priority="36" operator="equal">
      <formula>#REF!</formula>
    </cfRule>
  </conditionalFormatting>
  <conditionalFormatting sqref="D29">
    <cfRule type="cellIs" dxfId="25" priority="31" operator="equal">
      <formula>#REF!</formula>
    </cfRule>
    <cfRule type="cellIs" dxfId="24" priority="32" operator="equal">
      <formula>#REF!</formula>
    </cfRule>
  </conditionalFormatting>
  <conditionalFormatting sqref="D28">
    <cfRule type="cellIs" dxfId="23" priority="29" operator="equal">
      <formula>#REF!</formula>
    </cfRule>
    <cfRule type="cellIs" dxfId="22" priority="30" operator="equal">
      <formula>#REF!</formula>
    </cfRule>
  </conditionalFormatting>
  <conditionalFormatting sqref="E33">
    <cfRule type="cellIs" dxfId="21" priority="23" operator="equal">
      <formula>#REF!</formula>
    </cfRule>
    <cfRule type="cellIs" dxfId="20" priority="24" operator="equal">
      <formula>#REF!</formula>
    </cfRule>
  </conditionalFormatting>
  <conditionalFormatting sqref="F33">
    <cfRule type="cellIs" dxfId="19" priority="21" operator="equal">
      <formula>#REF!</formula>
    </cfRule>
    <cfRule type="cellIs" dxfId="18" priority="22" operator="equal">
      <formula>#REF!</formula>
    </cfRule>
  </conditionalFormatting>
  <conditionalFormatting sqref="F21">
    <cfRule type="cellIs" dxfId="17" priority="19" operator="equal">
      <formula>#REF!</formula>
    </cfRule>
    <cfRule type="cellIs" dxfId="16" priority="20" operator="equal">
      <formula>#REF!</formula>
    </cfRule>
  </conditionalFormatting>
  <conditionalFormatting sqref="F22">
    <cfRule type="cellIs" dxfId="15" priority="17" operator="equal">
      <formula>#REF!</formula>
    </cfRule>
    <cfRule type="cellIs" dxfId="14" priority="18" operator="equal">
      <formula>#REF!</formula>
    </cfRule>
  </conditionalFormatting>
  <conditionalFormatting sqref="F23">
    <cfRule type="cellIs" dxfId="13" priority="13" operator="equal">
      <formula>#REF!</formula>
    </cfRule>
    <cfRule type="cellIs" dxfId="12" priority="14" operator="equal">
      <formula>#REF!</formula>
    </cfRule>
  </conditionalFormatting>
  <conditionalFormatting sqref="D43">
    <cfRule type="cellIs" dxfId="11" priority="11" operator="equal">
      <formula>#REF!</formula>
    </cfRule>
    <cfRule type="cellIs" dxfId="10" priority="12" operator="equal">
      <formula>#REF!</formula>
    </cfRule>
  </conditionalFormatting>
  <conditionalFormatting sqref="E26">
    <cfRule type="cellIs" dxfId="9" priority="9" operator="equal">
      <formula>#REF!</formula>
    </cfRule>
    <cfRule type="cellIs" dxfId="8" priority="10" operator="equal">
      <formula>#REF!</formula>
    </cfRule>
  </conditionalFormatting>
  <conditionalFormatting sqref="D50 D53">
    <cfRule type="cellIs" dxfId="7" priority="7" operator="equal">
      <formula>#REF!</formula>
    </cfRule>
    <cfRule type="cellIs" dxfId="6" priority="8" operator="equal">
      <formula>#REF!</formula>
    </cfRule>
  </conditionalFormatting>
  <conditionalFormatting sqref="D51">
    <cfRule type="cellIs" dxfId="5" priority="5" operator="equal">
      <formula>#REF!</formula>
    </cfRule>
    <cfRule type="cellIs" dxfId="4" priority="6" operator="equal">
      <formula>#REF!</formula>
    </cfRule>
  </conditionalFormatting>
  <conditionalFormatting sqref="E51">
    <cfRule type="cellIs" dxfId="3" priority="3" operator="equal">
      <formula>#REF!</formula>
    </cfRule>
    <cfRule type="cellIs" dxfId="2" priority="4" operator="equal">
      <formula>#REF!</formula>
    </cfRule>
  </conditionalFormatting>
  <conditionalFormatting sqref="F51">
    <cfRule type="cellIs" dxfId="1" priority="1" operator="equal">
      <formula>#REF!</formula>
    </cfRule>
    <cfRule type="cellIs" dxfId="0" priority="2" operator="equal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SMLMV</vt:lpstr>
      <vt:lpstr>IDPC-CM-001-2020</vt:lpstr>
      <vt:lpstr>1</vt:lpstr>
      <vt:lpstr>2</vt:lpstr>
      <vt:lpstr>'1'!Área_de_impresión</vt:lpstr>
      <vt:lpstr>'2'!Área_de_impresión</vt:lpstr>
      <vt:lpstr>'IDPC-CM-001-2020'!Área_de_impresión</vt:lpstr>
      <vt:lpstr>smlmv</vt:lpstr>
      <vt:lpstr>'IDPC-CM-001-2020'!Títulos_a_imprimir</vt:lpstr>
    </vt:vector>
  </TitlesOfParts>
  <Company>IDRD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famil</cp:lastModifiedBy>
  <cp:lastPrinted>2020-04-15T23:40:46Z</cp:lastPrinted>
  <dcterms:created xsi:type="dcterms:W3CDTF">2006-08-10T20:05:49Z</dcterms:created>
  <dcterms:modified xsi:type="dcterms:W3CDTF">2020-04-21T18:55:44Z</dcterms:modified>
</cp:coreProperties>
</file>