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66925"/>
  <mc:AlternateContent xmlns:mc="http://schemas.openxmlformats.org/markup-compatibility/2006">
    <mc:Choice Requires="x15">
      <x15ac:absPath xmlns:x15ac="http://schemas.microsoft.com/office/spreadsheetml/2010/11/ac" url="E:\INVIAS 2024\SUBASTA INVERSA\OBSERVACIONES VIERNES Y LUNES 9 DE SEP\RESPUESTA  observaciones 9 sep\"/>
    </mc:Choice>
  </mc:AlternateContent>
  <xr:revisionPtr revIDLastSave="0" documentId="13_ncr:1_{B1E8E722-0BF3-4A04-933C-0507A17E86EF}" xr6:coauthVersionLast="47" xr6:coauthVersionMax="47" xr10:uidLastSave="{00000000-0000-0000-0000-000000000000}"/>
  <bookViews>
    <workbookView xWindow="-120" yWindow="-120" windowWidth="20730" windowHeight="11160" xr2:uid="{00000000-000D-0000-FFFF-FFFF00000000}"/>
  </bookViews>
  <sheets>
    <sheet name="PRESUPUESTO OFICIAL"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7" i="5" l="1"/>
  <c r="Y18" i="5" s="1"/>
  <c r="X18" i="5"/>
  <c r="W18" i="5"/>
  <c r="W17" i="5"/>
  <c r="V18" i="5"/>
  <c r="W5" i="5"/>
  <c r="W6" i="5"/>
  <c r="W7" i="5"/>
  <c r="W8" i="5"/>
  <c r="W9" i="5"/>
  <c r="W10" i="5"/>
  <c r="W11" i="5"/>
  <c r="W12" i="5"/>
  <c r="W13" i="5"/>
  <c r="W14" i="5"/>
  <c r="W15" i="5"/>
  <c r="W16" i="5"/>
  <c r="N5" i="5"/>
  <c r="N6" i="5"/>
  <c r="N7" i="5"/>
  <c r="N8" i="5"/>
  <c r="N9" i="5"/>
  <c r="N10" i="5"/>
  <c r="N11" i="5"/>
  <c r="N12" i="5"/>
  <c r="N13" i="5"/>
  <c r="N14" i="5"/>
  <c r="N15" i="5"/>
  <c r="N16" i="5"/>
  <c r="T6" i="5"/>
  <c r="T7" i="5"/>
  <c r="T8" i="5"/>
  <c r="T9" i="5"/>
  <c r="T10" i="5"/>
  <c r="T11" i="5"/>
  <c r="T12" i="5"/>
  <c r="T13" i="5"/>
  <c r="T14" i="5"/>
  <c r="T15" i="5"/>
  <c r="T16" i="5"/>
  <c r="T17" i="5"/>
  <c r="Q6" i="5"/>
  <c r="Q7" i="5"/>
  <c r="Q8" i="5"/>
  <c r="Q9" i="5"/>
  <c r="Q10" i="5"/>
  <c r="Q11" i="5"/>
  <c r="Q12" i="5"/>
  <c r="Q13" i="5"/>
  <c r="Q14" i="5"/>
  <c r="Q15" i="5"/>
  <c r="Q16" i="5"/>
  <c r="Q17" i="5"/>
  <c r="N17" i="5"/>
  <c r="K6" i="5"/>
  <c r="K7" i="5"/>
  <c r="K8" i="5"/>
  <c r="K9" i="5"/>
  <c r="K10" i="5"/>
  <c r="K11" i="5"/>
  <c r="K12" i="5"/>
  <c r="K13" i="5"/>
  <c r="K14" i="5"/>
  <c r="K15" i="5"/>
  <c r="K16" i="5"/>
  <c r="K17" i="5"/>
  <c r="A6" i="5" l="1"/>
  <c r="A7" i="5" s="1"/>
  <c r="A8" i="5" s="1"/>
  <c r="A9" i="5" s="1"/>
  <c r="A10" i="5" s="1"/>
  <c r="A11" i="5" s="1"/>
  <c r="A12" i="5" s="1"/>
  <c r="A13" i="5" s="1"/>
  <c r="A14" i="5" s="1"/>
  <c r="A15" i="5" s="1"/>
  <c r="A16" i="5" s="1"/>
  <c r="A17" i="5" s="1"/>
  <c r="L17" i="5" l="1"/>
  <c r="R16" i="5"/>
  <c r="V6" i="5"/>
  <c r="V7" i="5"/>
  <c r="V8" i="5"/>
  <c r="V9" i="5"/>
  <c r="V10" i="5"/>
  <c r="V11" i="5"/>
  <c r="V12" i="5"/>
  <c r="V13" i="5"/>
  <c r="V14" i="5"/>
  <c r="V15" i="5"/>
  <c r="V16" i="5"/>
  <c r="V5" i="5"/>
  <c r="U6" i="5"/>
  <c r="U7" i="5"/>
  <c r="U8" i="5"/>
  <c r="U9" i="5"/>
  <c r="U10" i="5"/>
  <c r="U11" i="5"/>
  <c r="U12" i="5"/>
  <c r="U13" i="5"/>
  <c r="U14" i="5"/>
  <c r="U15" i="5"/>
  <c r="U16" i="5"/>
  <c r="U17" i="5"/>
  <c r="T5" i="5"/>
  <c r="U5" i="5" s="1"/>
  <c r="R15" i="5"/>
  <c r="R14" i="5"/>
  <c r="R13" i="5"/>
  <c r="R12" i="5"/>
  <c r="R11" i="5"/>
  <c r="R10" i="5"/>
  <c r="R9" i="5"/>
  <c r="R8" i="5"/>
  <c r="R7" i="5"/>
  <c r="R6" i="5"/>
  <c r="Q5" i="5"/>
  <c r="R5" i="5" s="1"/>
  <c r="X5" i="5" l="1"/>
  <c r="Y5" i="5" s="1"/>
  <c r="X13" i="5"/>
  <c r="Y13" i="5" s="1"/>
  <c r="X9" i="5"/>
  <c r="Y9" i="5" s="1"/>
  <c r="X16" i="5"/>
  <c r="Y16" i="5" s="1"/>
  <c r="X12" i="5"/>
  <c r="Y12" i="5" s="1"/>
  <c r="X8" i="5"/>
  <c r="Y8" i="5" s="1"/>
  <c r="X15" i="5"/>
  <c r="Y15" i="5" s="1"/>
  <c r="X11" i="5"/>
  <c r="Y11" i="5" s="1"/>
  <c r="X7" i="5"/>
  <c r="Y7" i="5" s="1"/>
  <c r="X14" i="5"/>
  <c r="Y14" i="5" s="1"/>
  <c r="X10" i="5"/>
  <c r="Y10" i="5" s="1"/>
  <c r="X6" i="5"/>
  <c r="Y6" i="5" s="1"/>
  <c r="R17" i="5"/>
  <c r="V17" i="5"/>
  <c r="O8" i="5"/>
  <c r="O9" i="5"/>
  <c r="O10" i="5"/>
  <c r="O11" i="5"/>
  <c r="O12" i="5"/>
  <c r="O13" i="5"/>
  <c r="O14" i="5"/>
  <c r="O15" i="5"/>
  <c r="O16" i="5"/>
  <c r="O17" i="5"/>
  <c r="O6" i="5"/>
  <c r="O7" i="5"/>
  <c r="O5" i="5"/>
  <c r="K5" i="5"/>
  <c r="X17" i="5" l="1"/>
  <c r="L6" i="5"/>
  <c r="L13" i="5"/>
  <c r="L11" i="5"/>
  <c r="L5" i="5"/>
  <c r="L10" i="5"/>
  <c r="L12" i="5"/>
  <c r="L7" i="5"/>
  <c r="L16" i="5"/>
  <c r="L8" i="5"/>
  <c r="L15" i="5"/>
  <c r="L9" i="5"/>
  <c r="L14" i="5"/>
</calcChain>
</file>

<file path=xl/sharedStrings.xml><?xml version="1.0" encoding="utf-8"?>
<sst xmlns="http://schemas.openxmlformats.org/spreadsheetml/2006/main" count="108" uniqueCount="70">
  <si>
    <t>PELIGROS</t>
  </si>
  <si>
    <t>PARTE DEL CUERPO</t>
  </si>
  <si>
    <t>ELEMENTO DE PROTECCIÓN PERSONAL</t>
  </si>
  <si>
    <t>NORMA</t>
  </si>
  <si>
    <t>FUNCIONES /CAPACIDAD</t>
  </si>
  <si>
    <t>CAIDA DE OBJETOS, GLOPES CON OBJETOS, MANEJO DE CARGAS SUSPENDIDAS</t>
  </si>
  <si>
    <t>CABEZA</t>
  </si>
  <si>
    <t>NTC 1523
ANSI Z89.1</t>
  </si>
  <si>
    <t>DESLUMBRAMIENTOS, PROYECCION DE PARTICULAS DE AMBIENTE, PROYECCION DE PARTICULAS DERIVADAS DE LOS MATERIALES (QUIMICAS, FISICAS)</t>
  </si>
  <si>
    <t>OJOS</t>
  </si>
  <si>
    <t>NTC 1825; ANSI Z87-1</t>
  </si>
  <si>
    <t>MANOS</t>
  </si>
  <si>
    <t>GOLPES CON OBJETOS, SUPERFICIES IRREGULARES, CAIDA DE OBJETOS</t>
  </si>
  <si>
    <t>PIES</t>
  </si>
  <si>
    <t>BOTAS DE SEGURIDAD CON PUNTERA REFORZADA</t>
  </si>
  <si>
    <t>TRONCO</t>
  </si>
  <si>
    <t>MANIPULACIÓN DE MATERIALES PESADOS, BORDES IRREGULARES, CADENAS, GANCHOS, MANILAS, ESLINGAS TEXTILES</t>
  </si>
  <si>
    <t>CUERPO</t>
  </si>
  <si>
    <t xml:space="preserve">NTMD-0254-A2 </t>
  </si>
  <si>
    <t>TRANSITO EN VIA PUBLICA</t>
  </si>
  <si>
    <t xml:space="preserve">CASCO DE SEGURIDAD CON BARBUQUEJO </t>
  </si>
  <si>
    <t>NTC 2385  NTC-1741</t>
  </si>
  <si>
    <t>NTC 2257 /NTC 2835</t>
  </si>
  <si>
    <t>NTC 2190/EN 374-5: 2016</t>
  </si>
  <si>
    <t>GUANTES DE PROTECCION CONTRA MICROORGANISMOS (virus , bacterias )</t>
  </si>
  <si>
    <t>N/A</t>
  </si>
  <si>
    <t>PROYECCION DE PARTICULAS DE AMBIENTE, PROYECCION DE PARTICULAS DERIVADAS DE LOS MATERIALES (QUIMICAS, FISICAS)</t>
  </si>
  <si>
    <t>NTC 472 / NTC 755/</t>
  </si>
  <si>
    <t>PLAN DE EMERGENCIAS</t>
  </si>
  <si>
    <t xml:space="preserve">  FISICO  ,PROYECCION DE PARTICULAS , SALPICADURAS ,GRASAS </t>
  </si>
  <si>
    <t>CANTIDAD</t>
  </si>
  <si>
    <t>MATRIZ DE ELEMENTOS DE PROTECCION PERSONAL INSTITUTO NACIONAL DE VIAS - INVIAS</t>
  </si>
  <si>
    <t>VALOR UNITARIO</t>
  </si>
  <si>
    <t>VALOR IVA</t>
  </si>
  <si>
    <t>VALOR TOTAL IVA INCLUIDO</t>
  </si>
  <si>
    <t>General</t>
  </si>
  <si>
    <t>RESOLUCION 705 DE 2007</t>
  </si>
  <si>
    <t>No</t>
  </si>
  <si>
    <t>PANAMERICANA</t>
  </si>
  <si>
    <t>MEGA HSEQ</t>
  </si>
  <si>
    <t>COMSECOL</t>
  </si>
  <si>
    <t>PROVEEDOR INDUSTRIAL ON LINE</t>
  </si>
  <si>
    <t>PROMEDIO TOTAL</t>
  </si>
  <si>
    <t>UNIDAD DE MEDIDA</t>
  </si>
  <si>
    <t>UNIDADES</t>
  </si>
  <si>
    <t>PARES</t>
  </si>
  <si>
    <t>CAJAS</t>
  </si>
  <si>
    <t>VALOR TOTAL IVA INCLUIDO POR UNIDAD</t>
  </si>
  <si>
    <t>CASCO BLANCO ESTAMPADO AL FRENTE CON LOGO INVIAS. Diseñado para proteger la cabeza del impacto de objetos que caen libremente con ranuras para el anclaje de cualquier arnés. Diseño modular que permite el montaje de productos de protección facial, auditiva, ocular y soldadura. Fabricado en polietileno, Visera frontal de 3,5 cm que permita una óptima visión superior manteniendo las prestaciones de seguridad. Hebilla trasera para anclaje de mentonera de 3 puntos. Incluye Tafilete y barbuquejo de tres puntos. Propiedades dieléctricas por su condición de no ventilado, apto para Minería, Construcción, Logística, Naviera, Agro, Fabricado con estándares Norma NSI/ISEA Z89.1-2009 Type I-Class E Normas Técnica en 397 / ANSI Z89.1 – 2009.</t>
  </si>
  <si>
    <t>GAFAS PROTECTORAS</t>
  </si>
  <si>
    <t xml:space="preserve">Puente nasal universal con inserto soft inyectado que brinda confort y evita el deslizamiento. Cobertura de riesgos: Golpes leves, Chispas, Impacto de partículas, Polvo, Tratamientos: Anti-empaño (AF); Antirrayadura (HC)
Norma Técnica NTC 1825; ANSI Z87-1 su lente de alta envoltura proporciona una protección excepcional contra impactos y una vista sin obstáculos. Las gafas protectoras son una opción valiosa para prácticamente cualquier necesidad de protección ocular, Con protección UV Color Negra .
</t>
  </si>
  <si>
    <t xml:space="preserve">Puente nasal universal con inserto soft inyectado que brinda confort y evita el deslizamiento. Cobertura de riesgos: Golpes leves, Chispas, Impacto de partículas, Polvo, Tratamientos: Anti-empaño (AF); Antirrayadura (HC)
Norma Técnica NTC 1825; ANSI Z87-1 su lente de alta envoltura proporciona una protección excepcional contra impactos y una vista sin obstáculos. Las gafas protectoras son una opción valiosa para prácticamente cualquier necesidad de protección ocular, Con protección UV Color Transparente .
</t>
  </si>
  <si>
    <t>GUANTES DE PROTECCION</t>
  </si>
  <si>
    <t xml:space="preserve">
NTC-2190
NTC-2220
</t>
  </si>
  <si>
    <t xml:space="preserve">GUANTE DE POLIURETANO Fabricado en tejido calibre 13 de punto de Nylon sin costuras brinda una manipulación esencial para el agarre de elementos que requieran de destreza insuperable, ajuste a la mano que da una excelente sensibilidad táctil, comodidad y transpirabilidad al usuario. Cuenta con un recubrimiento de Poliuretano que da una excelente resistencia a la abrasión y al rasgado, protección de líquidos, confort y agarre., TALLAS 7 a la 12. Apto para trabajo de archivo, altamente versátil para operaciones de precisión y la manipulación general. Debe permitir un mayor estiramiento y flexibilidad en áreas de gran tensión: la mano se mueve con más libertad, mejorando el confort y reduciendo la fatiga de las manos. Cumple con la norma EN388:2003 Fibra de Nylon. • Recubrimiento de poliuretano idóneo para trabajos de contacto. • Puño tejido. • Perfecto para trabajos de alta precisión. • Seguridad y durabilidad. • Nylon calibre 13, 70% - Poliuretano 30% 
Norma Técnica, NTC-2190, NTC-2220.
</t>
  </si>
  <si>
    <t>GUANTES MÉDICOS DE EXAMEN O PARA USOS NO QUIRÚRGICOS</t>
  </si>
  <si>
    <t xml:space="preserve">Guantes  de Nitrilo que proporcionan una protección contra salpicaduras de químicos y microorganismos Para uso médico e industrial con registro sanitario Invima.
Tallas disponibles: S, M, L, XL
</t>
  </si>
  <si>
    <t>CHALECO DE SEGURIDAD</t>
  </si>
  <si>
    <t xml:space="preserve">Prenda de color visible de color  naranja con reflectivo en espaldas tipo 600 lúmenes tipo 3M en  tallas S, M, L Y XL.
CARACTERÍSTICAS TÉCNICAS • Sistema plegable portátil • Tela respirable de fondo fluorescente en hilo poliéster microperforada • Material poliéster de alta resistencia de alta visibilidad y resistencia a UV • Con cintas (láminas) retrorreflectivas poliéster de alta luminosidad Tipo IV ancho 2"(5 cm). •Tela semi-impermeable 100% poliester Tela Malla( forro) 100% poliester  • Cremallera frontal con cierre plástico • Terminado con borde cosido para evitar deshilachado • Liviano ESPECIFICACIONES DE CINTA REFLECTIVA A. Material de la tela base: 100% poliester. B. Equipamiento para pruebas: ROADVIST A 932. C. Pruebas de temperatura: 23ºC. D. Prueba de humedad: 57%. E. Resultado de la prueba de coordenadas cromáticas X, Y de la cinta reflectiva.
</t>
  </si>
  <si>
    <t>BOTAS IMPERMEABLES</t>
  </si>
  <si>
    <t>Bota de caucho con puntera inyectada en PVC Bicolor, 100% impermeable, para la industria y la construcción que prevenga riesgos de caída de objetos pesados y corto punzantes. Suela antideslizante con labrado profundo y excelente agarre, resiste el deslizamiento, su diseño permite fácilmente la remoción de residuos. Puente estabilizador para el área del pie, que brinda mayor confort al caminar. Puntera  que cumpla con norma NTC 2385 NTC-1741   Tallas 35 a 44.</t>
  </si>
  <si>
    <t>Bota de seguridad color café: Capellada, corte elaborado en cuero Mocasín, cuero semi graso, calibre 1,8 -2,0 mm., Suela: Poliuretano (PU), Liviana, confortable, caracterizada por ser Resistente a Hidrocarburos (R.H.) y Dieléctrica (D., Puntera de Seguridad: Plástica, Dieléctrica y extra-liviana, resistente al impacto cumple con la Norma EN 1256 / CUMPLE CON LA NORMA NTC 2257/ NTC 2835. Tallas 35 a 44</t>
  </si>
  <si>
    <t xml:space="preserve">DESCRIPCIÓN ESPECIFICACIONES TÉCNICAS:
Materiales: Tela antifluido en poliéster, reflectivo, cierres plástico, cierre nylon. COLOR:   Naranja . DISEÑO Cuello tipo sport, con 2 bolsillos frontales superiores y 2 bolsillos frontales inferiores sobrepuestos con cierres en la parte superior del borde de estos; cierre en la parte frontal con recubrimiento en tela. Fuelle en la espalda a nivel de cintura, en la parte inferior cinta reflectiva con cierre plástico con apertura de bolsillo. norma ASTM E809 y E810 de 2.5 cm. de ancho localizada en la parte frontal de la prenda (ubicada entre los bolsillos superiores e inferiores) que se extiende a la espalda (misma altura para una visualización de 360°). Doble costura y refuerzos donde se amerite para mayor resistencia. ETIQUETA La etiqueta deberá estar colocada en el chaleco parte posterior, con la talla de la prenda, nombre del fabricante, RUC y teléfono de contacto. Logo INVIAS con colores institucionales. Letrero en Hilo con nombre brigada de emergencias. Tamaño 3 Cms. tallas S, M, L Y XL.
</t>
  </si>
  <si>
    <t xml:space="preserve">OVEROLES DE PROTECCION </t>
  </si>
  <si>
    <t>OVEROS DOS PIEZAS, elaborado en drill vulcano, color azul oscuro. Cosido con hilo 100% algodón, bolsillo superior bordado logo INVIAS. La camisa debe llevar dos bolsillos superiores frontales y el pantalón dos bolsillos frontales y dos bolsillos traseros, es una pieza de ropa amplia y larga que sirve para protegerse de cualquier daño que puedan hacer las diferentes sustancias a la ropa o a las personas. Tallas S, M, L Y XL.</t>
  </si>
  <si>
    <t>BATA PROTECTORA</t>
  </si>
  <si>
    <t>BATAS PROTECTORAS Para Clima Frio, MANGA LARGA, el (LARGO BATA A MEDIA PIERNA) Elaborada en drill vulcano, azul oscuro, cosidas con hilo 100 % algodón, bolsillo superior bordado logo INVIAS. Tallas S, M, L Y XL.</t>
  </si>
  <si>
    <t>BATA PROFESIONAL, MANGA LARGA, el (LARGO BATA A MEDIA PIERNA) Elaborada en Dacrón,  azul claro, cosidas con hilo 100 % algodón, bolsillo superior bordado logo INVIAS. Tallas S, M, L Y XL.</t>
  </si>
  <si>
    <t>KITS DE PRIMEROS AUXILIOS PARA SERVICIOS MEDICOS DE EMERGENCIA</t>
  </si>
  <si>
    <t>Botiquín Tipo A dotado con los insumos Gasa Estéril, Alcohol antiséptico, Vendas elásticas 2X5, 3X5, 5X5, Venda fija de algodón 3X5, Yodopovidona Solución, Tijera universal para trauma, Solución salina normal, Curas adhesivas, Silbato, Linterna, Baja lengua, Aplicadores, toalla higiénica estériles, maletín Verde marcado en letra blanda que diga Botiquín de primeros Auxilios..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</si>
</sst>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quot;$&quot;\ * #,##0_-;\-&quot;$&quot;\ * #,##0_-;_-&quot;$&quot;\ * &quot;-&quot;?_-;_-@_-"/>
    <numFmt numFmtId="166" formatCode="_-* #,##0_-;\-* #,##0_-;_-* &quot;-&quot;??_-;_-@_-"/>
    <numFmt numFmtId="167" formatCode="_-&quot;$&quot;\ * #,##0.00_-;\-&quot;$&quot;\ * #,##0.00_-;_-&quot;$&quot;\ * &quot;-&quot;_-;_-@_-"/>
  </numFmts>
  <fonts count="14" x14ac:knownFonts="1">
    <font>
      <sz val="11"/>
      <color theme="1"/>
      <name val="Calibri"/>
      <family val="2"/>
      <scheme val="minor"/>
    </font>
    <font>
      <sz val="10"/>
      <color theme="1"/>
      <name val="Arial Narrow"/>
      <family val="2"/>
    </font>
    <font>
      <sz val="12"/>
      <color theme="1"/>
      <name val="Arial Narrow"/>
      <family val="2"/>
    </font>
    <font>
      <sz val="11"/>
      <color theme="1"/>
      <name val="Arial"/>
      <family val="2"/>
    </font>
    <font>
      <sz val="11"/>
      <name val="Arial"/>
      <family val="2"/>
    </font>
    <font>
      <b/>
      <sz val="18"/>
      <name val="Arial"/>
      <family val="2"/>
    </font>
    <font>
      <b/>
      <sz val="11"/>
      <name val="Arial"/>
      <family val="2"/>
    </font>
    <font>
      <b/>
      <sz val="11"/>
      <color theme="1"/>
      <name val="Arial"/>
      <family val="2"/>
    </font>
    <font>
      <sz val="11"/>
      <color theme="1"/>
      <name val="Calibri"/>
      <family val="2"/>
      <scheme val="minor"/>
    </font>
    <font>
      <sz val="11"/>
      <name val="Calibri"/>
      <family val="2"/>
    </font>
    <font>
      <b/>
      <sz val="12"/>
      <color theme="1"/>
      <name val="Arial Narrow"/>
      <family val="2"/>
    </font>
    <font>
      <b/>
      <sz val="18"/>
      <color theme="1"/>
      <name val="Arial"/>
      <family val="2"/>
    </font>
    <font>
      <sz val="11"/>
      <color theme="1"/>
      <name val="Arial Narrow"/>
      <family val="2"/>
    </font>
    <font>
      <sz val="11"/>
      <name val="Calibri"/>
      <family val="2"/>
      <scheme val="minor"/>
    </font>
  </fonts>
  <fills count="8">
    <fill>
      <patternFill patternType="none"/>
    </fill>
    <fill>
      <patternFill patternType="gray125"/>
    </fill>
    <fill>
      <patternFill patternType="solid">
        <fgColor theme="6"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0" tint="-0.249977111117893"/>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s>
  <cellStyleXfs count="4">
    <xf numFmtId="0" fontId="0" fillId="0" borderId="0"/>
    <xf numFmtId="44" fontId="8" fillId="0" borderId="0" applyFont="0" applyFill="0" applyBorder="0" applyAlignment="0" applyProtection="0"/>
    <xf numFmtId="42" fontId="8" fillId="0" borderId="0" applyFont="0" applyFill="0" applyBorder="0" applyAlignment="0" applyProtection="0"/>
    <xf numFmtId="43" fontId="8" fillId="0" borderId="0" applyFont="0" applyFill="0" applyBorder="0" applyAlignment="0" applyProtection="0"/>
  </cellStyleXfs>
  <cellXfs count="64">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wrapText="1"/>
    </xf>
    <xf numFmtId="0" fontId="0" fillId="0" borderId="0" xfId="0" applyAlignment="1">
      <alignment horizontal="center" vertical="center" wrapText="1"/>
    </xf>
    <xf numFmtId="0" fontId="0" fillId="0" borderId="1" xfId="0" applyBorder="1"/>
    <xf numFmtId="0" fontId="5" fillId="3" borderId="0" xfId="0" applyFont="1" applyFill="1" applyAlignment="1">
      <alignment vertical="center" wrapText="1"/>
    </xf>
    <xf numFmtId="0" fontId="5" fillId="4" borderId="0" xfId="0" applyFont="1" applyFill="1" applyAlignment="1">
      <alignment vertical="center" wrapText="1"/>
    </xf>
    <xf numFmtId="0" fontId="4" fillId="2" borderId="1" xfId="0" applyFont="1" applyFill="1" applyBorder="1" applyAlignment="1">
      <alignment horizontal="center" vertical="center" wrapText="1"/>
    </xf>
    <xf numFmtId="164" fontId="4" fillId="5" borderId="1" xfId="1" applyNumberFormat="1" applyFont="1" applyFill="1" applyBorder="1" applyAlignment="1" applyProtection="1">
      <alignment vertical="center"/>
    </xf>
    <xf numFmtId="42" fontId="4" fillId="5" borderId="1" xfId="2" applyFont="1" applyFill="1" applyBorder="1" applyAlignment="1" applyProtection="1">
      <alignment vertical="center"/>
    </xf>
    <xf numFmtId="164" fontId="9" fillId="5" borderId="1" xfId="1" applyNumberFormat="1" applyFont="1" applyFill="1" applyBorder="1" applyAlignment="1" applyProtection="1">
      <alignment vertical="center"/>
    </xf>
    <xf numFmtId="43" fontId="0" fillId="0" borderId="0" xfId="3" applyFont="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10" fillId="3" borderId="17" xfId="0" applyFont="1" applyFill="1" applyBorder="1" applyAlignment="1">
      <alignment horizontal="center" vertical="center"/>
    </xf>
    <xf numFmtId="0" fontId="6" fillId="3" borderId="18" xfId="0" applyFont="1" applyFill="1" applyBorder="1" applyAlignment="1">
      <alignment horizontal="center" vertical="center"/>
    </xf>
    <xf numFmtId="0" fontId="6" fillId="3" borderId="18"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17"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0" fillId="0" borderId="1" xfId="0" applyBorder="1" applyAlignment="1">
      <alignment horizontal="center" vertical="center" wrapText="1"/>
    </xf>
    <xf numFmtId="43" fontId="0" fillId="0" borderId="0" xfId="3" applyFont="1"/>
    <xf numFmtId="43" fontId="0" fillId="0" borderId="0" xfId="0" applyNumberFormat="1"/>
    <xf numFmtId="0" fontId="0" fillId="0" borderId="1" xfId="0" applyBorder="1" applyAlignment="1">
      <alignment horizontal="center" vertical="center"/>
    </xf>
    <xf numFmtId="165" fontId="4" fillId="5" borderId="1" xfId="0" applyNumberFormat="1" applyFont="1" applyFill="1" applyBorder="1" applyAlignment="1">
      <alignment horizontal="left" vertical="center" wrapText="1"/>
    </xf>
    <xf numFmtId="166" fontId="0" fillId="5" borderId="1" xfId="3" applyNumberFormat="1" applyFont="1" applyFill="1" applyBorder="1" applyAlignment="1">
      <alignment horizontal="center" vertical="center" wrapText="1"/>
    </xf>
    <xf numFmtId="164" fontId="0" fillId="5" borderId="1" xfId="0" applyNumberFormat="1" applyFill="1" applyBorder="1" applyAlignment="1">
      <alignment horizontal="center" vertical="center" wrapText="1"/>
    </xf>
    <xf numFmtId="0" fontId="12" fillId="0" borderId="0" xfId="0" applyFont="1" applyAlignment="1">
      <alignment horizontal="justify" vertical="center" wrapText="1"/>
    </xf>
    <xf numFmtId="0" fontId="12" fillId="0" borderId="1" xfId="0" applyFont="1" applyBorder="1" applyAlignment="1">
      <alignment horizontal="justify" vertical="center" wrapText="1"/>
    </xf>
    <xf numFmtId="42" fontId="7" fillId="6" borderId="21" xfId="2" applyFont="1" applyFill="1" applyBorder="1" applyAlignment="1">
      <alignment horizontal="center" vertical="center" wrapText="1"/>
    </xf>
    <xf numFmtId="166" fontId="0" fillId="0" borderId="1" xfId="3" applyNumberFormat="1" applyFont="1" applyBorder="1" applyAlignment="1">
      <alignment horizontal="center" vertical="center" wrapText="1"/>
    </xf>
    <xf numFmtId="166" fontId="7" fillId="7" borderId="0" xfId="0" applyNumberFormat="1" applyFont="1" applyFill="1" applyAlignment="1">
      <alignment horizontal="center" vertical="center" wrapText="1"/>
    </xf>
    <xf numFmtId="166" fontId="0" fillId="7" borderId="0" xfId="0" applyNumberFormat="1" applyFill="1" applyAlignment="1">
      <alignment horizontal="center" vertical="center" wrapText="1"/>
    </xf>
    <xf numFmtId="166" fontId="0" fillId="7" borderId="0" xfId="0" applyNumberFormat="1" applyFill="1"/>
    <xf numFmtId="44" fontId="4" fillId="5" borderId="1" xfId="1" applyNumberFormat="1" applyFont="1" applyFill="1" applyBorder="1" applyAlignment="1" applyProtection="1">
      <alignment vertical="center"/>
    </xf>
    <xf numFmtId="43" fontId="0" fillId="0" borderId="1" xfId="3" applyNumberFormat="1" applyFont="1" applyBorder="1" applyAlignment="1">
      <alignment horizontal="center" vertical="center" wrapText="1"/>
    </xf>
    <xf numFmtId="43" fontId="0" fillId="5" borderId="1" xfId="3" applyNumberFormat="1" applyFont="1" applyFill="1" applyBorder="1" applyAlignment="1">
      <alignment horizontal="center" vertical="center" wrapText="1"/>
    </xf>
    <xf numFmtId="167" fontId="7" fillId="6" borderId="21" xfId="2" applyNumberFormat="1" applyFont="1" applyFill="1" applyBorder="1" applyAlignment="1">
      <alignment horizontal="center" vertical="center" wrapText="1"/>
    </xf>
    <xf numFmtId="166" fontId="7" fillId="7" borderId="0" xfId="0" applyNumberFormat="1" applyFont="1" applyFill="1" applyAlignment="1">
      <alignment horizontal="center" vertical="center" wrapText="1"/>
    </xf>
    <xf numFmtId="0" fontId="11" fillId="3" borderId="11" xfId="0" applyFont="1" applyFill="1" applyBorder="1" applyAlignment="1">
      <alignment horizontal="center" vertical="center" wrapText="1"/>
    </xf>
    <xf numFmtId="0" fontId="11" fillId="3" borderId="12"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4"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0" xfId="0" applyFont="1" applyFill="1" applyAlignment="1">
      <alignment horizontal="center" vertical="center" wrapText="1"/>
    </xf>
    <xf numFmtId="0" fontId="5" fillId="3" borderId="14" xfId="0" applyFont="1" applyFill="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6" fillId="3" borderId="18" xfId="0" applyFont="1" applyFill="1" applyBorder="1" applyAlignment="1">
      <alignment horizontal="center" vertical="center" wrapText="1"/>
    </xf>
    <xf numFmtId="166" fontId="13" fillId="0" borderId="1" xfId="3" applyNumberFormat="1" applyFont="1" applyBorder="1" applyAlignment="1">
      <alignment horizontal="center" vertical="center" wrapText="1"/>
    </xf>
    <xf numFmtId="43" fontId="13" fillId="0" borderId="1" xfId="3" applyNumberFormat="1" applyFont="1" applyBorder="1" applyAlignment="1">
      <alignment horizontal="center" vertical="center" wrapText="1"/>
    </xf>
  </cellXfs>
  <cellStyles count="4">
    <cellStyle name="Millares" xfId="3" builtinId="3"/>
    <cellStyle name="Moneda" xfId="1" builtinId="4"/>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jpe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twoCellAnchor editAs="oneCell">
    <xdr:from>
      <xdr:col>4</xdr:col>
      <xdr:colOff>971550</xdr:colOff>
      <xdr:row>9</xdr:row>
      <xdr:rowOff>371475</xdr:rowOff>
    </xdr:from>
    <xdr:to>
      <xdr:col>4</xdr:col>
      <xdr:colOff>1714500</xdr:colOff>
      <xdr:row>9</xdr:row>
      <xdr:rowOff>1178548</xdr:rowOff>
    </xdr:to>
    <xdr:pic>
      <xdr:nvPicPr>
        <xdr:cNvPr id="15" name="9 Imagen" descr="http://www.lafavorita649.com/images/chaleco.jpg">
          <a:extLst>
            <a:ext uri="{FF2B5EF4-FFF2-40B4-BE49-F238E27FC236}">
              <a16:creationId xmlns:a16="http://schemas.microsoft.com/office/drawing/2014/main" id="{00000000-0008-0000-0000-00000F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4462" t="4500" r="23846" b="4250"/>
        <a:stretch/>
      </xdr:blipFill>
      <xdr:spPr bwMode="auto">
        <a:xfrm>
          <a:off x="7962900" y="10639425"/>
          <a:ext cx="742950" cy="807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56029</xdr:rowOff>
    </xdr:from>
    <xdr:to>
      <xdr:col>1</xdr:col>
      <xdr:colOff>2355636</xdr:colOff>
      <xdr:row>2</xdr:row>
      <xdr:rowOff>272524</xdr:rowOff>
    </xdr:to>
    <xdr:pic>
      <xdr:nvPicPr>
        <xdr:cNvPr id="13" name="Imagen 12">
          <a:extLst>
            <a:ext uri="{FF2B5EF4-FFF2-40B4-BE49-F238E27FC236}">
              <a16:creationId xmlns:a16="http://schemas.microsoft.com/office/drawing/2014/main" id="{A36DAFCB-B771-4306-967C-080D424662E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56029"/>
          <a:ext cx="3117636" cy="1143000"/>
        </a:xfrm>
        <a:prstGeom prst="rect">
          <a:avLst/>
        </a:prstGeom>
      </xdr:spPr>
    </xdr:pic>
    <xdr:clientData/>
  </xdr:twoCellAnchor>
  <xdr:twoCellAnchor editAs="oneCell">
    <xdr:from>
      <xdr:col>4</xdr:col>
      <xdr:colOff>497693</xdr:colOff>
      <xdr:row>4</xdr:row>
      <xdr:rowOff>360794</xdr:rowOff>
    </xdr:from>
    <xdr:to>
      <xdr:col>4</xdr:col>
      <xdr:colOff>1616364</xdr:colOff>
      <xdr:row>4</xdr:row>
      <xdr:rowOff>1488392</xdr:rowOff>
    </xdr:to>
    <xdr:pic>
      <xdr:nvPicPr>
        <xdr:cNvPr id="17" name="Imagen 16">
          <a:extLst>
            <a:ext uri="{FF2B5EF4-FFF2-40B4-BE49-F238E27FC236}">
              <a16:creationId xmlns:a16="http://schemas.microsoft.com/office/drawing/2014/main" id="{1436EA57-5D1D-435B-96E8-D7F15D6B6CA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497125" y="2222499"/>
          <a:ext cx="1118671" cy="1123557"/>
        </a:xfrm>
        <a:prstGeom prst="rect">
          <a:avLst/>
        </a:prstGeom>
        <a:noFill/>
        <a:ln>
          <a:noFill/>
        </a:ln>
      </xdr:spPr>
    </xdr:pic>
    <xdr:clientData/>
  </xdr:twoCellAnchor>
  <xdr:twoCellAnchor editAs="oneCell">
    <xdr:from>
      <xdr:col>4</xdr:col>
      <xdr:colOff>729502</xdr:colOff>
      <xdr:row>11</xdr:row>
      <xdr:rowOff>212912</xdr:rowOff>
    </xdr:from>
    <xdr:to>
      <xdr:col>4</xdr:col>
      <xdr:colOff>2029385</xdr:colOff>
      <xdr:row>11</xdr:row>
      <xdr:rowOff>1348746</xdr:rowOff>
    </xdr:to>
    <xdr:pic>
      <xdr:nvPicPr>
        <xdr:cNvPr id="20" name="Imagen 19">
          <a:extLst>
            <a:ext uri="{FF2B5EF4-FFF2-40B4-BE49-F238E27FC236}">
              <a16:creationId xmlns:a16="http://schemas.microsoft.com/office/drawing/2014/main" id="{10F6FAAD-EF1C-4EE3-A3DF-F6F6F521BCDC}"/>
            </a:ext>
          </a:extLst>
        </xdr:cNvPr>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720852" y="13643162"/>
          <a:ext cx="1299883" cy="1135834"/>
        </a:xfrm>
        <a:prstGeom prst="rect">
          <a:avLst/>
        </a:prstGeom>
        <a:noFill/>
        <a:ln>
          <a:noFill/>
        </a:ln>
      </xdr:spPr>
    </xdr:pic>
    <xdr:clientData/>
  </xdr:twoCellAnchor>
  <xdr:twoCellAnchor editAs="oneCell">
    <xdr:from>
      <xdr:col>4</xdr:col>
      <xdr:colOff>0</xdr:colOff>
      <xdr:row>8</xdr:row>
      <xdr:rowOff>0</xdr:rowOff>
    </xdr:from>
    <xdr:to>
      <xdr:col>4</xdr:col>
      <xdr:colOff>304800</xdr:colOff>
      <xdr:row>8</xdr:row>
      <xdr:rowOff>304800</xdr:rowOff>
    </xdr:to>
    <xdr:sp macro="" textlink="">
      <xdr:nvSpPr>
        <xdr:cNvPr id="1027" name="AutoShape 3" descr="https://http2.mlstatic.com/guante-nitrilo-kimberly-talla-78-y-10-D_NQ_NP_656831-MCO40135205227_122019-F.webp">
          <a:extLst>
            <a:ext uri="{FF2B5EF4-FFF2-40B4-BE49-F238E27FC236}">
              <a16:creationId xmlns:a16="http://schemas.microsoft.com/office/drawing/2014/main" id="{E6E7DD08-8B80-49B1-B7CF-B156B39ED8D0}"/>
            </a:ext>
          </a:extLst>
        </xdr:cNvPr>
        <xdr:cNvSpPr>
          <a:spLocks noChangeAspect="1" noChangeArrowheads="1"/>
        </xdr:cNvSpPr>
      </xdr:nvSpPr>
      <xdr:spPr bwMode="auto">
        <a:xfrm>
          <a:off x="9934575" y="9505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xdr:row>
      <xdr:rowOff>0</xdr:rowOff>
    </xdr:from>
    <xdr:ext cx="304800" cy="304800"/>
    <xdr:sp macro="" textlink="">
      <xdr:nvSpPr>
        <xdr:cNvPr id="27" name="AutoShape 3" descr="https://http2.mlstatic.com/guante-nitrilo-kimberly-talla-78-y-10-D_NQ_NP_656831-MCO40135205227_122019-F.webp">
          <a:extLst>
            <a:ext uri="{FF2B5EF4-FFF2-40B4-BE49-F238E27FC236}">
              <a16:creationId xmlns:a16="http://schemas.microsoft.com/office/drawing/2014/main" id="{9EBB3233-7163-4E1D-B4BD-17CD3340D747}"/>
            </a:ext>
          </a:extLst>
        </xdr:cNvPr>
        <xdr:cNvSpPr>
          <a:spLocks noChangeAspect="1" noChangeArrowheads="1"/>
        </xdr:cNvSpPr>
      </xdr:nvSpPr>
      <xdr:spPr bwMode="auto">
        <a:xfrm>
          <a:off x="9939618" y="12304059"/>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212911</xdr:colOff>
      <xdr:row>7</xdr:row>
      <xdr:rowOff>101023</xdr:rowOff>
    </xdr:from>
    <xdr:ext cx="1490043" cy="1270502"/>
    <xdr:pic>
      <xdr:nvPicPr>
        <xdr:cNvPr id="28" name="Imagen 27">
          <a:extLst>
            <a:ext uri="{FF2B5EF4-FFF2-40B4-BE49-F238E27FC236}">
              <a16:creationId xmlns:a16="http://schemas.microsoft.com/office/drawing/2014/main" id="{F7A16A7B-EA6B-4745-BA85-DD9B603586EF}"/>
            </a:ext>
          </a:extLst>
        </xdr:cNvPr>
        <xdr:cNvPicPr/>
      </xdr:nvPicPr>
      <xdr:blipFill>
        <a:blip xmlns:r="http://schemas.openxmlformats.org/officeDocument/2006/relationships" r:embed="rId5"/>
        <a:stretch>
          <a:fillRect/>
        </a:stretch>
      </xdr:blipFill>
      <xdr:spPr>
        <a:xfrm>
          <a:off x="7212343" y="6465455"/>
          <a:ext cx="1490043" cy="1270502"/>
        </a:xfrm>
        <a:prstGeom prst="rect">
          <a:avLst/>
        </a:prstGeom>
      </xdr:spPr>
    </xdr:pic>
    <xdr:clientData/>
  </xdr:oneCellAnchor>
  <xdr:oneCellAnchor>
    <xdr:from>
      <xdr:col>4</xdr:col>
      <xdr:colOff>556360</xdr:colOff>
      <xdr:row>8</xdr:row>
      <xdr:rowOff>266700</xdr:rowOff>
    </xdr:from>
    <xdr:ext cx="1229086" cy="1116665"/>
    <xdr:pic>
      <xdr:nvPicPr>
        <xdr:cNvPr id="29" name="Imagen 28" descr="Compre Guantes Desechables De Látex De Nitrilo 5 Tipos De ...">
          <a:extLst>
            <a:ext uri="{FF2B5EF4-FFF2-40B4-BE49-F238E27FC236}">
              <a16:creationId xmlns:a16="http://schemas.microsoft.com/office/drawing/2014/main" id="{F04AD6A8-6AD2-44CC-B0D2-61A2BA149353}"/>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flipH="1">
          <a:off x="7547710" y="8953500"/>
          <a:ext cx="1229086" cy="11166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696446</xdr:colOff>
      <xdr:row>12</xdr:row>
      <xdr:rowOff>115420</xdr:rowOff>
    </xdr:from>
    <xdr:to>
      <xdr:col>4</xdr:col>
      <xdr:colOff>1960731</xdr:colOff>
      <xdr:row>12</xdr:row>
      <xdr:rowOff>1496776</xdr:rowOff>
    </xdr:to>
    <xdr:pic>
      <xdr:nvPicPr>
        <xdr:cNvPr id="32" name="Imagen 31">
          <a:extLst>
            <a:ext uri="{FF2B5EF4-FFF2-40B4-BE49-F238E27FC236}">
              <a16:creationId xmlns:a16="http://schemas.microsoft.com/office/drawing/2014/main" id="{C18CCD3F-D48B-4EA4-A980-D07E26AB1E8A}"/>
            </a:ext>
          </a:extLst>
        </xdr:cNvPr>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687796" y="15126820"/>
          <a:ext cx="1264285" cy="1381356"/>
        </a:xfrm>
        <a:prstGeom prst="rect">
          <a:avLst/>
        </a:prstGeom>
        <a:noFill/>
        <a:ln>
          <a:noFill/>
        </a:ln>
      </xdr:spPr>
    </xdr:pic>
    <xdr:clientData/>
  </xdr:twoCellAnchor>
  <xdr:oneCellAnchor>
    <xdr:from>
      <xdr:col>4</xdr:col>
      <xdr:colOff>504265</xdr:colOff>
      <xdr:row>5</xdr:row>
      <xdr:rowOff>327372</xdr:rowOff>
    </xdr:from>
    <xdr:ext cx="1456765" cy="555091"/>
    <xdr:pic>
      <xdr:nvPicPr>
        <xdr:cNvPr id="34" name="Imagen 33">
          <a:extLst>
            <a:ext uri="{FF2B5EF4-FFF2-40B4-BE49-F238E27FC236}">
              <a16:creationId xmlns:a16="http://schemas.microsoft.com/office/drawing/2014/main" id="{10CCF386-6B12-46D6-9765-1452DE227DA9}"/>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93934" y="4445534"/>
          <a:ext cx="1456765" cy="555091"/>
        </a:xfrm>
        <a:prstGeom prst="rect">
          <a:avLst/>
        </a:prstGeom>
        <a:noFill/>
        <a:ln>
          <a:noFill/>
        </a:ln>
      </xdr:spPr>
    </xdr:pic>
    <xdr:clientData/>
  </xdr:oneCellAnchor>
  <xdr:twoCellAnchor editAs="oneCell">
    <xdr:from>
      <xdr:col>4</xdr:col>
      <xdr:colOff>0</xdr:colOff>
      <xdr:row>6</xdr:row>
      <xdr:rowOff>0</xdr:rowOff>
    </xdr:from>
    <xdr:to>
      <xdr:col>4</xdr:col>
      <xdr:colOff>304800</xdr:colOff>
      <xdr:row>6</xdr:row>
      <xdr:rowOff>304800</xdr:rowOff>
    </xdr:to>
    <xdr:sp macro="" textlink="">
      <xdr:nvSpPr>
        <xdr:cNvPr id="1031" name="AutoShape 7" descr="Lentes de Seguridad Transparente Truper 14301 - LEDE-ST | Linio ...">
          <a:extLst>
            <a:ext uri="{FF2B5EF4-FFF2-40B4-BE49-F238E27FC236}">
              <a16:creationId xmlns:a16="http://schemas.microsoft.com/office/drawing/2014/main" id="{3726310F-1A70-40F8-987A-44BD7B4306EB}"/>
            </a:ext>
          </a:extLst>
        </xdr:cNvPr>
        <xdr:cNvSpPr>
          <a:spLocks noChangeAspect="1" noChangeArrowheads="1"/>
        </xdr:cNvSpPr>
      </xdr:nvSpPr>
      <xdr:spPr bwMode="auto">
        <a:xfrm>
          <a:off x="9934575" y="6391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630331</xdr:colOff>
      <xdr:row>6</xdr:row>
      <xdr:rowOff>280147</xdr:rowOff>
    </xdr:from>
    <xdr:to>
      <xdr:col>4</xdr:col>
      <xdr:colOff>1820955</xdr:colOff>
      <xdr:row>6</xdr:row>
      <xdr:rowOff>1138637</xdr:rowOff>
    </xdr:to>
    <xdr:pic>
      <xdr:nvPicPr>
        <xdr:cNvPr id="36" name="Imagen 35" descr="C:\Users\NEGRI\AppData\Local\Packages\Microsoft.Office.Desktop_8wekyb3d8bbwe\AC\INetCache\Content.MSO\CAEEA9ED.tmp">
          <a:extLst>
            <a:ext uri="{FF2B5EF4-FFF2-40B4-BE49-F238E27FC236}">
              <a16:creationId xmlns:a16="http://schemas.microsoft.com/office/drawing/2014/main" id="{0B9B790F-26E9-4A76-BEB3-FA4BC451E545}"/>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620000" y="5644963"/>
          <a:ext cx="1190624" cy="854449"/>
        </a:xfrm>
        <a:prstGeom prst="rect">
          <a:avLst/>
        </a:prstGeom>
        <a:noFill/>
        <a:ln>
          <a:noFill/>
        </a:ln>
      </xdr:spPr>
    </xdr:pic>
    <xdr:clientData/>
  </xdr:twoCellAnchor>
  <xdr:twoCellAnchor editAs="oneCell">
    <xdr:from>
      <xdr:col>4</xdr:col>
      <xdr:colOff>777128</xdr:colOff>
      <xdr:row>13</xdr:row>
      <xdr:rowOff>139513</xdr:rowOff>
    </xdr:from>
    <xdr:to>
      <xdr:col>4</xdr:col>
      <xdr:colOff>1606363</xdr:colOff>
      <xdr:row>13</xdr:row>
      <xdr:rowOff>1533084</xdr:rowOff>
    </xdr:to>
    <xdr:pic>
      <xdr:nvPicPr>
        <xdr:cNvPr id="37" name="Imagen 36">
          <a:extLst>
            <a:ext uri="{FF2B5EF4-FFF2-40B4-BE49-F238E27FC236}">
              <a16:creationId xmlns:a16="http://schemas.microsoft.com/office/drawing/2014/main" id="{6029B059-6585-4B5F-A96B-B4F102987431}"/>
            </a:ext>
          </a:extLst>
        </xdr:cNvPr>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7768478" y="16732063"/>
          <a:ext cx="829235" cy="13935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780489</xdr:colOff>
      <xdr:row>14</xdr:row>
      <xdr:rowOff>143995</xdr:rowOff>
    </xdr:from>
    <xdr:ext cx="857250" cy="1257300"/>
    <xdr:pic>
      <xdr:nvPicPr>
        <xdr:cNvPr id="40" name="Imagen 39">
          <a:extLst>
            <a:ext uri="{FF2B5EF4-FFF2-40B4-BE49-F238E27FC236}">
              <a16:creationId xmlns:a16="http://schemas.microsoft.com/office/drawing/2014/main" id="{3115D2C2-6F00-4995-A738-0093A3665829}"/>
            </a:ext>
          </a:extLst>
        </xdr:cNvPr>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7771839" y="18317695"/>
          <a:ext cx="857250" cy="1257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xdr:col>
      <xdr:colOff>695884</xdr:colOff>
      <xdr:row>15</xdr:row>
      <xdr:rowOff>131669</xdr:rowOff>
    </xdr:from>
    <xdr:to>
      <xdr:col>4</xdr:col>
      <xdr:colOff>1704413</xdr:colOff>
      <xdr:row>15</xdr:row>
      <xdr:rowOff>1446798</xdr:rowOff>
    </xdr:to>
    <xdr:pic>
      <xdr:nvPicPr>
        <xdr:cNvPr id="41" name="Imagen 40">
          <a:extLst>
            <a:ext uri="{FF2B5EF4-FFF2-40B4-BE49-F238E27FC236}">
              <a16:creationId xmlns:a16="http://schemas.microsoft.com/office/drawing/2014/main" id="{D5AA6710-8159-4D98-BA17-06EBEA47CB55}"/>
            </a:ext>
          </a:extLst>
        </xdr:cNvPr>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687234" y="19886519"/>
          <a:ext cx="1008529" cy="13151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618566</xdr:colOff>
      <xdr:row>16</xdr:row>
      <xdr:rowOff>16250</xdr:rowOff>
    </xdr:from>
    <xdr:to>
      <xdr:col>4</xdr:col>
      <xdr:colOff>1850341</xdr:colOff>
      <xdr:row>16</xdr:row>
      <xdr:rowOff>1443436</xdr:rowOff>
    </xdr:to>
    <xdr:pic>
      <xdr:nvPicPr>
        <xdr:cNvPr id="3" name="Imagen 2">
          <a:extLst>
            <a:ext uri="{FF2B5EF4-FFF2-40B4-BE49-F238E27FC236}">
              <a16:creationId xmlns:a16="http://schemas.microsoft.com/office/drawing/2014/main" id="{9758D42B-96FB-18FA-F693-8F40EAD15B5B}"/>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7609916" y="21352250"/>
          <a:ext cx="1231775" cy="1427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497693</xdr:colOff>
      <xdr:row>4</xdr:row>
      <xdr:rowOff>360794</xdr:rowOff>
    </xdr:from>
    <xdr:to>
      <xdr:col>4</xdr:col>
      <xdr:colOff>1616364</xdr:colOff>
      <xdr:row>4</xdr:row>
      <xdr:rowOff>1484351</xdr:rowOff>
    </xdr:to>
    <xdr:pic>
      <xdr:nvPicPr>
        <xdr:cNvPr id="22" name="Imagen 21">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489043" y="2218169"/>
          <a:ext cx="1118671" cy="1123557"/>
        </a:xfrm>
        <a:prstGeom prst="rect">
          <a:avLst/>
        </a:prstGeom>
        <a:noFill/>
        <a:ln>
          <a:noFill/>
        </a:ln>
      </xdr:spPr>
    </xdr:pic>
    <xdr:clientData/>
  </xdr:twoCellAnchor>
  <xdr:twoCellAnchor editAs="oneCell">
    <xdr:from>
      <xdr:col>4</xdr:col>
      <xdr:colOff>0</xdr:colOff>
      <xdr:row>8</xdr:row>
      <xdr:rowOff>0</xdr:rowOff>
    </xdr:from>
    <xdr:to>
      <xdr:col>4</xdr:col>
      <xdr:colOff>304800</xdr:colOff>
      <xdr:row>8</xdr:row>
      <xdr:rowOff>304800</xdr:rowOff>
    </xdr:to>
    <xdr:sp macro="" textlink="">
      <xdr:nvSpPr>
        <xdr:cNvPr id="24" name="AutoShape 3" descr="https://http2.mlstatic.com/guante-nitrilo-kimberly-talla-78-y-10-D_NQ_NP_656831-MCO40135205227_122019-F.webp">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6991350" y="8296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7</xdr:row>
      <xdr:rowOff>0</xdr:rowOff>
    </xdr:from>
    <xdr:ext cx="304800" cy="304800"/>
    <xdr:sp macro="" textlink="">
      <xdr:nvSpPr>
        <xdr:cNvPr id="25" name="AutoShape 3" descr="https://http2.mlstatic.com/guante-nitrilo-kimberly-talla-78-y-10-D_NQ_NP_656831-MCO40135205227_122019-F.webp">
          <a:extLst>
            <a:ext uri="{FF2B5EF4-FFF2-40B4-BE49-F238E27FC236}">
              <a16:creationId xmlns:a16="http://schemas.microsoft.com/office/drawing/2014/main" id="{00000000-0008-0000-0000-00001B000000}"/>
            </a:ext>
          </a:extLst>
        </xdr:cNvPr>
        <xdr:cNvSpPr>
          <a:spLocks noChangeAspect="1" noChangeArrowheads="1"/>
        </xdr:cNvSpPr>
      </xdr:nvSpPr>
      <xdr:spPr bwMode="auto">
        <a:xfrm>
          <a:off x="6991350" y="6896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289111</xdr:colOff>
      <xdr:row>7</xdr:row>
      <xdr:rowOff>110548</xdr:rowOff>
    </xdr:from>
    <xdr:ext cx="1490043" cy="1270502"/>
    <xdr:pic>
      <xdr:nvPicPr>
        <xdr:cNvPr id="26" name="Imagen 25">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5"/>
        <a:stretch>
          <a:fillRect/>
        </a:stretch>
      </xdr:blipFill>
      <xdr:spPr>
        <a:xfrm>
          <a:off x="7280461" y="7216198"/>
          <a:ext cx="1490043" cy="1270502"/>
        </a:xfrm>
        <a:prstGeom prst="rect">
          <a:avLst/>
        </a:prstGeom>
      </xdr:spPr>
    </xdr:pic>
    <xdr:clientData/>
  </xdr:oneCellAnchor>
  <xdr:oneCellAnchor>
    <xdr:from>
      <xdr:col>4</xdr:col>
      <xdr:colOff>504265</xdr:colOff>
      <xdr:row>5</xdr:row>
      <xdr:rowOff>327372</xdr:rowOff>
    </xdr:from>
    <xdr:ext cx="1456765" cy="555091"/>
    <xdr:pic>
      <xdr:nvPicPr>
        <xdr:cNvPr id="33" name="Imagen 32">
          <a:extLst>
            <a:ext uri="{FF2B5EF4-FFF2-40B4-BE49-F238E27FC236}">
              <a16:creationId xmlns:a16="http://schemas.microsoft.com/office/drawing/2014/main" id="{00000000-0008-0000-0000-000022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95615" y="4385022"/>
          <a:ext cx="1456765" cy="555091"/>
        </a:xfrm>
        <a:prstGeom prst="rect">
          <a:avLst/>
        </a:prstGeom>
        <a:noFill/>
        <a:ln>
          <a:noFill/>
        </a:ln>
      </xdr:spPr>
    </xdr:pic>
    <xdr:clientData/>
  </xdr:oneCellAnchor>
  <xdr:twoCellAnchor editAs="oneCell">
    <xdr:from>
      <xdr:col>4</xdr:col>
      <xdr:colOff>0</xdr:colOff>
      <xdr:row>6</xdr:row>
      <xdr:rowOff>0</xdr:rowOff>
    </xdr:from>
    <xdr:to>
      <xdr:col>4</xdr:col>
      <xdr:colOff>304800</xdr:colOff>
      <xdr:row>6</xdr:row>
      <xdr:rowOff>304800</xdr:rowOff>
    </xdr:to>
    <xdr:sp macro="" textlink="">
      <xdr:nvSpPr>
        <xdr:cNvPr id="35" name="AutoShape 7" descr="Lentes de Seguridad Transparente Truper 14301 - LEDE-ST | Linio ...">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6991350" y="530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630331</xdr:colOff>
      <xdr:row>6</xdr:row>
      <xdr:rowOff>280147</xdr:rowOff>
    </xdr:from>
    <xdr:to>
      <xdr:col>4</xdr:col>
      <xdr:colOff>1820955</xdr:colOff>
      <xdr:row>6</xdr:row>
      <xdr:rowOff>1134596</xdr:rowOff>
    </xdr:to>
    <xdr:pic>
      <xdr:nvPicPr>
        <xdr:cNvPr id="38" name="Imagen 37" descr="C:\Users\NEGRI\AppData\Local\Packages\Microsoft.Office.Desktop_8wekyb3d8bbwe\AC\INetCache\Content.MSO\CAEEA9ED.tmp">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7621681" y="5585572"/>
          <a:ext cx="1190624" cy="854449"/>
        </a:xfrm>
        <a:prstGeom prst="rect">
          <a:avLst/>
        </a:prstGeom>
        <a:noFill/>
        <a:ln>
          <a:noFill/>
        </a:ln>
      </xdr:spPr>
    </xdr:pic>
    <xdr:clientData/>
  </xdr:twoCellAnchor>
  <xdr:twoCellAnchor editAs="oneCell">
    <xdr:from>
      <xdr:col>4</xdr:col>
      <xdr:colOff>562552</xdr:colOff>
      <xdr:row>9</xdr:row>
      <xdr:rowOff>1436543</xdr:rowOff>
    </xdr:from>
    <xdr:to>
      <xdr:col>4</xdr:col>
      <xdr:colOff>1976870</xdr:colOff>
      <xdr:row>10</xdr:row>
      <xdr:rowOff>1520860</xdr:rowOff>
    </xdr:to>
    <xdr:pic>
      <xdr:nvPicPr>
        <xdr:cNvPr id="45" name="Imagen 44">
          <a:extLst>
            <a:ext uri="{FF2B5EF4-FFF2-40B4-BE49-F238E27FC236}">
              <a16:creationId xmlns:a16="http://schemas.microsoft.com/office/drawing/2014/main" id="{00000000-0008-0000-0000-000015000000}"/>
            </a:ext>
          </a:extLst>
        </xdr:cNvPr>
        <xdr:cNvPicPr>
          <a:picLocks noChangeAspect="1"/>
        </xdr:cNvPicPr>
      </xdr:nvPicPr>
      <xdr:blipFill rotWithShape="1">
        <a:blip xmlns:r="http://schemas.openxmlformats.org/officeDocument/2006/relationships" r:embed="rId14"/>
        <a:srcRect l="71602" t="49883" r="19855" b="32225"/>
        <a:stretch/>
      </xdr:blipFill>
      <xdr:spPr>
        <a:xfrm>
          <a:off x="7553902" y="11704493"/>
          <a:ext cx="1414318" cy="16654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BH42"/>
  <sheetViews>
    <sheetView showGridLines="0" tabSelected="1" topLeftCell="G16" zoomScale="59" zoomScaleNormal="59" workbookViewId="0">
      <selection activeCell="P17" sqref="P17:S17"/>
    </sheetView>
  </sheetViews>
  <sheetFormatPr baseColWidth="10" defaultRowHeight="81" customHeight="1" x14ac:dyDescent="0.25"/>
  <cols>
    <col min="2" max="2" width="40" customWidth="1"/>
    <col min="3" max="3" width="27.42578125" bestFit="1" customWidth="1"/>
    <col min="4" max="4" width="26" customWidth="1"/>
    <col min="5" max="5" width="39.5703125" customWidth="1"/>
    <col min="6" max="6" width="17.5703125" customWidth="1"/>
    <col min="7" max="7" width="87.7109375" customWidth="1"/>
    <col min="8" max="9" width="15.5703125" customWidth="1"/>
    <col min="10" max="10" width="16.140625" customWidth="1"/>
    <col min="11" max="11" width="14.42578125" customWidth="1"/>
    <col min="12" max="12" width="16.85546875" customWidth="1"/>
    <col min="13" max="13" width="14.140625" style="35" customWidth="1"/>
    <col min="14" max="14" width="15.5703125" style="35" customWidth="1"/>
    <col min="15" max="15" width="15.85546875" style="35" customWidth="1"/>
    <col min="16" max="16" width="17.5703125" style="35" customWidth="1"/>
    <col min="17" max="17" width="14.7109375" style="35" customWidth="1"/>
    <col min="18" max="18" width="15.85546875" style="35" customWidth="1"/>
    <col min="19" max="19" width="14.85546875" style="35" customWidth="1"/>
    <col min="20" max="20" width="13.7109375" style="35" customWidth="1"/>
    <col min="21" max="21" width="15.85546875" style="35" bestFit="1" customWidth="1"/>
    <col min="22" max="22" width="19.28515625" bestFit="1" customWidth="1"/>
    <col min="23" max="23" width="17.85546875" customWidth="1"/>
    <col min="24" max="24" width="17.42578125" customWidth="1"/>
    <col min="25" max="25" width="19.5703125" customWidth="1"/>
    <col min="26" max="26" width="16.7109375" bestFit="1" customWidth="1"/>
    <col min="27" max="27" width="2.85546875" customWidth="1"/>
    <col min="28" max="28" width="26.28515625" customWidth="1"/>
    <col min="29" max="29" width="16.85546875" customWidth="1"/>
    <col min="250" max="250" width="27.140625" customWidth="1"/>
    <col min="251" max="253" width="40" customWidth="1"/>
    <col min="254" max="254" width="19.140625" customWidth="1"/>
    <col min="255" max="255" width="26" customWidth="1"/>
    <col min="256" max="256" width="22" customWidth="1"/>
    <col min="257" max="257" width="17.5703125" customWidth="1"/>
    <col min="258" max="259" width="57.42578125" customWidth="1"/>
    <col min="260" max="260" width="66.5703125" customWidth="1"/>
    <col min="261" max="263" width="30.85546875" customWidth="1"/>
    <col min="506" max="506" width="27.140625" customWidth="1"/>
    <col min="507" max="509" width="40" customWidth="1"/>
    <col min="510" max="510" width="19.140625" customWidth="1"/>
    <col min="511" max="511" width="26" customWidth="1"/>
    <col min="512" max="512" width="22" customWidth="1"/>
    <col min="513" max="513" width="17.5703125" customWidth="1"/>
    <col min="514" max="515" width="57.42578125" customWidth="1"/>
    <col min="516" max="516" width="66.5703125" customWidth="1"/>
    <col min="517" max="519" width="30.85546875" customWidth="1"/>
    <col min="762" max="762" width="27.140625" customWidth="1"/>
    <col min="763" max="765" width="40" customWidth="1"/>
    <col min="766" max="766" width="19.140625" customWidth="1"/>
    <col min="767" max="767" width="26" customWidth="1"/>
    <col min="768" max="768" width="22" customWidth="1"/>
    <col min="769" max="769" width="17.5703125" customWidth="1"/>
    <col min="770" max="771" width="57.42578125" customWidth="1"/>
    <col min="772" max="772" width="66.5703125" customWidth="1"/>
    <col min="773" max="775" width="30.85546875" customWidth="1"/>
    <col min="1018" max="1018" width="27.140625" customWidth="1"/>
    <col min="1019" max="1021" width="40" customWidth="1"/>
    <col min="1022" max="1022" width="19.140625" customWidth="1"/>
    <col min="1023" max="1023" width="26" customWidth="1"/>
    <col min="1024" max="1024" width="22" customWidth="1"/>
    <col min="1025" max="1025" width="17.5703125" customWidth="1"/>
    <col min="1026" max="1027" width="57.42578125" customWidth="1"/>
    <col min="1028" max="1028" width="66.5703125" customWidth="1"/>
    <col min="1029" max="1031" width="30.85546875" customWidth="1"/>
    <col min="1274" max="1274" width="27.140625" customWidth="1"/>
    <col min="1275" max="1277" width="40" customWidth="1"/>
    <col min="1278" max="1278" width="19.140625" customWidth="1"/>
    <col min="1279" max="1279" width="26" customWidth="1"/>
    <col min="1280" max="1280" width="22" customWidth="1"/>
    <col min="1281" max="1281" width="17.5703125" customWidth="1"/>
    <col min="1282" max="1283" width="57.42578125" customWidth="1"/>
    <col min="1284" max="1284" width="66.5703125" customWidth="1"/>
    <col min="1285" max="1287" width="30.85546875" customWidth="1"/>
    <col min="1530" max="1530" width="27.140625" customWidth="1"/>
    <col min="1531" max="1533" width="40" customWidth="1"/>
    <col min="1534" max="1534" width="19.140625" customWidth="1"/>
    <col min="1535" max="1535" width="26" customWidth="1"/>
    <col min="1536" max="1536" width="22" customWidth="1"/>
    <col min="1537" max="1537" width="17.5703125" customWidth="1"/>
    <col min="1538" max="1539" width="57.42578125" customWidth="1"/>
    <col min="1540" max="1540" width="66.5703125" customWidth="1"/>
    <col min="1541" max="1543" width="30.85546875" customWidth="1"/>
    <col min="1786" max="1786" width="27.140625" customWidth="1"/>
    <col min="1787" max="1789" width="40" customWidth="1"/>
    <col min="1790" max="1790" width="19.140625" customWidth="1"/>
    <col min="1791" max="1791" width="26" customWidth="1"/>
    <col min="1792" max="1792" width="22" customWidth="1"/>
    <col min="1793" max="1793" width="17.5703125" customWidth="1"/>
    <col min="1794" max="1795" width="57.42578125" customWidth="1"/>
    <col min="1796" max="1796" width="66.5703125" customWidth="1"/>
    <col min="1797" max="1799" width="30.85546875" customWidth="1"/>
    <col min="2042" max="2042" width="27.140625" customWidth="1"/>
    <col min="2043" max="2045" width="40" customWidth="1"/>
    <col min="2046" max="2046" width="19.140625" customWidth="1"/>
    <col min="2047" max="2047" width="26" customWidth="1"/>
    <col min="2048" max="2048" width="22" customWidth="1"/>
    <col min="2049" max="2049" width="17.5703125" customWidth="1"/>
    <col min="2050" max="2051" width="57.42578125" customWidth="1"/>
    <col min="2052" max="2052" width="66.5703125" customWidth="1"/>
    <col min="2053" max="2055" width="30.85546875" customWidth="1"/>
    <col min="2298" max="2298" width="27.140625" customWidth="1"/>
    <col min="2299" max="2301" width="40" customWidth="1"/>
    <col min="2302" max="2302" width="19.140625" customWidth="1"/>
    <col min="2303" max="2303" width="26" customWidth="1"/>
    <col min="2304" max="2304" width="22" customWidth="1"/>
    <col min="2305" max="2305" width="17.5703125" customWidth="1"/>
    <col min="2306" max="2307" width="57.42578125" customWidth="1"/>
    <col min="2308" max="2308" width="66.5703125" customWidth="1"/>
    <col min="2309" max="2311" width="30.85546875" customWidth="1"/>
    <col min="2554" max="2554" width="27.140625" customWidth="1"/>
    <col min="2555" max="2557" width="40" customWidth="1"/>
    <col min="2558" max="2558" width="19.140625" customWidth="1"/>
    <col min="2559" max="2559" width="26" customWidth="1"/>
    <col min="2560" max="2560" width="22" customWidth="1"/>
    <col min="2561" max="2561" width="17.5703125" customWidth="1"/>
    <col min="2562" max="2563" width="57.42578125" customWidth="1"/>
    <col min="2564" max="2564" width="66.5703125" customWidth="1"/>
    <col min="2565" max="2567" width="30.85546875" customWidth="1"/>
    <col min="2810" max="2810" width="27.140625" customWidth="1"/>
    <col min="2811" max="2813" width="40" customWidth="1"/>
    <col min="2814" max="2814" width="19.140625" customWidth="1"/>
    <col min="2815" max="2815" width="26" customWidth="1"/>
    <col min="2816" max="2816" width="22" customWidth="1"/>
    <col min="2817" max="2817" width="17.5703125" customWidth="1"/>
    <col min="2818" max="2819" width="57.42578125" customWidth="1"/>
    <col min="2820" max="2820" width="66.5703125" customWidth="1"/>
    <col min="2821" max="2823" width="30.85546875" customWidth="1"/>
    <col min="3066" max="3066" width="27.140625" customWidth="1"/>
    <col min="3067" max="3069" width="40" customWidth="1"/>
    <col min="3070" max="3070" width="19.140625" customWidth="1"/>
    <col min="3071" max="3071" width="26" customWidth="1"/>
    <col min="3072" max="3072" width="22" customWidth="1"/>
    <col min="3073" max="3073" width="17.5703125" customWidth="1"/>
    <col min="3074" max="3075" width="57.42578125" customWidth="1"/>
    <col min="3076" max="3076" width="66.5703125" customWidth="1"/>
    <col min="3077" max="3079" width="30.85546875" customWidth="1"/>
    <col min="3322" max="3322" width="27.140625" customWidth="1"/>
    <col min="3323" max="3325" width="40" customWidth="1"/>
    <col min="3326" max="3326" width="19.140625" customWidth="1"/>
    <col min="3327" max="3327" width="26" customWidth="1"/>
    <col min="3328" max="3328" width="22" customWidth="1"/>
    <col min="3329" max="3329" width="17.5703125" customWidth="1"/>
    <col min="3330" max="3331" width="57.42578125" customWidth="1"/>
    <col min="3332" max="3332" width="66.5703125" customWidth="1"/>
    <col min="3333" max="3335" width="30.85546875" customWidth="1"/>
    <col min="3578" max="3578" width="27.140625" customWidth="1"/>
    <col min="3579" max="3581" width="40" customWidth="1"/>
    <col min="3582" max="3582" width="19.140625" customWidth="1"/>
    <col min="3583" max="3583" width="26" customWidth="1"/>
    <col min="3584" max="3584" width="22" customWidth="1"/>
    <col min="3585" max="3585" width="17.5703125" customWidth="1"/>
    <col min="3586" max="3587" width="57.42578125" customWidth="1"/>
    <col min="3588" max="3588" width="66.5703125" customWidth="1"/>
    <col min="3589" max="3591" width="30.85546875" customWidth="1"/>
    <col min="3834" max="3834" width="27.140625" customWidth="1"/>
    <col min="3835" max="3837" width="40" customWidth="1"/>
    <col min="3838" max="3838" width="19.140625" customWidth="1"/>
    <col min="3839" max="3839" width="26" customWidth="1"/>
    <col min="3840" max="3840" width="22" customWidth="1"/>
    <col min="3841" max="3841" width="17.5703125" customWidth="1"/>
    <col min="3842" max="3843" width="57.42578125" customWidth="1"/>
    <col min="3844" max="3844" width="66.5703125" customWidth="1"/>
    <col min="3845" max="3847" width="30.85546875" customWidth="1"/>
    <col min="4090" max="4090" width="27.140625" customWidth="1"/>
    <col min="4091" max="4093" width="40" customWidth="1"/>
    <col min="4094" max="4094" width="19.140625" customWidth="1"/>
    <col min="4095" max="4095" width="26" customWidth="1"/>
    <col min="4096" max="4096" width="22" customWidth="1"/>
    <col min="4097" max="4097" width="17.5703125" customWidth="1"/>
    <col min="4098" max="4099" width="57.42578125" customWidth="1"/>
    <col min="4100" max="4100" width="66.5703125" customWidth="1"/>
    <col min="4101" max="4103" width="30.85546875" customWidth="1"/>
    <col min="4346" max="4346" width="27.140625" customWidth="1"/>
    <col min="4347" max="4349" width="40" customWidth="1"/>
    <col min="4350" max="4350" width="19.140625" customWidth="1"/>
    <col min="4351" max="4351" width="26" customWidth="1"/>
    <col min="4352" max="4352" width="22" customWidth="1"/>
    <col min="4353" max="4353" width="17.5703125" customWidth="1"/>
    <col min="4354" max="4355" width="57.42578125" customWidth="1"/>
    <col min="4356" max="4356" width="66.5703125" customWidth="1"/>
    <col min="4357" max="4359" width="30.85546875" customWidth="1"/>
    <col min="4602" max="4602" width="27.140625" customWidth="1"/>
    <col min="4603" max="4605" width="40" customWidth="1"/>
    <col min="4606" max="4606" width="19.140625" customWidth="1"/>
    <col min="4607" max="4607" width="26" customWidth="1"/>
    <col min="4608" max="4608" width="22" customWidth="1"/>
    <col min="4609" max="4609" width="17.5703125" customWidth="1"/>
    <col min="4610" max="4611" width="57.42578125" customWidth="1"/>
    <col min="4612" max="4612" width="66.5703125" customWidth="1"/>
    <col min="4613" max="4615" width="30.85546875" customWidth="1"/>
    <col min="4858" max="4858" width="27.140625" customWidth="1"/>
    <col min="4859" max="4861" width="40" customWidth="1"/>
    <col min="4862" max="4862" width="19.140625" customWidth="1"/>
    <col min="4863" max="4863" width="26" customWidth="1"/>
    <col min="4864" max="4864" width="22" customWidth="1"/>
    <col min="4865" max="4865" width="17.5703125" customWidth="1"/>
    <col min="4866" max="4867" width="57.42578125" customWidth="1"/>
    <col min="4868" max="4868" width="66.5703125" customWidth="1"/>
    <col min="4869" max="4871" width="30.85546875" customWidth="1"/>
    <col min="5114" max="5114" width="27.140625" customWidth="1"/>
    <col min="5115" max="5117" width="40" customWidth="1"/>
    <col min="5118" max="5118" width="19.140625" customWidth="1"/>
    <col min="5119" max="5119" width="26" customWidth="1"/>
    <col min="5120" max="5120" width="22" customWidth="1"/>
    <col min="5121" max="5121" width="17.5703125" customWidth="1"/>
    <col min="5122" max="5123" width="57.42578125" customWidth="1"/>
    <col min="5124" max="5124" width="66.5703125" customWidth="1"/>
    <col min="5125" max="5127" width="30.85546875" customWidth="1"/>
    <col min="5370" max="5370" width="27.140625" customWidth="1"/>
    <col min="5371" max="5373" width="40" customWidth="1"/>
    <col min="5374" max="5374" width="19.140625" customWidth="1"/>
    <col min="5375" max="5375" width="26" customWidth="1"/>
    <col min="5376" max="5376" width="22" customWidth="1"/>
    <col min="5377" max="5377" width="17.5703125" customWidth="1"/>
    <col min="5378" max="5379" width="57.42578125" customWidth="1"/>
    <col min="5380" max="5380" width="66.5703125" customWidth="1"/>
    <col min="5381" max="5383" width="30.85546875" customWidth="1"/>
    <col min="5626" max="5626" width="27.140625" customWidth="1"/>
    <col min="5627" max="5629" width="40" customWidth="1"/>
    <col min="5630" max="5630" width="19.140625" customWidth="1"/>
    <col min="5631" max="5631" width="26" customWidth="1"/>
    <col min="5632" max="5632" width="22" customWidth="1"/>
    <col min="5633" max="5633" width="17.5703125" customWidth="1"/>
    <col min="5634" max="5635" width="57.42578125" customWidth="1"/>
    <col min="5636" max="5636" width="66.5703125" customWidth="1"/>
    <col min="5637" max="5639" width="30.85546875" customWidth="1"/>
    <col min="5882" max="5882" width="27.140625" customWidth="1"/>
    <col min="5883" max="5885" width="40" customWidth="1"/>
    <col min="5886" max="5886" width="19.140625" customWidth="1"/>
    <col min="5887" max="5887" width="26" customWidth="1"/>
    <col min="5888" max="5888" width="22" customWidth="1"/>
    <col min="5889" max="5889" width="17.5703125" customWidth="1"/>
    <col min="5890" max="5891" width="57.42578125" customWidth="1"/>
    <col min="5892" max="5892" width="66.5703125" customWidth="1"/>
    <col min="5893" max="5895" width="30.85546875" customWidth="1"/>
    <col min="6138" max="6138" width="27.140625" customWidth="1"/>
    <col min="6139" max="6141" width="40" customWidth="1"/>
    <col min="6142" max="6142" width="19.140625" customWidth="1"/>
    <col min="6143" max="6143" width="26" customWidth="1"/>
    <col min="6144" max="6144" width="22" customWidth="1"/>
    <col min="6145" max="6145" width="17.5703125" customWidth="1"/>
    <col min="6146" max="6147" width="57.42578125" customWidth="1"/>
    <col min="6148" max="6148" width="66.5703125" customWidth="1"/>
    <col min="6149" max="6151" width="30.85546875" customWidth="1"/>
    <col min="6394" max="6394" width="27.140625" customWidth="1"/>
    <col min="6395" max="6397" width="40" customWidth="1"/>
    <col min="6398" max="6398" width="19.140625" customWidth="1"/>
    <col min="6399" max="6399" width="26" customWidth="1"/>
    <col min="6400" max="6400" width="22" customWidth="1"/>
    <col min="6401" max="6401" width="17.5703125" customWidth="1"/>
    <col min="6402" max="6403" width="57.42578125" customWidth="1"/>
    <col min="6404" max="6404" width="66.5703125" customWidth="1"/>
    <col min="6405" max="6407" width="30.85546875" customWidth="1"/>
    <col min="6650" max="6650" width="27.140625" customWidth="1"/>
    <col min="6651" max="6653" width="40" customWidth="1"/>
    <col min="6654" max="6654" width="19.140625" customWidth="1"/>
    <col min="6655" max="6655" width="26" customWidth="1"/>
    <col min="6656" max="6656" width="22" customWidth="1"/>
    <col min="6657" max="6657" width="17.5703125" customWidth="1"/>
    <col min="6658" max="6659" width="57.42578125" customWidth="1"/>
    <col min="6660" max="6660" width="66.5703125" customWidth="1"/>
    <col min="6661" max="6663" width="30.85546875" customWidth="1"/>
    <col min="6906" max="6906" width="27.140625" customWidth="1"/>
    <col min="6907" max="6909" width="40" customWidth="1"/>
    <col min="6910" max="6910" width="19.140625" customWidth="1"/>
    <col min="6911" max="6911" width="26" customWidth="1"/>
    <col min="6912" max="6912" width="22" customWidth="1"/>
    <col min="6913" max="6913" width="17.5703125" customWidth="1"/>
    <col min="6914" max="6915" width="57.42578125" customWidth="1"/>
    <col min="6916" max="6916" width="66.5703125" customWidth="1"/>
    <col min="6917" max="6919" width="30.85546875" customWidth="1"/>
    <col min="7162" max="7162" width="27.140625" customWidth="1"/>
    <col min="7163" max="7165" width="40" customWidth="1"/>
    <col min="7166" max="7166" width="19.140625" customWidth="1"/>
    <col min="7167" max="7167" width="26" customWidth="1"/>
    <col min="7168" max="7168" width="22" customWidth="1"/>
    <col min="7169" max="7169" width="17.5703125" customWidth="1"/>
    <col min="7170" max="7171" width="57.42578125" customWidth="1"/>
    <col min="7172" max="7172" width="66.5703125" customWidth="1"/>
    <col min="7173" max="7175" width="30.85546875" customWidth="1"/>
    <col min="7418" max="7418" width="27.140625" customWidth="1"/>
    <col min="7419" max="7421" width="40" customWidth="1"/>
    <col min="7422" max="7422" width="19.140625" customWidth="1"/>
    <col min="7423" max="7423" width="26" customWidth="1"/>
    <col min="7424" max="7424" width="22" customWidth="1"/>
    <col min="7425" max="7425" width="17.5703125" customWidth="1"/>
    <col min="7426" max="7427" width="57.42578125" customWidth="1"/>
    <col min="7428" max="7428" width="66.5703125" customWidth="1"/>
    <col min="7429" max="7431" width="30.85546875" customWidth="1"/>
    <col min="7674" max="7674" width="27.140625" customWidth="1"/>
    <col min="7675" max="7677" width="40" customWidth="1"/>
    <col min="7678" max="7678" width="19.140625" customWidth="1"/>
    <col min="7679" max="7679" width="26" customWidth="1"/>
    <col min="7680" max="7680" width="22" customWidth="1"/>
    <col min="7681" max="7681" width="17.5703125" customWidth="1"/>
    <col min="7682" max="7683" width="57.42578125" customWidth="1"/>
    <col min="7684" max="7684" width="66.5703125" customWidth="1"/>
    <col min="7685" max="7687" width="30.85546875" customWidth="1"/>
    <col min="7930" max="7930" width="27.140625" customWidth="1"/>
    <col min="7931" max="7933" width="40" customWidth="1"/>
    <col min="7934" max="7934" width="19.140625" customWidth="1"/>
    <col min="7935" max="7935" width="26" customWidth="1"/>
    <col min="7936" max="7936" width="22" customWidth="1"/>
    <col min="7937" max="7937" width="17.5703125" customWidth="1"/>
    <col min="7938" max="7939" width="57.42578125" customWidth="1"/>
    <col min="7940" max="7940" width="66.5703125" customWidth="1"/>
    <col min="7941" max="7943" width="30.85546875" customWidth="1"/>
    <col min="8186" max="8186" width="27.140625" customWidth="1"/>
    <col min="8187" max="8189" width="40" customWidth="1"/>
    <col min="8190" max="8190" width="19.140625" customWidth="1"/>
    <col min="8191" max="8191" width="26" customWidth="1"/>
    <col min="8192" max="8192" width="22" customWidth="1"/>
    <col min="8193" max="8193" width="17.5703125" customWidth="1"/>
    <col min="8194" max="8195" width="57.42578125" customWidth="1"/>
    <col min="8196" max="8196" width="66.5703125" customWidth="1"/>
    <col min="8197" max="8199" width="30.85546875" customWidth="1"/>
    <col min="8442" max="8442" width="27.140625" customWidth="1"/>
    <col min="8443" max="8445" width="40" customWidth="1"/>
    <col min="8446" max="8446" width="19.140625" customWidth="1"/>
    <col min="8447" max="8447" width="26" customWidth="1"/>
    <col min="8448" max="8448" width="22" customWidth="1"/>
    <col min="8449" max="8449" width="17.5703125" customWidth="1"/>
    <col min="8450" max="8451" width="57.42578125" customWidth="1"/>
    <col min="8452" max="8452" width="66.5703125" customWidth="1"/>
    <col min="8453" max="8455" width="30.85546875" customWidth="1"/>
    <col min="8698" max="8698" width="27.140625" customWidth="1"/>
    <col min="8699" max="8701" width="40" customWidth="1"/>
    <col min="8702" max="8702" width="19.140625" customWidth="1"/>
    <col min="8703" max="8703" width="26" customWidth="1"/>
    <col min="8704" max="8704" width="22" customWidth="1"/>
    <col min="8705" max="8705" width="17.5703125" customWidth="1"/>
    <col min="8706" max="8707" width="57.42578125" customWidth="1"/>
    <col min="8708" max="8708" width="66.5703125" customWidth="1"/>
    <col min="8709" max="8711" width="30.85546875" customWidth="1"/>
    <col min="8954" max="8954" width="27.140625" customWidth="1"/>
    <col min="8955" max="8957" width="40" customWidth="1"/>
    <col min="8958" max="8958" width="19.140625" customWidth="1"/>
    <col min="8959" max="8959" width="26" customWidth="1"/>
    <col min="8960" max="8960" width="22" customWidth="1"/>
    <col min="8961" max="8961" width="17.5703125" customWidth="1"/>
    <col min="8962" max="8963" width="57.42578125" customWidth="1"/>
    <col min="8964" max="8964" width="66.5703125" customWidth="1"/>
    <col min="8965" max="8967" width="30.85546875" customWidth="1"/>
    <col min="9210" max="9210" width="27.140625" customWidth="1"/>
    <col min="9211" max="9213" width="40" customWidth="1"/>
    <col min="9214" max="9214" width="19.140625" customWidth="1"/>
    <col min="9215" max="9215" width="26" customWidth="1"/>
    <col min="9216" max="9216" width="22" customWidth="1"/>
    <col min="9217" max="9217" width="17.5703125" customWidth="1"/>
    <col min="9218" max="9219" width="57.42578125" customWidth="1"/>
    <col min="9220" max="9220" width="66.5703125" customWidth="1"/>
    <col min="9221" max="9223" width="30.85546875" customWidth="1"/>
    <col min="9466" max="9466" width="27.140625" customWidth="1"/>
    <col min="9467" max="9469" width="40" customWidth="1"/>
    <col min="9470" max="9470" width="19.140625" customWidth="1"/>
    <col min="9471" max="9471" width="26" customWidth="1"/>
    <col min="9472" max="9472" width="22" customWidth="1"/>
    <col min="9473" max="9473" width="17.5703125" customWidth="1"/>
    <col min="9474" max="9475" width="57.42578125" customWidth="1"/>
    <col min="9476" max="9476" width="66.5703125" customWidth="1"/>
    <col min="9477" max="9479" width="30.85546875" customWidth="1"/>
    <col min="9722" max="9722" width="27.140625" customWidth="1"/>
    <col min="9723" max="9725" width="40" customWidth="1"/>
    <col min="9726" max="9726" width="19.140625" customWidth="1"/>
    <col min="9727" max="9727" width="26" customWidth="1"/>
    <col min="9728" max="9728" width="22" customWidth="1"/>
    <col min="9729" max="9729" width="17.5703125" customWidth="1"/>
    <col min="9730" max="9731" width="57.42578125" customWidth="1"/>
    <col min="9732" max="9732" width="66.5703125" customWidth="1"/>
    <col min="9733" max="9735" width="30.85546875" customWidth="1"/>
    <col min="9978" max="9978" width="27.140625" customWidth="1"/>
    <col min="9979" max="9981" width="40" customWidth="1"/>
    <col min="9982" max="9982" width="19.140625" customWidth="1"/>
    <col min="9983" max="9983" width="26" customWidth="1"/>
    <col min="9984" max="9984" width="22" customWidth="1"/>
    <col min="9985" max="9985" width="17.5703125" customWidth="1"/>
    <col min="9986" max="9987" width="57.42578125" customWidth="1"/>
    <col min="9988" max="9988" width="66.5703125" customWidth="1"/>
    <col min="9989" max="9991" width="30.85546875" customWidth="1"/>
    <col min="10234" max="10234" width="27.140625" customWidth="1"/>
    <col min="10235" max="10237" width="40" customWidth="1"/>
    <col min="10238" max="10238" width="19.140625" customWidth="1"/>
    <col min="10239" max="10239" width="26" customWidth="1"/>
    <col min="10240" max="10240" width="22" customWidth="1"/>
    <col min="10241" max="10241" width="17.5703125" customWidth="1"/>
    <col min="10242" max="10243" width="57.42578125" customWidth="1"/>
    <col min="10244" max="10244" width="66.5703125" customWidth="1"/>
    <col min="10245" max="10247" width="30.85546875" customWidth="1"/>
    <col min="10490" max="10490" width="27.140625" customWidth="1"/>
    <col min="10491" max="10493" width="40" customWidth="1"/>
    <col min="10494" max="10494" width="19.140625" customWidth="1"/>
    <col min="10495" max="10495" width="26" customWidth="1"/>
    <col min="10496" max="10496" width="22" customWidth="1"/>
    <col min="10497" max="10497" width="17.5703125" customWidth="1"/>
    <col min="10498" max="10499" width="57.42578125" customWidth="1"/>
    <col min="10500" max="10500" width="66.5703125" customWidth="1"/>
    <col min="10501" max="10503" width="30.85546875" customWidth="1"/>
    <col min="10746" max="10746" width="27.140625" customWidth="1"/>
    <col min="10747" max="10749" width="40" customWidth="1"/>
    <col min="10750" max="10750" width="19.140625" customWidth="1"/>
    <col min="10751" max="10751" width="26" customWidth="1"/>
    <col min="10752" max="10752" width="22" customWidth="1"/>
    <col min="10753" max="10753" width="17.5703125" customWidth="1"/>
    <col min="10754" max="10755" width="57.42578125" customWidth="1"/>
    <col min="10756" max="10756" width="66.5703125" customWidth="1"/>
    <col min="10757" max="10759" width="30.85546875" customWidth="1"/>
    <col min="11002" max="11002" width="27.140625" customWidth="1"/>
    <col min="11003" max="11005" width="40" customWidth="1"/>
    <col min="11006" max="11006" width="19.140625" customWidth="1"/>
    <col min="11007" max="11007" width="26" customWidth="1"/>
    <col min="11008" max="11008" width="22" customWidth="1"/>
    <col min="11009" max="11009" width="17.5703125" customWidth="1"/>
    <col min="11010" max="11011" width="57.42578125" customWidth="1"/>
    <col min="11012" max="11012" width="66.5703125" customWidth="1"/>
    <col min="11013" max="11015" width="30.85546875" customWidth="1"/>
    <col min="11258" max="11258" width="27.140625" customWidth="1"/>
    <col min="11259" max="11261" width="40" customWidth="1"/>
    <col min="11262" max="11262" width="19.140625" customWidth="1"/>
    <col min="11263" max="11263" width="26" customWidth="1"/>
    <col min="11264" max="11264" width="22" customWidth="1"/>
    <col min="11265" max="11265" width="17.5703125" customWidth="1"/>
    <col min="11266" max="11267" width="57.42578125" customWidth="1"/>
    <col min="11268" max="11268" width="66.5703125" customWidth="1"/>
    <col min="11269" max="11271" width="30.85546875" customWidth="1"/>
    <col min="11514" max="11514" width="27.140625" customWidth="1"/>
    <col min="11515" max="11517" width="40" customWidth="1"/>
    <col min="11518" max="11518" width="19.140625" customWidth="1"/>
    <col min="11519" max="11519" width="26" customWidth="1"/>
    <col min="11520" max="11520" width="22" customWidth="1"/>
    <col min="11521" max="11521" width="17.5703125" customWidth="1"/>
    <col min="11522" max="11523" width="57.42578125" customWidth="1"/>
    <col min="11524" max="11524" width="66.5703125" customWidth="1"/>
    <col min="11525" max="11527" width="30.85546875" customWidth="1"/>
    <col min="11770" max="11770" width="27.140625" customWidth="1"/>
    <col min="11771" max="11773" width="40" customWidth="1"/>
    <col min="11774" max="11774" width="19.140625" customWidth="1"/>
    <col min="11775" max="11775" width="26" customWidth="1"/>
    <col min="11776" max="11776" width="22" customWidth="1"/>
    <col min="11777" max="11777" width="17.5703125" customWidth="1"/>
    <col min="11778" max="11779" width="57.42578125" customWidth="1"/>
    <col min="11780" max="11780" width="66.5703125" customWidth="1"/>
    <col min="11781" max="11783" width="30.85546875" customWidth="1"/>
    <col min="12026" max="12026" width="27.140625" customWidth="1"/>
    <col min="12027" max="12029" width="40" customWidth="1"/>
    <col min="12030" max="12030" width="19.140625" customWidth="1"/>
    <col min="12031" max="12031" width="26" customWidth="1"/>
    <col min="12032" max="12032" width="22" customWidth="1"/>
    <col min="12033" max="12033" width="17.5703125" customWidth="1"/>
    <col min="12034" max="12035" width="57.42578125" customWidth="1"/>
    <col min="12036" max="12036" width="66.5703125" customWidth="1"/>
    <col min="12037" max="12039" width="30.85546875" customWidth="1"/>
    <col min="12282" max="12282" width="27.140625" customWidth="1"/>
    <col min="12283" max="12285" width="40" customWidth="1"/>
    <col min="12286" max="12286" width="19.140625" customWidth="1"/>
    <col min="12287" max="12287" width="26" customWidth="1"/>
    <col min="12288" max="12288" width="22" customWidth="1"/>
    <col min="12289" max="12289" width="17.5703125" customWidth="1"/>
    <col min="12290" max="12291" width="57.42578125" customWidth="1"/>
    <col min="12292" max="12292" width="66.5703125" customWidth="1"/>
    <col min="12293" max="12295" width="30.85546875" customWidth="1"/>
    <col min="12538" max="12538" width="27.140625" customWidth="1"/>
    <col min="12539" max="12541" width="40" customWidth="1"/>
    <col min="12542" max="12542" width="19.140625" customWidth="1"/>
    <col min="12543" max="12543" width="26" customWidth="1"/>
    <col min="12544" max="12544" width="22" customWidth="1"/>
    <col min="12545" max="12545" width="17.5703125" customWidth="1"/>
    <col min="12546" max="12547" width="57.42578125" customWidth="1"/>
    <col min="12548" max="12548" width="66.5703125" customWidth="1"/>
    <col min="12549" max="12551" width="30.85546875" customWidth="1"/>
    <col min="12794" max="12794" width="27.140625" customWidth="1"/>
    <col min="12795" max="12797" width="40" customWidth="1"/>
    <col min="12798" max="12798" width="19.140625" customWidth="1"/>
    <col min="12799" max="12799" width="26" customWidth="1"/>
    <col min="12800" max="12800" width="22" customWidth="1"/>
    <col min="12801" max="12801" width="17.5703125" customWidth="1"/>
    <col min="12802" max="12803" width="57.42578125" customWidth="1"/>
    <col min="12804" max="12804" width="66.5703125" customWidth="1"/>
    <col min="12805" max="12807" width="30.85546875" customWidth="1"/>
    <col min="13050" max="13050" width="27.140625" customWidth="1"/>
    <col min="13051" max="13053" width="40" customWidth="1"/>
    <col min="13054" max="13054" width="19.140625" customWidth="1"/>
    <col min="13055" max="13055" width="26" customWidth="1"/>
    <col min="13056" max="13056" width="22" customWidth="1"/>
    <col min="13057" max="13057" width="17.5703125" customWidth="1"/>
    <col min="13058" max="13059" width="57.42578125" customWidth="1"/>
    <col min="13060" max="13060" width="66.5703125" customWidth="1"/>
    <col min="13061" max="13063" width="30.85546875" customWidth="1"/>
    <col min="13306" max="13306" width="27.140625" customWidth="1"/>
    <col min="13307" max="13309" width="40" customWidth="1"/>
    <col min="13310" max="13310" width="19.140625" customWidth="1"/>
    <col min="13311" max="13311" width="26" customWidth="1"/>
    <col min="13312" max="13312" width="22" customWidth="1"/>
    <col min="13313" max="13313" width="17.5703125" customWidth="1"/>
    <col min="13314" max="13315" width="57.42578125" customWidth="1"/>
    <col min="13316" max="13316" width="66.5703125" customWidth="1"/>
    <col min="13317" max="13319" width="30.85546875" customWidth="1"/>
    <col min="13562" max="13562" width="27.140625" customWidth="1"/>
    <col min="13563" max="13565" width="40" customWidth="1"/>
    <col min="13566" max="13566" width="19.140625" customWidth="1"/>
    <col min="13567" max="13567" width="26" customWidth="1"/>
    <col min="13568" max="13568" width="22" customWidth="1"/>
    <col min="13569" max="13569" width="17.5703125" customWidth="1"/>
    <col min="13570" max="13571" width="57.42578125" customWidth="1"/>
    <col min="13572" max="13572" width="66.5703125" customWidth="1"/>
    <col min="13573" max="13575" width="30.85546875" customWidth="1"/>
    <col min="13818" max="13818" width="27.140625" customWidth="1"/>
    <col min="13819" max="13821" width="40" customWidth="1"/>
    <col min="13822" max="13822" width="19.140625" customWidth="1"/>
    <col min="13823" max="13823" width="26" customWidth="1"/>
    <col min="13824" max="13824" width="22" customWidth="1"/>
    <col min="13825" max="13825" width="17.5703125" customWidth="1"/>
    <col min="13826" max="13827" width="57.42578125" customWidth="1"/>
    <col min="13828" max="13828" width="66.5703125" customWidth="1"/>
    <col min="13829" max="13831" width="30.85546875" customWidth="1"/>
    <col min="14074" max="14074" width="27.140625" customWidth="1"/>
    <col min="14075" max="14077" width="40" customWidth="1"/>
    <col min="14078" max="14078" width="19.140625" customWidth="1"/>
    <col min="14079" max="14079" width="26" customWidth="1"/>
    <col min="14080" max="14080" width="22" customWidth="1"/>
    <col min="14081" max="14081" width="17.5703125" customWidth="1"/>
    <col min="14082" max="14083" width="57.42578125" customWidth="1"/>
    <col min="14084" max="14084" width="66.5703125" customWidth="1"/>
    <col min="14085" max="14087" width="30.85546875" customWidth="1"/>
    <col min="14330" max="14330" width="27.140625" customWidth="1"/>
    <col min="14331" max="14333" width="40" customWidth="1"/>
    <col min="14334" max="14334" width="19.140625" customWidth="1"/>
    <col min="14335" max="14335" width="26" customWidth="1"/>
    <col min="14336" max="14336" width="22" customWidth="1"/>
    <col min="14337" max="14337" width="17.5703125" customWidth="1"/>
    <col min="14338" max="14339" width="57.42578125" customWidth="1"/>
    <col min="14340" max="14340" width="66.5703125" customWidth="1"/>
    <col min="14341" max="14343" width="30.85546875" customWidth="1"/>
    <col min="14586" max="14586" width="27.140625" customWidth="1"/>
    <col min="14587" max="14589" width="40" customWidth="1"/>
    <col min="14590" max="14590" width="19.140625" customWidth="1"/>
    <col min="14591" max="14591" width="26" customWidth="1"/>
    <col min="14592" max="14592" width="22" customWidth="1"/>
    <col min="14593" max="14593" width="17.5703125" customWidth="1"/>
    <col min="14594" max="14595" width="57.42578125" customWidth="1"/>
    <col min="14596" max="14596" width="66.5703125" customWidth="1"/>
    <col min="14597" max="14599" width="30.85546875" customWidth="1"/>
    <col min="14842" max="14842" width="27.140625" customWidth="1"/>
    <col min="14843" max="14845" width="40" customWidth="1"/>
    <col min="14846" max="14846" width="19.140625" customWidth="1"/>
    <col min="14847" max="14847" width="26" customWidth="1"/>
    <col min="14848" max="14848" width="22" customWidth="1"/>
    <col min="14849" max="14849" width="17.5703125" customWidth="1"/>
    <col min="14850" max="14851" width="57.42578125" customWidth="1"/>
    <col min="14852" max="14852" width="66.5703125" customWidth="1"/>
    <col min="14853" max="14855" width="30.85546875" customWidth="1"/>
    <col min="15098" max="15098" width="27.140625" customWidth="1"/>
    <col min="15099" max="15101" width="40" customWidth="1"/>
    <col min="15102" max="15102" width="19.140625" customWidth="1"/>
    <col min="15103" max="15103" width="26" customWidth="1"/>
    <col min="15104" max="15104" width="22" customWidth="1"/>
    <col min="15105" max="15105" width="17.5703125" customWidth="1"/>
    <col min="15106" max="15107" width="57.42578125" customWidth="1"/>
    <col min="15108" max="15108" width="66.5703125" customWidth="1"/>
    <col min="15109" max="15111" width="30.85546875" customWidth="1"/>
    <col min="15354" max="15354" width="27.140625" customWidth="1"/>
    <col min="15355" max="15357" width="40" customWidth="1"/>
    <col min="15358" max="15358" width="19.140625" customWidth="1"/>
    <col min="15359" max="15359" width="26" customWidth="1"/>
    <col min="15360" max="15360" width="22" customWidth="1"/>
    <col min="15361" max="15361" width="17.5703125" customWidth="1"/>
    <col min="15362" max="15363" width="57.42578125" customWidth="1"/>
    <col min="15364" max="15364" width="66.5703125" customWidth="1"/>
    <col min="15365" max="15367" width="30.85546875" customWidth="1"/>
    <col min="15610" max="15610" width="27.140625" customWidth="1"/>
    <col min="15611" max="15613" width="40" customWidth="1"/>
    <col min="15614" max="15614" width="19.140625" customWidth="1"/>
    <col min="15615" max="15615" width="26" customWidth="1"/>
    <col min="15616" max="15616" width="22" customWidth="1"/>
    <col min="15617" max="15617" width="17.5703125" customWidth="1"/>
    <col min="15618" max="15619" width="57.42578125" customWidth="1"/>
    <col min="15620" max="15620" width="66.5703125" customWidth="1"/>
    <col min="15621" max="15623" width="30.85546875" customWidth="1"/>
    <col min="15866" max="15866" width="27.140625" customWidth="1"/>
    <col min="15867" max="15869" width="40" customWidth="1"/>
    <col min="15870" max="15870" width="19.140625" customWidth="1"/>
    <col min="15871" max="15871" width="26" customWidth="1"/>
    <col min="15872" max="15872" width="22" customWidth="1"/>
    <col min="15873" max="15873" width="17.5703125" customWidth="1"/>
    <col min="15874" max="15875" width="57.42578125" customWidth="1"/>
    <col min="15876" max="15876" width="66.5703125" customWidth="1"/>
    <col min="15877" max="15879" width="30.85546875" customWidth="1"/>
    <col min="16122" max="16122" width="27.140625" customWidth="1"/>
    <col min="16123" max="16125" width="40" customWidth="1"/>
    <col min="16126" max="16126" width="19.140625" customWidth="1"/>
    <col min="16127" max="16127" width="26" customWidth="1"/>
    <col min="16128" max="16128" width="22" customWidth="1"/>
    <col min="16129" max="16129" width="17.5703125" customWidth="1"/>
    <col min="16130" max="16131" width="57.42578125" customWidth="1"/>
    <col min="16132" max="16132" width="66.5703125" customWidth="1"/>
    <col min="16133" max="16135" width="30.85546875" customWidth="1"/>
  </cols>
  <sheetData>
    <row r="1" spans="1:60" ht="39.75" customHeight="1" x14ac:dyDescent="0.25">
      <c r="A1" s="47" t="s">
        <v>31</v>
      </c>
      <c r="B1" s="48"/>
      <c r="C1" s="48"/>
      <c r="D1" s="48"/>
      <c r="E1" s="48"/>
      <c r="F1" s="48"/>
      <c r="G1" s="48"/>
      <c r="H1" s="48"/>
      <c r="I1" s="49"/>
      <c r="J1" s="52" t="s">
        <v>38</v>
      </c>
      <c r="K1" s="53"/>
      <c r="L1" s="54"/>
      <c r="M1" s="52" t="s">
        <v>39</v>
      </c>
      <c r="N1" s="53"/>
      <c r="O1" s="54"/>
      <c r="P1" s="52" t="s">
        <v>40</v>
      </c>
      <c r="Q1" s="53"/>
      <c r="R1" s="54"/>
      <c r="S1" s="52" t="s">
        <v>41</v>
      </c>
      <c r="T1" s="53"/>
      <c r="U1" s="54"/>
      <c r="V1" s="41" t="s">
        <v>42</v>
      </c>
      <c r="W1" s="42"/>
      <c r="X1" s="42"/>
      <c r="Y1" s="43"/>
    </row>
    <row r="2" spans="1:60" s="6" customFormat="1" ht="33" customHeight="1" x14ac:dyDescent="0.25">
      <c r="A2" s="47"/>
      <c r="B2" s="48"/>
      <c r="C2" s="48"/>
      <c r="D2" s="48"/>
      <c r="E2" s="48"/>
      <c r="F2" s="48"/>
      <c r="G2" s="48"/>
      <c r="H2" s="48"/>
      <c r="I2" s="49"/>
      <c r="J2" s="55"/>
      <c r="K2" s="56"/>
      <c r="L2" s="57"/>
      <c r="M2" s="55"/>
      <c r="N2" s="56"/>
      <c r="O2" s="57"/>
      <c r="P2" s="55"/>
      <c r="Q2" s="56"/>
      <c r="R2" s="57"/>
      <c r="S2" s="55"/>
      <c r="T2" s="56"/>
      <c r="U2" s="57"/>
      <c r="V2" s="44"/>
      <c r="W2" s="45"/>
      <c r="X2" s="45"/>
      <c r="Y2" s="46"/>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row>
    <row r="3" spans="1:60" s="1" customFormat="1" ht="32.25" customHeight="1" thickBot="1" x14ac:dyDescent="0.25">
      <c r="A3" s="47"/>
      <c r="B3" s="48"/>
      <c r="C3" s="48"/>
      <c r="D3" s="48"/>
      <c r="E3" s="48"/>
      <c r="F3" s="48"/>
      <c r="G3" s="48"/>
      <c r="H3" s="48"/>
      <c r="I3" s="49"/>
      <c r="J3" s="58"/>
      <c r="K3" s="59"/>
      <c r="L3" s="60"/>
      <c r="M3" s="58"/>
      <c r="N3" s="59"/>
      <c r="O3" s="60"/>
      <c r="P3" s="58"/>
      <c r="Q3" s="59"/>
      <c r="R3" s="60"/>
      <c r="S3" s="58"/>
      <c r="T3" s="59"/>
      <c r="U3" s="60"/>
      <c r="V3" s="44"/>
      <c r="W3" s="45"/>
      <c r="X3" s="45"/>
      <c r="Y3" s="46"/>
    </row>
    <row r="4" spans="1:60" s="2" customFormat="1" ht="81" customHeight="1" x14ac:dyDescent="0.25">
      <c r="A4" s="16" t="s">
        <v>37</v>
      </c>
      <c r="B4" s="17" t="s">
        <v>0</v>
      </c>
      <c r="C4" s="18" t="s">
        <v>1</v>
      </c>
      <c r="D4" s="61" t="s">
        <v>2</v>
      </c>
      <c r="E4" s="61"/>
      <c r="F4" s="18" t="s">
        <v>3</v>
      </c>
      <c r="G4" s="18" t="s">
        <v>4</v>
      </c>
      <c r="H4" s="19" t="s">
        <v>43</v>
      </c>
      <c r="I4" s="19" t="s">
        <v>30</v>
      </c>
      <c r="J4" s="20" t="s">
        <v>32</v>
      </c>
      <c r="K4" s="18" t="s">
        <v>33</v>
      </c>
      <c r="L4" s="21" t="s">
        <v>34</v>
      </c>
      <c r="M4" s="52" t="s">
        <v>32</v>
      </c>
      <c r="N4" s="53" t="s">
        <v>33</v>
      </c>
      <c r="O4" s="54" t="s">
        <v>34</v>
      </c>
      <c r="P4" s="52" t="s">
        <v>32</v>
      </c>
      <c r="Q4" s="53" t="s">
        <v>33</v>
      </c>
      <c r="R4" s="54" t="s">
        <v>34</v>
      </c>
      <c r="S4" s="52" t="s">
        <v>32</v>
      </c>
      <c r="T4" s="53" t="s">
        <v>33</v>
      </c>
      <c r="U4" s="54" t="s">
        <v>34</v>
      </c>
      <c r="V4" s="13" t="s">
        <v>32</v>
      </c>
      <c r="W4" s="14" t="s">
        <v>33</v>
      </c>
      <c r="X4" s="15" t="s">
        <v>34</v>
      </c>
      <c r="Y4" s="15" t="s">
        <v>47</v>
      </c>
    </row>
    <row r="5" spans="1:60" s="4" customFormat="1" ht="124.5" customHeight="1" x14ac:dyDescent="0.25">
      <c r="A5" s="22">
        <v>1</v>
      </c>
      <c r="B5" s="3" t="s">
        <v>5</v>
      </c>
      <c r="C5" s="3" t="s">
        <v>6</v>
      </c>
      <c r="D5" s="3" t="s">
        <v>20</v>
      </c>
      <c r="E5" s="3"/>
      <c r="F5" s="3" t="s">
        <v>7</v>
      </c>
      <c r="G5" s="29" t="s">
        <v>48</v>
      </c>
      <c r="H5" s="8" t="s">
        <v>44</v>
      </c>
      <c r="I5" s="8">
        <v>750</v>
      </c>
      <c r="J5" s="10">
        <v>55000</v>
      </c>
      <c r="K5" s="36">
        <f t="shared" ref="K5:K17" si="0">+J5*19%</f>
        <v>10450</v>
      </c>
      <c r="L5" s="9">
        <f t="shared" ref="L5:L12" si="1">+J5+K5</f>
        <v>65450</v>
      </c>
      <c r="M5" s="32">
        <v>21178</v>
      </c>
      <c r="N5" s="37">
        <f t="shared" ref="N5:N15" si="2">ROUND(+M5*19%,0)</f>
        <v>4024</v>
      </c>
      <c r="O5" s="32">
        <f>M5+N5</f>
        <v>25202</v>
      </c>
      <c r="P5" s="32">
        <v>19900</v>
      </c>
      <c r="Q5" s="37">
        <f t="shared" ref="Q5:Q17" si="3">SUM(P5*19%)</f>
        <v>3781</v>
      </c>
      <c r="R5" s="32">
        <f t="shared" ref="R5:R17" si="4">Q5+P5</f>
        <v>23681</v>
      </c>
      <c r="S5" s="32">
        <v>19000</v>
      </c>
      <c r="T5" s="37">
        <f>S5*19%</f>
        <v>3610</v>
      </c>
      <c r="U5" s="32">
        <f>S5+T5</f>
        <v>22610</v>
      </c>
      <c r="V5" s="27">
        <f>ROUND(AVERAGE(J5,M5,P5,S5),0)</f>
        <v>28770</v>
      </c>
      <c r="W5" s="38">
        <f t="shared" ref="W5:W16" si="5">ROUND(V5*19%,0)</f>
        <v>5466</v>
      </c>
      <c r="X5" s="27">
        <f>V5+W5</f>
        <v>34236</v>
      </c>
      <c r="Y5" s="28">
        <f>ROUND(I5*X5,0)</f>
        <v>25677000</v>
      </c>
      <c r="Z5" s="12"/>
    </row>
    <row r="6" spans="1:60" s="4" customFormat="1" ht="124.5" customHeight="1" x14ac:dyDescent="0.25">
      <c r="A6" s="22">
        <f>1+A5</f>
        <v>2</v>
      </c>
      <c r="B6" s="3" t="s">
        <v>8</v>
      </c>
      <c r="C6" s="3" t="s">
        <v>9</v>
      </c>
      <c r="D6" s="3" t="s">
        <v>49</v>
      </c>
      <c r="E6" s="3"/>
      <c r="F6" s="3" t="s">
        <v>10</v>
      </c>
      <c r="G6" s="30" t="s">
        <v>50</v>
      </c>
      <c r="H6" s="8" t="s">
        <v>44</v>
      </c>
      <c r="I6" s="8">
        <v>750</v>
      </c>
      <c r="J6" s="10">
        <v>8000</v>
      </c>
      <c r="K6" s="36">
        <f t="shared" si="0"/>
        <v>1520</v>
      </c>
      <c r="L6" s="9">
        <f t="shared" si="1"/>
        <v>9520</v>
      </c>
      <c r="M6" s="32">
        <v>6466</v>
      </c>
      <c r="N6" s="37">
        <f t="shared" si="2"/>
        <v>1229</v>
      </c>
      <c r="O6" s="32">
        <f t="shared" ref="O6:O17" si="6">M6+N6</f>
        <v>7695</v>
      </c>
      <c r="P6" s="32">
        <v>6900</v>
      </c>
      <c r="Q6" s="37">
        <f t="shared" si="3"/>
        <v>1311</v>
      </c>
      <c r="R6" s="32">
        <f t="shared" si="4"/>
        <v>8211</v>
      </c>
      <c r="S6" s="32">
        <v>2700</v>
      </c>
      <c r="T6" s="37">
        <f t="shared" ref="T6:T17" si="7">S6*19%</f>
        <v>513</v>
      </c>
      <c r="U6" s="32">
        <f t="shared" ref="U6:U17" si="8">S6+T6</f>
        <v>3213</v>
      </c>
      <c r="V6" s="27">
        <f t="shared" ref="V6:V17" si="9">ROUND(AVERAGE(J6,M6,P6,S6),0)</f>
        <v>6017</v>
      </c>
      <c r="W6" s="38">
        <f t="shared" si="5"/>
        <v>1143</v>
      </c>
      <c r="X6" s="27">
        <f t="shared" ref="X6:X17" si="10">V6+W6</f>
        <v>7160</v>
      </c>
      <c r="Y6" s="28">
        <f>ROUND(I6*X6,0)</f>
        <v>5370000</v>
      </c>
      <c r="AB6" s="12"/>
    </row>
    <row r="7" spans="1:60" s="4" customFormat="1" ht="124.5" customHeight="1" x14ac:dyDescent="0.25">
      <c r="A7" s="22">
        <f t="shared" ref="A7:A17" si="11">1+A6</f>
        <v>3</v>
      </c>
      <c r="B7" s="3" t="s">
        <v>26</v>
      </c>
      <c r="C7" s="3" t="s">
        <v>9</v>
      </c>
      <c r="D7" s="3" t="s">
        <v>49</v>
      </c>
      <c r="E7" s="3"/>
      <c r="F7" s="3" t="s">
        <v>10</v>
      </c>
      <c r="G7" s="30" t="s">
        <v>51</v>
      </c>
      <c r="H7" s="8" t="s">
        <v>44</v>
      </c>
      <c r="I7" s="8">
        <v>750</v>
      </c>
      <c r="J7" s="10">
        <v>8000</v>
      </c>
      <c r="K7" s="36">
        <f t="shared" si="0"/>
        <v>1520</v>
      </c>
      <c r="L7" s="9">
        <f t="shared" si="1"/>
        <v>9520</v>
      </c>
      <c r="M7" s="32">
        <v>6466</v>
      </c>
      <c r="N7" s="37">
        <f t="shared" si="2"/>
        <v>1229</v>
      </c>
      <c r="O7" s="32">
        <f t="shared" si="6"/>
        <v>7695</v>
      </c>
      <c r="P7" s="32">
        <v>6900</v>
      </c>
      <c r="Q7" s="37">
        <f t="shared" si="3"/>
        <v>1311</v>
      </c>
      <c r="R7" s="32">
        <f t="shared" si="4"/>
        <v>8211</v>
      </c>
      <c r="S7" s="32">
        <v>2700</v>
      </c>
      <c r="T7" s="37">
        <f t="shared" si="7"/>
        <v>513</v>
      </c>
      <c r="U7" s="32">
        <f t="shared" si="8"/>
        <v>3213</v>
      </c>
      <c r="V7" s="27">
        <f t="shared" si="9"/>
        <v>6017</v>
      </c>
      <c r="W7" s="38">
        <f t="shared" si="5"/>
        <v>1143</v>
      </c>
      <c r="X7" s="27">
        <f t="shared" si="10"/>
        <v>7160</v>
      </c>
      <c r="Y7" s="28">
        <f t="shared" ref="Y7:Y16" si="12">ROUND(I7*X7,0)</f>
        <v>5370000</v>
      </c>
    </row>
    <row r="8" spans="1:60" s="4" customFormat="1" ht="124.5" customHeight="1" x14ac:dyDescent="0.25">
      <c r="A8" s="22">
        <f t="shared" si="11"/>
        <v>4</v>
      </c>
      <c r="B8" s="3" t="s">
        <v>16</v>
      </c>
      <c r="C8" s="3" t="s">
        <v>11</v>
      </c>
      <c r="D8" s="3" t="s">
        <v>52</v>
      </c>
      <c r="E8" s="25"/>
      <c r="F8" s="3" t="s">
        <v>53</v>
      </c>
      <c r="G8" s="30" t="s">
        <v>54</v>
      </c>
      <c r="H8" s="8" t="s">
        <v>45</v>
      </c>
      <c r="I8" s="8">
        <v>750</v>
      </c>
      <c r="J8" s="11">
        <v>6200</v>
      </c>
      <c r="K8" s="36">
        <f t="shared" si="0"/>
        <v>1178</v>
      </c>
      <c r="L8" s="9">
        <f t="shared" si="1"/>
        <v>7378</v>
      </c>
      <c r="M8" s="32">
        <v>6875</v>
      </c>
      <c r="N8" s="37">
        <f t="shared" si="2"/>
        <v>1306</v>
      </c>
      <c r="O8" s="32">
        <f t="shared" si="6"/>
        <v>8181</v>
      </c>
      <c r="P8" s="32">
        <v>7900</v>
      </c>
      <c r="Q8" s="37">
        <f t="shared" si="3"/>
        <v>1501</v>
      </c>
      <c r="R8" s="32">
        <f t="shared" si="4"/>
        <v>9401</v>
      </c>
      <c r="S8" s="32">
        <v>5900</v>
      </c>
      <c r="T8" s="37">
        <f t="shared" si="7"/>
        <v>1121</v>
      </c>
      <c r="U8" s="32">
        <f t="shared" si="8"/>
        <v>7021</v>
      </c>
      <c r="V8" s="27">
        <f t="shared" si="9"/>
        <v>6719</v>
      </c>
      <c r="W8" s="38">
        <f t="shared" si="5"/>
        <v>1277</v>
      </c>
      <c r="X8" s="27">
        <f t="shared" si="10"/>
        <v>7996</v>
      </c>
      <c r="Y8" s="28">
        <f t="shared" si="12"/>
        <v>5997000</v>
      </c>
    </row>
    <row r="9" spans="1:60" s="4" customFormat="1" ht="124.5" customHeight="1" x14ac:dyDescent="0.25">
      <c r="A9" s="22">
        <f t="shared" si="11"/>
        <v>5</v>
      </c>
      <c r="B9" s="3" t="s">
        <v>24</v>
      </c>
      <c r="C9" s="3" t="s">
        <v>11</v>
      </c>
      <c r="D9" s="3" t="s">
        <v>55</v>
      </c>
      <c r="E9" s="5"/>
      <c r="F9" s="3" t="s">
        <v>23</v>
      </c>
      <c r="G9" s="30" t="s">
        <v>56</v>
      </c>
      <c r="H9" s="8" t="s">
        <v>46</v>
      </c>
      <c r="I9" s="8">
        <v>100</v>
      </c>
      <c r="J9" s="10">
        <v>28000</v>
      </c>
      <c r="K9" s="36">
        <f t="shared" si="0"/>
        <v>5320</v>
      </c>
      <c r="L9" s="9">
        <f t="shared" si="1"/>
        <v>33320</v>
      </c>
      <c r="M9" s="32">
        <v>28568</v>
      </c>
      <c r="N9" s="37">
        <f t="shared" si="2"/>
        <v>5428</v>
      </c>
      <c r="O9" s="32">
        <f t="shared" si="6"/>
        <v>33996</v>
      </c>
      <c r="P9" s="32">
        <v>39000</v>
      </c>
      <c r="Q9" s="37">
        <f t="shared" si="3"/>
        <v>7410</v>
      </c>
      <c r="R9" s="32">
        <f t="shared" si="4"/>
        <v>46410</v>
      </c>
      <c r="S9" s="32">
        <v>19000</v>
      </c>
      <c r="T9" s="37">
        <f t="shared" si="7"/>
        <v>3610</v>
      </c>
      <c r="U9" s="32">
        <f t="shared" si="8"/>
        <v>22610</v>
      </c>
      <c r="V9" s="27">
        <f t="shared" si="9"/>
        <v>28642</v>
      </c>
      <c r="W9" s="38">
        <f t="shared" si="5"/>
        <v>5442</v>
      </c>
      <c r="X9" s="27">
        <f t="shared" si="10"/>
        <v>34084</v>
      </c>
      <c r="Y9" s="28">
        <f t="shared" si="12"/>
        <v>3408400</v>
      </c>
    </row>
    <row r="10" spans="1:60" s="4" customFormat="1" ht="124.5" customHeight="1" x14ac:dyDescent="0.25">
      <c r="A10" s="22">
        <f t="shared" si="11"/>
        <v>6</v>
      </c>
      <c r="B10" s="3" t="s">
        <v>19</v>
      </c>
      <c r="C10" s="3" t="s">
        <v>15</v>
      </c>
      <c r="D10" s="3" t="s">
        <v>57</v>
      </c>
      <c r="E10" s="3"/>
      <c r="F10" s="3" t="s">
        <v>18</v>
      </c>
      <c r="G10" s="29" t="s">
        <v>58</v>
      </c>
      <c r="H10" s="8" t="s">
        <v>44</v>
      </c>
      <c r="I10" s="8">
        <v>750</v>
      </c>
      <c r="J10" s="11">
        <v>31300</v>
      </c>
      <c r="K10" s="36">
        <f t="shared" si="0"/>
        <v>5947</v>
      </c>
      <c r="L10" s="9">
        <f t="shared" si="1"/>
        <v>37247</v>
      </c>
      <c r="M10" s="32">
        <v>32340</v>
      </c>
      <c r="N10" s="37">
        <f t="shared" si="2"/>
        <v>6145</v>
      </c>
      <c r="O10" s="32">
        <f t="shared" si="6"/>
        <v>38485</v>
      </c>
      <c r="P10" s="32">
        <v>15900</v>
      </c>
      <c r="Q10" s="37">
        <f t="shared" si="3"/>
        <v>3021</v>
      </c>
      <c r="R10" s="32">
        <f t="shared" si="4"/>
        <v>18921</v>
      </c>
      <c r="S10" s="32">
        <v>4900</v>
      </c>
      <c r="T10" s="37">
        <f t="shared" si="7"/>
        <v>931</v>
      </c>
      <c r="U10" s="32">
        <f t="shared" si="8"/>
        <v>5831</v>
      </c>
      <c r="V10" s="27">
        <f t="shared" si="9"/>
        <v>21110</v>
      </c>
      <c r="W10" s="38">
        <f t="shared" si="5"/>
        <v>4011</v>
      </c>
      <c r="X10" s="27">
        <f t="shared" si="10"/>
        <v>25121</v>
      </c>
      <c r="Y10" s="28">
        <f t="shared" si="12"/>
        <v>18840750</v>
      </c>
    </row>
    <row r="11" spans="1:60" s="4" customFormat="1" ht="124.5" customHeight="1" x14ac:dyDescent="0.25">
      <c r="A11" s="22">
        <f t="shared" si="11"/>
        <v>7</v>
      </c>
      <c r="B11" s="3" t="s">
        <v>12</v>
      </c>
      <c r="C11" s="3" t="s">
        <v>13</v>
      </c>
      <c r="D11" s="3" t="s">
        <v>59</v>
      </c>
      <c r="E11" s="3"/>
      <c r="F11" s="3" t="s">
        <v>21</v>
      </c>
      <c r="G11" s="30" t="s">
        <v>60</v>
      </c>
      <c r="H11" s="8" t="s">
        <v>44</v>
      </c>
      <c r="I11" s="8">
        <v>750</v>
      </c>
      <c r="J11" s="10">
        <v>98100</v>
      </c>
      <c r="K11" s="36">
        <f t="shared" si="0"/>
        <v>18639</v>
      </c>
      <c r="L11" s="9">
        <f t="shared" si="1"/>
        <v>116739</v>
      </c>
      <c r="M11" s="32">
        <v>85695</v>
      </c>
      <c r="N11" s="37">
        <f t="shared" si="2"/>
        <v>16282</v>
      </c>
      <c r="O11" s="32">
        <f t="shared" si="6"/>
        <v>101977</v>
      </c>
      <c r="P11" s="32">
        <v>72900</v>
      </c>
      <c r="Q11" s="37">
        <f t="shared" si="3"/>
        <v>13851</v>
      </c>
      <c r="R11" s="32">
        <f t="shared" si="4"/>
        <v>86751</v>
      </c>
      <c r="S11" s="32">
        <v>48000</v>
      </c>
      <c r="T11" s="37">
        <f t="shared" si="7"/>
        <v>9120</v>
      </c>
      <c r="U11" s="32">
        <f t="shared" si="8"/>
        <v>57120</v>
      </c>
      <c r="V11" s="27">
        <f t="shared" si="9"/>
        <v>76174</v>
      </c>
      <c r="W11" s="38">
        <f t="shared" si="5"/>
        <v>14473</v>
      </c>
      <c r="X11" s="27">
        <f t="shared" si="10"/>
        <v>90647</v>
      </c>
      <c r="Y11" s="28">
        <f t="shared" si="12"/>
        <v>67985250</v>
      </c>
    </row>
    <row r="12" spans="1:60" s="4" customFormat="1" ht="124.5" customHeight="1" x14ac:dyDescent="0.25">
      <c r="A12" s="22">
        <f t="shared" si="11"/>
        <v>8</v>
      </c>
      <c r="B12" s="3" t="s">
        <v>12</v>
      </c>
      <c r="C12" s="3" t="s">
        <v>13</v>
      </c>
      <c r="D12" s="3" t="s">
        <v>14</v>
      </c>
      <c r="E12" s="3"/>
      <c r="F12" s="3" t="s">
        <v>22</v>
      </c>
      <c r="G12" s="30" t="s">
        <v>61</v>
      </c>
      <c r="H12" s="8" t="s">
        <v>45</v>
      </c>
      <c r="I12" s="8">
        <v>750</v>
      </c>
      <c r="J12" s="11">
        <v>170500</v>
      </c>
      <c r="K12" s="36">
        <f t="shared" si="0"/>
        <v>32395</v>
      </c>
      <c r="L12" s="9">
        <f t="shared" si="1"/>
        <v>202895</v>
      </c>
      <c r="M12" s="32">
        <v>183205</v>
      </c>
      <c r="N12" s="37">
        <f t="shared" si="2"/>
        <v>34809</v>
      </c>
      <c r="O12" s="32">
        <f t="shared" si="6"/>
        <v>218014</v>
      </c>
      <c r="P12" s="32">
        <v>115900</v>
      </c>
      <c r="Q12" s="37">
        <f t="shared" si="3"/>
        <v>22021</v>
      </c>
      <c r="R12" s="32">
        <f t="shared" si="4"/>
        <v>137921</v>
      </c>
      <c r="S12" s="32">
        <v>62000</v>
      </c>
      <c r="T12" s="37">
        <f t="shared" si="7"/>
        <v>11780</v>
      </c>
      <c r="U12" s="32">
        <f t="shared" si="8"/>
        <v>73780</v>
      </c>
      <c r="V12" s="27">
        <f t="shared" si="9"/>
        <v>132901</v>
      </c>
      <c r="W12" s="38">
        <f t="shared" si="5"/>
        <v>25251</v>
      </c>
      <c r="X12" s="27">
        <f t="shared" si="10"/>
        <v>158152</v>
      </c>
      <c r="Y12" s="28">
        <f t="shared" si="12"/>
        <v>118614000</v>
      </c>
    </row>
    <row r="13" spans="1:60" s="4" customFormat="1" ht="124.5" customHeight="1" x14ac:dyDescent="0.25">
      <c r="A13" s="22">
        <f t="shared" si="11"/>
        <v>9</v>
      </c>
      <c r="B13" s="3" t="s">
        <v>28</v>
      </c>
      <c r="C13" s="3" t="s">
        <v>15</v>
      </c>
      <c r="D13" s="3" t="s">
        <v>57</v>
      </c>
      <c r="E13" s="3"/>
      <c r="F13" s="3" t="s">
        <v>25</v>
      </c>
      <c r="G13" s="30" t="s">
        <v>62</v>
      </c>
      <c r="H13" s="8" t="s">
        <v>44</v>
      </c>
      <c r="I13" s="8">
        <v>100</v>
      </c>
      <c r="J13" s="10">
        <v>141300</v>
      </c>
      <c r="K13" s="36">
        <f t="shared" si="0"/>
        <v>26847</v>
      </c>
      <c r="L13" s="9">
        <f t="shared" ref="L13:L14" si="13">+J13+K13</f>
        <v>168147</v>
      </c>
      <c r="M13" s="32">
        <v>55258</v>
      </c>
      <c r="N13" s="37">
        <f t="shared" si="2"/>
        <v>10499</v>
      </c>
      <c r="O13" s="32">
        <f t="shared" si="6"/>
        <v>65757</v>
      </c>
      <c r="P13" s="32">
        <v>35900</v>
      </c>
      <c r="Q13" s="37">
        <f t="shared" si="3"/>
        <v>6821</v>
      </c>
      <c r="R13" s="32">
        <f t="shared" si="4"/>
        <v>42721</v>
      </c>
      <c r="S13" s="32">
        <v>45000</v>
      </c>
      <c r="T13" s="37">
        <f t="shared" si="7"/>
        <v>8550</v>
      </c>
      <c r="U13" s="32">
        <f t="shared" si="8"/>
        <v>53550</v>
      </c>
      <c r="V13" s="27">
        <f t="shared" si="9"/>
        <v>69365</v>
      </c>
      <c r="W13" s="38">
        <f t="shared" si="5"/>
        <v>13179</v>
      </c>
      <c r="X13" s="27">
        <f t="shared" si="10"/>
        <v>82544</v>
      </c>
      <c r="Y13" s="28">
        <f t="shared" si="12"/>
        <v>8254400</v>
      </c>
    </row>
    <row r="14" spans="1:60" s="4" customFormat="1" ht="124.5" customHeight="1" x14ac:dyDescent="0.25">
      <c r="A14" s="22">
        <f t="shared" si="11"/>
        <v>10</v>
      </c>
      <c r="B14" s="3" t="s">
        <v>29</v>
      </c>
      <c r="C14" s="3" t="s">
        <v>17</v>
      </c>
      <c r="D14" s="3" t="s">
        <v>63</v>
      </c>
      <c r="E14" s="3"/>
      <c r="F14" s="3" t="s">
        <v>27</v>
      </c>
      <c r="G14" s="29" t="s">
        <v>64</v>
      </c>
      <c r="H14" s="8" t="s">
        <v>44</v>
      </c>
      <c r="I14" s="8">
        <v>50</v>
      </c>
      <c r="J14" s="10">
        <v>147900</v>
      </c>
      <c r="K14" s="36">
        <f t="shared" si="0"/>
        <v>28101</v>
      </c>
      <c r="L14" s="9">
        <f t="shared" si="13"/>
        <v>176001</v>
      </c>
      <c r="M14" s="32">
        <v>74865</v>
      </c>
      <c r="N14" s="37">
        <f t="shared" si="2"/>
        <v>14224</v>
      </c>
      <c r="O14" s="32">
        <f t="shared" si="6"/>
        <v>89089</v>
      </c>
      <c r="P14" s="32">
        <v>54900</v>
      </c>
      <c r="Q14" s="37">
        <f t="shared" si="3"/>
        <v>10431</v>
      </c>
      <c r="R14" s="32">
        <f t="shared" si="4"/>
        <v>65331</v>
      </c>
      <c r="S14" s="32">
        <v>89000</v>
      </c>
      <c r="T14" s="37">
        <f t="shared" si="7"/>
        <v>16910</v>
      </c>
      <c r="U14" s="32">
        <f t="shared" si="8"/>
        <v>105910</v>
      </c>
      <c r="V14" s="27">
        <f t="shared" si="9"/>
        <v>91666</v>
      </c>
      <c r="W14" s="38">
        <f t="shared" si="5"/>
        <v>17417</v>
      </c>
      <c r="X14" s="27">
        <f t="shared" si="10"/>
        <v>109083</v>
      </c>
      <c r="Y14" s="28">
        <f t="shared" si="12"/>
        <v>5454150</v>
      </c>
    </row>
    <row r="15" spans="1:60" s="4" customFormat="1" ht="124.5" customHeight="1" x14ac:dyDescent="0.25">
      <c r="A15" s="22">
        <f t="shared" si="11"/>
        <v>11</v>
      </c>
      <c r="B15" s="3" t="s">
        <v>29</v>
      </c>
      <c r="C15" s="3" t="s">
        <v>17</v>
      </c>
      <c r="D15" s="3" t="s">
        <v>65</v>
      </c>
      <c r="E15" s="3"/>
      <c r="F15" s="3" t="s">
        <v>27</v>
      </c>
      <c r="G15" s="30" t="s">
        <v>66</v>
      </c>
      <c r="H15" s="8" t="s">
        <v>44</v>
      </c>
      <c r="I15" s="8">
        <v>70</v>
      </c>
      <c r="J15" s="10">
        <v>119700</v>
      </c>
      <c r="K15" s="36">
        <f t="shared" si="0"/>
        <v>22743</v>
      </c>
      <c r="L15" s="9">
        <f t="shared" ref="L15" si="14">+J15+K15</f>
        <v>142443</v>
      </c>
      <c r="M15" s="32">
        <v>46167</v>
      </c>
      <c r="N15" s="37">
        <f t="shared" si="2"/>
        <v>8772</v>
      </c>
      <c r="O15" s="32">
        <f t="shared" si="6"/>
        <v>54939</v>
      </c>
      <c r="P15" s="32">
        <v>39900</v>
      </c>
      <c r="Q15" s="37">
        <f t="shared" si="3"/>
        <v>7581</v>
      </c>
      <c r="R15" s="32">
        <f t="shared" si="4"/>
        <v>47481</v>
      </c>
      <c r="S15" s="32">
        <v>43000</v>
      </c>
      <c r="T15" s="37">
        <f t="shared" si="7"/>
        <v>8170</v>
      </c>
      <c r="U15" s="32">
        <f t="shared" si="8"/>
        <v>51170</v>
      </c>
      <c r="V15" s="27">
        <f t="shared" si="9"/>
        <v>62192</v>
      </c>
      <c r="W15" s="38">
        <f t="shared" si="5"/>
        <v>11816</v>
      </c>
      <c r="X15" s="27">
        <f t="shared" si="10"/>
        <v>74008</v>
      </c>
      <c r="Y15" s="28">
        <f t="shared" si="12"/>
        <v>5180560</v>
      </c>
    </row>
    <row r="16" spans="1:60" s="4" customFormat="1" ht="124.5" customHeight="1" x14ac:dyDescent="0.25">
      <c r="A16" s="22">
        <f t="shared" si="11"/>
        <v>12</v>
      </c>
      <c r="B16" s="3" t="s">
        <v>29</v>
      </c>
      <c r="C16" s="3" t="s">
        <v>17</v>
      </c>
      <c r="D16" s="3" t="s">
        <v>65</v>
      </c>
      <c r="E16" s="3"/>
      <c r="F16" s="3" t="s">
        <v>27</v>
      </c>
      <c r="G16" s="30" t="s">
        <v>67</v>
      </c>
      <c r="H16" s="8" t="s">
        <v>44</v>
      </c>
      <c r="I16" s="8">
        <v>70</v>
      </c>
      <c r="J16" s="10">
        <v>72900</v>
      </c>
      <c r="K16" s="36">
        <f t="shared" si="0"/>
        <v>13851</v>
      </c>
      <c r="L16" s="9">
        <f t="shared" ref="L16" si="15">+J16+K16</f>
        <v>86751</v>
      </c>
      <c r="M16" s="32">
        <v>41889</v>
      </c>
      <c r="N16" s="37">
        <f>ROUND(+M16*19%,0)</f>
        <v>7959</v>
      </c>
      <c r="O16" s="32">
        <f t="shared" si="6"/>
        <v>49848</v>
      </c>
      <c r="P16" s="32">
        <v>39900</v>
      </c>
      <c r="Q16" s="37">
        <f t="shared" si="3"/>
        <v>7581</v>
      </c>
      <c r="R16" s="32">
        <f>Q16+P16</f>
        <v>47481</v>
      </c>
      <c r="S16" s="32">
        <v>39500</v>
      </c>
      <c r="T16" s="37">
        <f t="shared" si="7"/>
        <v>7505</v>
      </c>
      <c r="U16" s="32">
        <f t="shared" si="8"/>
        <v>47005</v>
      </c>
      <c r="V16" s="27">
        <f t="shared" si="9"/>
        <v>48547</v>
      </c>
      <c r="W16" s="38">
        <f t="shared" si="5"/>
        <v>9224</v>
      </c>
      <c r="X16" s="27">
        <f t="shared" si="10"/>
        <v>57771</v>
      </c>
      <c r="Y16" s="28">
        <f t="shared" si="12"/>
        <v>4043970</v>
      </c>
    </row>
    <row r="17" spans="1:29" s="4" customFormat="1" ht="124.5" customHeight="1" x14ac:dyDescent="0.25">
      <c r="A17" s="22">
        <f t="shared" si="11"/>
        <v>13</v>
      </c>
      <c r="B17" s="3" t="s">
        <v>28</v>
      </c>
      <c r="C17" s="3" t="s">
        <v>35</v>
      </c>
      <c r="D17" s="3" t="s">
        <v>68</v>
      </c>
      <c r="E17" s="5"/>
      <c r="F17" s="3" t="s">
        <v>36</v>
      </c>
      <c r="G17" s="30" t="s">
        <v>69</v>
      </c>
      <c r="H17" s="8" t="s">
        <v>44</v>
      </c>
      <c r="I17" s="8">
        <v>160</v>
      </c>
      <c r="J17" s="10">
        <v>118100</v>
      </c>
      <c r="K17" s="36">
        <f t="shared" si="0"/>
        <v>22439</v>
      </c>
      <c r="L17" s="9">
        <f>+J17+K17</f>
        <v>140539</v>
      </c>
      <c r="M17" s="32">
        <v>147000</v>
      </c>
      <c r="N17" s="37">
        <f t="shared" ref="N17" si="16">+M17*19%</f>
        <v>27930</v>
      </c>
      <c r="O17" s="32">
        <f t="shared" si="6"/>
        <v>174930</v>
      </c>
      <c r="P17" s="62">
        <v>35900</v>
      </c>
      <c r="Q17" s="63">
        <f t="shared" si="3"/>
        <v>6821</v>
      </c>
      <c r="R17" s="62">
        <f t="shared" si="4"/>
        <v>42721</v>
      </c>
      <c r="S17" s="62">
        <v>14000</v>
      </c>
      <c r="T17" s="37">
        <f t="shared" si="7"/>
        <v>2660</v>
      </c>
      <c r="U17" s="32">
        <f t="shared" si="8"/>
        <v>16660</v>
      </c>
      <c r="V17" s="26">
        <f t="shared" si="9"/>
        <v>78750</v>
      </c>
      <c r="W17" s="38">
        <f>ROUND(V17*19%,0)</f>
        <v>14963</v>
      </c>
      <c r="X17" s="27">
        <f t="shared" si="10"/>
        <v>93713</v>
      </c>
      <c r="Y17" s="28">
        <f>ROUND(I17*X17,0)</f>
        <v>14994080</v>
      </c>
    </row>
    <row r="18" spans="1:29" ht="81" customHeight="1" thickBot="1" x14ac:dyDescent="0.3">
      <c r="A18" s="50"/>
      <c r="B18" s="51"/>
      <c r="C18" s="51"/>
      <c r="D18" s="51"/>
      <c r="E18" s="51"/>
      <c r="F18" s="51"/>
      <c r="G18" s="51"/>
      <c r="H18" s="51"/>
      <c r="I18" s="51"/>
      <c r="J18" s="51"/>
      <c r="K18" s="51"/>
      <c r="L18" s="51"/>
      <c r="M18" s="51"/>
      <c r="N18" s="51"/>
      <c r="O18" s="51"/>
      <c r="P18" s="51"/>
      <c r="Q18" s="51"/>
      <c r="R18" s="51"/>
      <c r="S18" s="51"/>
      <c r="T18" s="51"/>
      <c r="U18" s="51"/>
      <c r="V18" s="31">
        <f>SUM(V5:V17)</f>
        <v>656870</v>
      </c>
      <c r="W18" s="39">
        <f>ROUND(V18*19%,0)</f>
        <v>124805</v>
      </c>
      <c r="X18" s="31">
        <f>V18+W18</f>
        <v>781675</v>
      </c>
      <c r="Y18" s="31">
        <f>SUM(Y5:Y17)</f>
        <v>289189560</v>
      </c>
      <c r="AB18" s="23"/>
      <c r="AC18" s="24"/>
    </row>
    <row r="19" spans="1:29" ht="81" customHeight="1" x14ac:dyDescent="0.25">
      <c r="Q19" s="33"/>
    </row>
    <row r="20" spans="1:29" ht="81" customHeight="1" x14ac:dyDescent="0.25">
      <c r="Q20" s="40"/>
    </row>
    <row r="21" spans="1:29" ht="81" customHeight="1" x14ac:dyDescent="0.25">
      <c r="Q21" s="40"/>
    </row>
    <row r="22" spans="1:29" ht="81" customHeight="1" x14ac:dyDescent="0.25">
      <c r="Q22" s="33"/>
    </row>
    <row r="23" spans="1:29" ht="81" customHeight="1" x14ac:dyDescent="0.25">
      <c r="Q23" s="40"/>
    </row>
    <row r="24" spans="1:29" ht="81" customHeight="1" x14ac:dyDescent="0.25">
      <c r="Q24" s="40"/>
    </row>
    <row r="25" spans="1:29" ht="81" customHeight="1" x14ac:dyDescent="0.25">
      <c r="Q25" s="40"/>
    </row>
    <row r="26" spans="1:29" ht="81" customHeight="1" x14ac:dyDescent="0.25">
      <c r="Q26" s="40"/>
    </row>
    <row r="27" spans="1:29" ht="81" customHeight="1" x14ac:dyDescent="0.25">
      <c r="Q27" s="40"/>
    </row>
    <row r="28" spans="1:29" ht="81" customHeight="1" x14ac:dyDescent="0.25">
      <c r="Q28" s="40"/>
    </row>
    <row r="29" spans="1:29" ht="81" customHeight="1" x14ac:dyDescent="0.25">
      <c r="Q29" s="33"/>
    </row>
    <row r="30" spans="1:29" ht="81" customHeight="1" x14ac:dyDescent="0.25">
      <c r="Q30" s="40"/>
    </row>
    <row r="31" spans="1:29" ht="81" customHeight="1" x14ac:dyDescent="0.25">
      <c r="Q31" s="40"/>
    </row>
    <row r="32" spans="1:29" ht="81" customHeight="1" x14ac:dyDescent="0.25">
      <c r="Q32" s="33"/>
    </row>
    <row r="33" spans="17:17" ht="81" customHeight="1" x14ac:dyDescent="0.25">
      <c r="Q33" s="40"/>
    </row>
    <row r="34" spans="17:17" ht="81" customHeight="1" x14ac:dyDescent="0.25">
      <c r="Q34" s="40"/>
    </row>
    <row r="35" spans="17:17" ht="81" customHeight="1" x14ac:dyDescent="0.25">
      <c r="Q35" s="33"/>
    </row>
    <row r="36" spans="17:17" ht="81" customHeight="1" x14ac:dyDescent="0.25">
      <c r="Q36" s="33"/>
    </row>
    <row r="37" spans="17:17" ht="81" customHeight="1" x14ac:dyDescent="0.25">
      <c r="Q37" s="34"/>
    </row>
    <row r="38" spans="17:17" ht="81" customHeight="1" x14ac:dyDescent="0.25">
      <c r="Q38" s="40"/>
    </row>
    <row r="39" spans="17:17" ht="81" customHeight="1" x14ac:dyDescent="0.25">
      <c r="Q39" s="40"/>
    </row>
    <row r="40" spans="17:17" ht="81" customHeight="1" x14ac:dyDescent="0.25">
      <c r="Q40" s="40"/>
    </row>
    <row r="41" spans="17:17" ht="81" customHeight="1" x14ac:dyDescent="0.25">
      <c r="Q41" s="40"/>
    </row>
    <row r="42" spans="17:17" ht="81" customHeight="1" x14ac:dyDescent="0.25">
      <c r="Q42" s="40"/>
    </row>
  </sheetData>
  <mergeCells count="19">
    <mergeCell ref="V1:Y3"/>
    <mergeCell ref="A1:I3"/>
    <mergeCell ref="A18:U18"/>
    <mergeCell ref="S1:U3"/>
    <mergeCell ref="J1:L3"/>
    <mergeCell ref="D4:E4"/>
    <mergeCell ref="M1:O3"/>
    <mergeCell ref="P1:R3"/>
    <mergeCell ref="M4:O4"/>
    <mergeCell ref="P4:R4"/>
    <mergeCell ref="S4:U4"/>
    <mergeCell ref="Q40:Q42"/>
    <mergeCell ref="Q20:Q21"/>
    <mergeCell ref="Q23:Q24"/>
    <mergeCell ref="Q25:Q26"/>
    <mergeCell ref="Q27:Q28"/>
    <mergeCell ref="Q30:Q31"/>
    <mergeCell ref="Q33:Q34"/>
    <mergeCell ref="Q38:Q39"/>
  </mergeCells>
  <pageMargins left="0.7" right="0.7" top="0.75" bottom="0.75" header="0.3" footer="0.3"/>
  <pageSetup paperSize="9"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Activos</dc:creator>
  <cp:lastModifiedBy>CAROLINA</cp:lastModifiedBy>
  <cp:lastPrinted>2018-09-26T22:05:42Z</cp:lastPrinted>
  <dcterms:created xsi:type="dcterms:W3CDTF">2018-09-26T17:16:15Z</dcterms:created>
  <dcterms:modified xsi:type="dcterms:W3CDTF">2024-09-09T21:02:18Z</dcterms:modified>
</cp:coreProperties>
</file>