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carolina.vergara\OneDrive - INDER MEDELLIN\INDER\Contratación\Selección Abreviada\Aires Acondicionados\"/>
    </mc:Choice>
  </mc:AlternateContent>
  <bookViews>
    <workbookView xWindow="0" yWindow="0" windowWidth="28800" windowHeight="12330" firstSheet="4" activeTab="4"/>
  </bookViews>
  <sheets>
    <sheet name="Table 1" sheetId="1" state="hidden" r:id="rId1"/>
    <sheet name="lote 1 -a" sheetId="2" state="hidden" r:id="rId2"/>
    <sheet name="lote 1-b" sheetId="3" state="hidden" r:id="rId3"/>
    <sheet name="lote 1-c" sheetId="8" state="hidden" r:id="rId4"/>
    <sheet name="Lote 2 - Aires Acondicionados" sheetId="12" r:id="rId5"/>
    <sheet name="Presupuesto" sheetId="13" r:id="rId6"/>
    <sheet name="Table 5" sheetId="5" state="hidden" r:id="rId7"/>
    <sheet name="Table 6" sheetId="6" state="hidden" r:id="rId8"/>
    <sheet name="Table 7" sheetId="7" state="hidden" r:id="rId9"/>
    <sheet name="Table 10" sheetId="10" state="hidden" r:id="rId10"/>
  </sheets>
  <definedNames>
    <definedName name="_xlnm._FilterDatabase" localSheetId="4" hidden="1">'Lote 2 - Aires Acondicionados'!$A$4:$AC$174</definedName>
    <definedName name="_xlnm.Print_Area" localSheetId="4">'Lote 2 - Aires Acondicionados'!$A$1:$AH$175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E173" i="12" l="1"/>
  <c r="AD172" i="12"/>
  <c r="AC172" i="12"/>
  <c r="AB172" i="12"/>
  <c r="AA172" i="12"/>
  <c r="AE172" i="12" s="1"/>
  <c r="AA173" i="12"/>
  <c r="AD173" i="12"/>
  <c r="AC173" i="12"/>
  <c r="AB173" i="12"/>
  <c r="AA6" i="12"/>
  <c r="AB6" i="12"/>
  <c r="AE6" i="12" s="1"/>
  <c r="AC6" i="12"/>
  <c r="AD6" i="12"/>
  <c r="AA7" i="12"/>
  <c r="AB7" i="12"/>
  <c r="AE7" i="12" s="1"/>
  <c r="AC7" i="12"/>
  <c r="AD7" i="12"/>
  <c r="AA8" i="12"/>
  <c r="AB8" i="12"/>
  <c r="AE8" i="12" s="1"/>
  <c r="AC8" i="12"/>
  <c r="AD8" i="12"/>
  <c r="AA9" i="12"/>
  <c r="AB9" i="12"/>
  <c r="AE9" i="12" s="1"/>
  <c r="AC9" i="12"/>
  <c r="AD9" i="12"/>
  <c r="AA10" i="12"/>
  <c r="AB10" i="12"/>
  <c r="AE10" i="12" s="1"/>
  <c r="AC10" i="12"/>
  <c r="AD10" i="12"/>
  <c r="AA11" i="12"/>
  <c r="AB11" i="12"/>
  <c r="AE11" i="12" s="1"/>
  <c r="AC11" i="12"/>
  <c r="AD11" i="12"/>
  <c r="AA12" i="12"/>
  <c r="AB12" i="12"/>
  <c r="AE12" i="12" s="1"/>
  <c r="AC12" i="12"/>
  <c r="AD12" i="12"/>
  <c r="AA13" i="12"/>
  <c r="AB13" i="12"/>
  <c r="AE13" i="12" s="1"/>
  <c r="AC13" i="12"/>
  <c r="AD13" i="12"/>
  <c r="AA14" i="12"/>
  <c r="AB14" i="12"/>
  <c r="AE14" i="12" s="1"/>
  <c r="AC14" i="12"/>
  <c r="AD14" i="12"/>
  <c r="AA15" i="12"/>
  <c r="AB15" i="12"/>
  <c r="AE15" i="12" s="1"/>
  <c r="AC15" i="12"/>
  <c r="AD15" i="12"/>
  <c r="AA16" i="12"/>
  <c r="AB16" i="12"/>
  <c r="AE16" i="12" s="1"/>
  <c r="AC16" i="12"/>
  <c r="AD16" i="12"/>
  <c r="AA17" i="12"/>
  <c r="AB17" i="12"/>
  <c r="AE17" i="12" s="1"/>
  <c r="AC17" i="12"/>
  <c r="AD17" i="12"/>
  <c r="AA18" i="12"/>
  <c r="AB18" i="12"/>
  <c r="AE18" i="12" s="1"/>
  <c r="AC18" i="12"/>
  <c r="AD18" i="12"/>
  <c r="AA19" i="12"/>
  <c r="AB19" i="12"/>
  <c r="AE19" i="12" s="1"/>
  <c r="AC19" i="12"/>
  <c r="AD19" i="12"/>
  <c r="AA20" i="12"/>
  <c r="AB20" i="12"/>
  <c r="AE20" i="12" s="1"/>
  <c r="AC20" i="12"/>
  <c r="AD20" i="12"/>
  <c r="AA21" i="12"/>
  <c r="AB21" i="12"/>
  <c r="AE21" i="12" s="1"/>
  <c r="AC21" i="12"/>
  <c r="AD21" i="12"/>
  <c r="AA22" i="12"/>
  <c r="AB22" i="12"/>
  <c r="AE22" i="12" s="1"/>
  <c r="AC22" i="12"/>
  <c r="AD22" i="12"/>
  <c r="AA23" i="12"/>
  <c r="AB23" i="12"/>
  <c r="AE23" i="12" s="1"/>
  <c r="AC23" i="12"/>
  <c r="AD23" i="12"/>
  <c r="AA24" i="12"/>
  <c r="AB24" i="12"/>
  <c r="AE24" i="12" s="1"/>
  <c r="AC24" i="12"/>
  <c r="AD24" i="12"/>
  <c r="AA25" i="12"/>
  <c r="AB25" i="12"/>
  <c r="AE25" i="12" s="1"/>
  <c r="AC25" i="12"/>
  <c r="AD25" i="12"/>
  <c r="AA26" i="12"/>
  <c r="AB26" i="12"/>
  <c r="AE26" i="12" s="1"/>
  <c r="AC26" i="12"/>
  <c r="AD26" i="12"/>
  <c r="AA27" i="12"/>
  <c r="AB27" i="12"/>
  <c r="AE27" i="12" s="1"/>
  <c r="AC27" i="12"/>
  <c r="AD27" i="12"/>
  <c r="AA28" i="12"/>
  <c r="AB28" i="12"/>
  <c r="AE28" i="12" s="1"/>
  <c r="AC28" i="12"/>
  <c r="AD28" i="12"/>
  <c r="AA29" i="12"/>
  <c r="AB29" i="12"/>
  <c r="AE29" i="12" s="1"/>
  <c r="AC29" i="12"/>
  <c r="AD29" i="12"/>
  <c r="AA30" i="12"/>
  <c r="AB30" i="12"/>
  <c r="AE30" i="12" s="1"/>
  <c r="AC30" i="12"/>
  <c r="AD30" i="12"/>
  <c r="AA31" i="12"/>
  <c r="AB31" i="12"/>
  <c r="AE31" i="12" s="1"/>
  <c r="AC31" i="12"/>
  <c r="AD31" i="12"/>
  <c r="AA32" i="12"/>
  <c r="AB32" i="12"/>
  <c r="AE32" i="12" s="1"/>
  <c r="AC32" i="12"/>
  <c r="AD32" i="12"/>
  <c r="AA33" i="12"/>
  <c r="AB33" i="12"/>
  <c r="AE33" i="12" s="1"/>
  <c r="AC33" i="12"/>
  <c r="AD33" i="12"/>
  <c r="AA34" i="12"/>
  <c r="AB34" i="12"/>
  <c r="AE34" i="12" s="1"/>
  <c r="AC34" i="12"/>
  <c r="AD34" i="12"/>
  <c r="AA35" i="12"/>
  <c r="AB35" i="12"/>
  <c r="AE35" i="12" s="1"/>
  <c r="AC35" i="12"/>
  <c r="AD35" i="12"/>
  <c r="AA36" i="12"/>
  <c r="AB36" i="12"/>
  <c r="AE36" i="12" s="1"/>
  <c r="AC36" i="12"/>
  <c r="AD36" i="12"/>
  <c r="AA37" i="12"/>
  <c r="AB37" i="12"/>
  <c r="AE37" i="12" s="1"/>
  <c r="AC37" i="12"/>
  <c r="AD37" i="12"/>
  <c r="AA38" i="12"/>
  <c r="AB38" i="12"/>
  <c r="AE38" i="12" s="1"/>
  <c r="AC38" i="12"/>
  <c r="AD38" i="12"/>
  <c r="AA39" i="12"/>
  <c r="AB39" i="12"/>
  <c r="AE39" i="12" s="1"/>
  <c r="AC39" i="12"/>
  <c r="AD39" i="12"/>
  <c r="AA40" i="12"/>
  <c r="AB40" i="12"/>
  <c r="AE40" i="12" s="1"/>
  <c r="AC40" i="12"/>
  <c r="AD40" i="12"/>
  <c r="AA41" i="12"/>
  <c r="AB41" i="12"/>
  <c r="AE41" i="12" s="1"/>
  <c r="AC41" i="12"/>
  <c r="AD41" i="12"/>
  <c r="AA42" i="12"/>
  <c r="AB42" i="12"/>
  <c r="AE42" i="12" s="1"/>
  <c r="AC42" i="12"/>
  <c r="AD42" i="12"/>
  <c r="AA43" i="12"/>
  <c r="AB43" i="12"/>
  <c r="AE43" i="12" s="1"/>
  <c r="AC43" i="12"/>
  <c r="AD43" i="12"/>
  <c r="AA44" i="12"/>
  <c r="AB44" i="12"/>
  <c r="AE44" i="12" s="1"/>
  <c r="AC44" i="12"/>
  <c r="AD44" i="12"/>
  <c r="AA45" i="12"/>
  <c r="AB45" i="12"/>
  <c r="AE45" i="12" s="1"/>
  <c r="AC45" i="12"/>
  <c r="AD45" i="12"/>
  <c r="AA46" i="12"/>
  <c r="AB46" i="12"/>
  <c r="AE46" i="12" s="1"/>
  <c r="AC46" i="12"/>
  <c r="AD46" i="12"/>
  <c r="AA47" i="12"/>
  <c r="AB47" i="12"/>
  <c r="AE47" i="12" s="1"/>
  <c r="AC47" i="12"/>
  <c r="AD47" i="12"/>
  <c r="AA48" i="12"/>
  <c r="AB48" i="12"/>
  <c r="AE48" i="12" s="1"/>
  <c r="AC48" i="12"/>
  <c r="AD48" i="12"/>
  <c r="AA49" i="12"/>
  <c r="AB49" i="12"/>
  <c r="AE49" i="12" s="1"/>
  <c r="AC49" i="12"/>
  <c r="AD49" i="12"/>
  <c r="AA50" i="12"/>
  <c r="AB50" i="12"/>
  <c r="AE50" i="12" s="1"/>
  <c r="AC50" i="12"/>
  <c r="AD50" i="12"/>
  <c r="AA51" i="12"/>
  <c r="AB51" i="12"/>
  <c r="AE51" i="12" s="1"/>
  <c r="AC51" i="12"/>
  <c r="AD51" i="12"/>
  <c r="AA52" i="12"/>
  <c r="AB52" i="12"/>
  <c r="AE52" i="12" s="1"/>
  <c r="AC52" i="12"/>
  <c r="AD52" i="12"/>
  <c r="AA53" i="12"/>
  <c r="AB53" i="12"/>
  <c r="AE53" i="12" s="1"/>
  <c r="AC53" i="12"/>
  <c r="AD53" i="12"/>
  <c r="AA54" i="12"/>
  <c r="AB54" i="12"/>
  <c r="AE54" i="12" s="1"/>
  <c r="AC54" i="12"/>
  <c r="AD54" i="12"/>
  <c r="AA55" i="12"/>
  <c r="AB55" i="12"/>
  <c r="AE55" i="12" s="1"/>
  <c r="AC55" i="12"/>
  <c r="AD55" i="12"/>
  <c r="AA56" i="12"/>
  <c r="AB56" i="12"/>
  <c r="AE56" i="12" s="1"/>
  <c r="AC56" i="12"/>
  <c r="AD56" i="12"/>
  <c r="AA57" i="12"/>
  <c r="AB57" i="12"/>
  <c r="AE57" i="12" s="1"/>
  <c r="AC57" i="12"/>
  <c r="AD57" i="12"/>
  <c r="AA58" i="12"/>
  <c r="AB58" i="12"/>
  <c r="AE58" i="12" s="1"/>
  <c r="AC58" i="12"/>
  <c r="AD58" i="12"/>
  <c r="AA59" i="12"/>
  <c r="AB59" i="12"/>
  <c r="AE59" i="12" s="1"/>
  <c r="AC59" i="12"/>
  <c r="AD59" i="12"/>
  <c r="AA60" i="12"/>
  <c r="AB60" i="12"/>
  <c r="AE60" i="12" s="1"/>
  <c r="AC60" i="12"/>
  <c r="AD60" i="12"/>
  <c r="AA61" i="12"/>
  <c r="AB61" i="12"/>
  <c r="AE61" i="12" s="1"/>
  <c r="AC61" i="12"/>
  <c r="AD61" i="12"/>
  <c r="AA62" i="12"/>
  <c r="AB62" i="12"/>
  <c r="AE62" i="12" s="1"/>
  <c r="AC62" i="12"/>
  <c r="AD62" i="12"/>
  <c r="AA63" i="12"/>
  <c r="AB63" i="12"/>
  <c r="AE63" i="12" s="1"/>
  <c r="AC63" i="12"/>
  <c r="AD63" i="12"/>
  <c r="AA64" i="12"/>
  <c r="AB64" i="12"/>
  <c r="AE64" i="12" s="1"/>
  <c r="AC64" i="12"/>
  <c r="AD64" i="12"/>
  <c r="AA65" i="12"/>
  <c r="AB65" i="12"/>
  <c r="AE65" i="12" s="1"/>
  <c r="AC65" i="12"/>
  <c r="AD65" i="12"/>
  <c r="AA66" i="12"/>
  <c r="AB66" i="12"/>
  <c r="AE66" i="12" s="1"/>
  <c r="AC66" i="12"/>
  <c r="AD66" i="12"/>
  <c r="AA67" i="12"/>
  <c r="AB67" i="12"/>
  <c r="AE67" i="12" s="1"/>
  <c r="AC67" i="12"/>
  <c r="AD67" i="12"/>
  <c r="AA68" i="12"/>
  <c r="AB68" i="12"/>
  <c r="AE68" i="12" s="1"/>
  <c r="AC68" i="12"/>
  <c r="AD68" i="12"/>
  <c r="AA69" i="12"/>
  <c r="AB69" i="12"/>
  <c r="AE69" i="12" s="1"/>
  <c r="AC69" i="12"/>
  <c r="AD69" i="12"/>
  <c r="AA70" i="12"/>
  <c r="AB70" i="12"/>
  <c r="AE70" i="12" s="1"/>
  <c r="AC70" i="12"/>
  <c r="AD70" i="12"/>
  <c r="AA71" i="12"/>
  <c r="AB71" i="12"/>
  <c r="AE71" i="12" s="1"/>
  <c r="AC71" i="12"/>
  <c r="AD71" i="12"/>
  <c r="AA72" i="12"/>
  <c r="AB72" i="12"/>
  <c r="AE72" i="12" s="1"/>
  <c r="AC72" i="12"/>
  <c r="AD72" i="12"/>
  <c r="AA73" i="12"/>
  <c r="AB73" i="12"/>
  <c r="AE73" i="12" s="1"/>
  <c r="AC73" i="12"/>
  <c r="AD73" i="12"/>
  <c r="AA74" i="12"/>
  <c r="AB74" i="12"/>
  <c r="AE74" i="12" s="1"/>
  <c r="AC74" i="12"/>
  <c r="AD74" i="12"/>
  <c r="AA75" i="12"/>
  <c r="AB75" i="12"/>
  <c r="AE75" i="12" s="1"/>
  <c r="AC75" i="12"/>
  <c r="AD75" i="12"/>
  <c r="AA76" i="12"/>
  <c r="AB76" i="12"/>
  <c r="AE76" i="12" s="1"/>
  <c r="AC76" i="12"/>
  <c r="AD76" i="12"/>
  <c r="AA77" i="12"/>
  <c r="AB77" i="12"/>
  <c r="AE77" i="12" s="1"/>
  <c r="AC77" i="12"/>
  <c r="AD77" i="12"/>
  <c r="AA78" i="12"/>
  <c r="AB78" i="12"/>
  <c r="AE78" i="12" s="1"/>
  <c r="AC78" i="12"/>
  <c r="AD78" i="12"/>
  <c r="AA79" i="12"/>
  <c r="AB79" i="12"/>
  <c r="AE79" i="12" s="1"/>
  <c r="AC79" i="12"/>
  <c r="AD79" i="12"/>
  <c r="AA80" i="12"/>
  <c r="AB80" i="12"/>
  <c r="AE80" i="12" s="1"/>
  <c r="AC80" i="12"/>
  <c r="AD80" i="12"/>
  <c r="AA81" i="12"/>
  <c r="AB81" i="12"/>
  <c r="AE81" i="12" s="1"/>
  <c r="AC81" i="12"/>
  <c r="AD81" i="12"/>
  <c r="AA82" i="12"/>
  <c r="AB82" i="12"/>
  <c r="AE82" i="12" s="1"/>
  <c r="AC82" i="12"/>
  <c r="AD82" i="12"/>
  <c r="AA83" i="12"/>
  <c r="AB83" i="12"/>
  <c r="AE83" i="12" s="1"/>
  <c r="AC83" i="12"/>
  <c r="AD83" i="12"/>
  <c r="AA84" i="12"/>
  <c r="AB84" i="12"/>
  <c r="AE84" i="12" s="1"/>
  <c r="AC84" i="12"/>
  <c r="AD84" i="12"/>
  <c r="AA85" i="12"/>
  <c r="AB85" i="12"/>
  <c r="AE85" i="12" s="1"/>
  <c r="AC85" i="12"/>
  <c r="AD85" i="12"/>
  <c r="AA86" i="12"/>
  <c r="AB86" i="12"/>
  <c r="AE86" i="12" s="1"/>
  <c r="AC86" i="12"/>
  <c r="AD86" i="12"/>
  <c r="AA87" i="12"/>
  <c r="AB87" i="12"/>
  <c r="AE87" i="12" s="1"/>
  <c r="AC87" i="12"/>
  <c r="AD87" i="12"/>
  <c r="AA88" i="12"/>
  <c r="AB88" i="12"/>
  <c r="AE88" i="12" s="1"/>
  <c r="AC88" i="12"/>
  <c r="AD88" i="12"/>
  <c r="AA89" i="12"/>
  <c r="AB89" i="12"/>
  <c r="AE89" i="12" s="1"/>
  <c r="AC89" i="12"/>
  <c r="AD89" i="12"/>
  <c r="AA90" i="12"/>
  <c r="AB90" i="12"/>
  <c r="AE90" i="12" s="1"/>
  <c r="AC90" i="12"/>
  <c r="AD90" i="12"/>
  <c r="AA91" i="12"/>
  <c r="AB91" i="12"/>
  <c r="AE91" i="12" s="1"/>
  <c r="AC91" i="12"/>
  <c r="AD91" i="12"/>
  <c r="AA92" i="12"/>
  <c r="AB92" i="12"/>
  <c r="AE92" i="12" s="1"/>
  <c r="AC92" i="12"/>
  <c r="AD92" i="12"/>
  <c r="AA93" i="12"/>
  <c r="AB93" i="12"/>
  <c r="AE93" i="12" s="1"/>
  <c r="AC93" i="12"/>
  <c r="AD93" i="12"/>
  <c r="AA94" i="12"/>
  <c r="AB94" i="12"/>
  <c r="AE94" i="12" s="1"/>
  <c r="AC94" i="12"/>
  <c r="AD94" i="12"/>
  <c r="AA95" i="12"/>
  <c r="AB95" i="12"/>
  <c r="AE95" i="12" s="1"/>
  <c r="AC95" i="12"/>
  <c r="AD95" i="12"/>
  <c r="AA96" i="12"/>
  <c r="AB96" i="12"/>
  <c r="AE96" i="12" s="1"/>
  <c r="AC96" i="12"/>
  <c r="AD96" i="12"/>
  <c r="AA97" i="12"/>
  <c r="AB97" i="12"/>
  <c r="AE97" i="12" s="1"/>
  <c r="AC97" i="12"/>
  <c r="AD97" i="12"/>
  <c r="AA98" i="12"/>
  <c r="AB98" i="12"/>
  <c r="AE98" i="12" s="1"/>
  <c r="AC98" i="12"/>
  <c r="AD98" i="12"/>
  <c r="AA99" i="12"/>
  <c r="AB99" i="12"/>
  <c r="AE99" i="12" s="1"/>
  <c r="AC99" i="12"/>
  <c r="AD99" i="12"/>
  <c r="AA100" i="12"/>
  <c r="AB100" i="12"/>
  <c r="AE100" i="12" s="1"/>
  <c r="AC100" i="12"/>
  <c r="AD100" i="12"/>
  <c r="AA101" i="12"/>
  <c r="AB101" i="12"/>
  <c r="AE101" i="12" s="1"/>
  <c r="AC101" i="12"/>
  <c r="AD101" i="12"/>
  <c r="AA102" i="12"/>
  <c r="AB102" i="12"/>
  <c r="AE102" i="12" s="1"/>
  <c r="AC102" i="12"/>
  <c r="AD102" i="12"/>
  <c r="AA103" i="12"/>
  <c r="AB103" i="12"/>
  <c r="AE103" i="12" s="1"/>
  <c r="AC103" i="12"/>
  <c r="AD103" i="12"/>
  <c r="AA104" i="12"/>
  <c r="AB104" i="12"/>
  <c r="AE104" i="12" s="1"/>
  <c r="AC104" i="12"/>
  <c r="AD104" i="12"/>
  <c r="AA105" i="12"/>
  <c r="AB105" i="12"/>
  <c r="AE105" i="12" s="1"/>
  <c r="AC105" i="12"/>
  <c r="AD105" i="12"/>
  <c r="AA106" i="12"/>
  <c r="AB106" i="12"/>
  <c r="AE106" i="12" s="1"/>
  <c r="AC106" i="12"/>
  <c r="AD106" i="12"/>
  <c r="AA107" i="12"/>
  <c r="AB107" i="12"/>
  <c r="AE107" i="12" s="1"/>
  <c r="AC107" i="12"/>
  <c r="AD107" i="12"/>
  <c r="AA108" i="12"/>
  <c r="AB108" i="12"/>
  <c r="AE108" i="12" s="1"/>
  <c r="AC108" i="12"/>
  <c r="AD108" i="12"/>
  <c r="AA109" i="12"/>
  <c r="AB109" i="12"/>
  <c r="AE109" i="12" s="1"/>
  <c r="AC109" i="12"/>
  <c r="AD109" i="12"/>
  <c r="AA110" i="12"/>
  <c r="AB110" i="12"/>
  <c r="AE110" i="12" s="1"/>
  <c r="AC110" i="12"/>
  <c r="AD110" i="12"/>
  <c r="AA111" i="12"/>
  <c r="AB111" i="12"/>
  <c r="AE111" i="12" s="1"/>
  <c r="AC111" i="12"/>
  <c r="AD111" i="12"/>
  <c r="AA112" i="12"/>
  <c r="AB112" i="12"/>
  <c r="AE112" i="12" s="1"/>
  <c r="AC112" i="12"/>
  <c r="AD112" i="12"/>
  <c r="AA113" i="12"/>
  <c r="AB113" i="12"/>
  <c r="AE113" i="12" s="1"/>
  <c r="AC113" i="12"/>
  <c r="AD113" i="12"/>
  <c r="AA114" i="12"/>
  <c r="AB114" i="12"/>
  <c r="AE114" i="12" s="1"/>
  <c r="AC114" i="12"/>
  <c r="AD114" i="12"/>
  <c r="AA115" i="12"/>
  <c r="AB115" i="12"/>
  <c r="AE115" i="12" s="1"/>
  <c r="AC115" i="12"/>
  <c r="AD115" i="12"/>
  <c r="AA116" i="12"/>
  <c r="AB116" i="12"/>
  <c r="AE116" i="12" s="1"/>
  <c r="AC116" i="12"/>
  <c r="AD116" i="12"/>
  <c r="AA117" i="12"/>
  <c r="AB117" i="12"/>
  <c r="AE117" i="12" s="1"/>
  <c r="AC117" i="12"/>
  <c r="AD117" i="12"/>
  <c r="AA118" i="12"/>
  <c r="AB118" i="12"/>
  <c r="AE118" i="12" s="1"/>
  <c r="AC118" i="12"/>
  <c r="AD118" i="12"/>
  <c r="AA119" i="12"/>
  <c r="AB119" i="12"/>
  <c r="AE119" i="12" s="1"/>
  <c r="AC119" i="12"/>
  <c r="AD119" i="12"/>
  <c r="AA120" i="12"/>
  <c r="AB120" i="12"/>
  <c r="AE120" i="12" s="1"/>
  <c r="AC120" i="12"/>
  <c r="AD120" i="12"/>
  <c r="AA121" i="12"/>
  <c r="AB121" i="12"/>
  <c r="AE121" i="12" s="1"/>
  <c r="AC121" i="12"/>
  <c r="AD121" i="12"/>
  <c r="AA122" i="12"/>
  <c r="AB122" i="12"/>
  <c r="AE122" i="12" s="1"/>
  <c r="AC122" i="12"/>
  <c r="AD122" i="12"/>
  <c r="AA123" i="12"/>
  <c r="AB123" i="12"/>
  <c r="AE123" i="12" s="1"/>
  <c r="AC123" i="12"/>
  <c r="AD123" i="12"/>
  <c r="AA124" i="12"/>
  <c r="AB124" i="12"/>
  <c r="AE124" i="12" s="1"/>
  <c r="AC124" i="12"/>
  <c r="AD124" i="12"/>
  <c r="AA125" i="12"/>
  <c r="AB125" i="12"/>
  <c r="AE125" i="12" s="1"/>
  <c r="AC125" i="12"/>
  <c r="AD125" i="12"/>
  <c r="AA126" i="12"/>
  <c r="AB126" i="12"/>
  <c r="AE126" i="12" s="1"/>
  <c r="AC126" i="12"/>
  <c r="AD126" i="12"/>
  <c r="AA127" i="12"/>
  <c r="AB127" i="12"/>
  <c r="AE127" i="12" s="1"/>
  <c r="AC127" i="12"/>
  <c r="AD127" i="12"/>
  <c r="AA128" i="12"/>
  <c r="AB128" i="12"/>
  <c r="AE128" i="12" s="1"/>
  <c r="AC128" i="12"/>
  <c r="AD128" i="12"/>
  <c r="AA129" i="12"/>
  <c r="AB129" i="12"/>
  <c r="AE129" i="12" s="1"/>
  <c r="AC129" i="12"/>
  <c r="AD129" i="12"/>
  <c r="AA130" i="12"/>
  <c r="AB130" i="12"/>
  <c r="AE130" i="12" s="1"/>
  <c r="AC130" i="12"/>
  <c r="AD130" i="12"/>
  <c r="AA131" i="12"/>
  <c r="AB131" i="12"/>
  <c r="AE131" i="12" s="1"/>
  <c r="AC131" i="12"/>
  <c r="AD131" i="12"/>
  <c r="AA132" i="12"/>
  <c r="AB132" i="12"/>
  <c r="AE132" i="12" s="1"/>
  <c r="AC132" i="12"/>
  <c r="AD132" i="12"/>
  <c r="AA133" i="12"/>
  <c r="AB133" i="12"/>
  <c r="AE133" i="12" s="1"/>
  <c r="AC133" i="12"/>
  <c r="AD133" i="12"/>
  <c r="AA134" i="12"/>
  <c r="AB134" i="12"/>
  <c r="AE134" i="12" s="1"/>
  <c r="AC134" i="12"/>
  <c r="AD134" i="12"/>
  <c r="AA135" i="12"/>
  <c r="AB135" i="12"/>
  <c r="AE135" i="12" s="1"/>
  <c r="AC135" i="12"/>
  <c r="AD135" i="12"/>
  <c r="AA136" i="12"/>
  <c r="AB136" i="12"/>
  <c r="AE136" i="12" s="1"/>
  <c r="AC136" i="12"/>
  <c r="AD136" i="12"/>
  <c r="AA137" i="12"/>
  <c r="AB137" i="12"/>
  <c r="AE137" i="12" s="1"/>
  <c r="AC137" i="12"/>
  <c r="AD137" i="12"/>
  <c r="AA138" i="12"/>
  <c r="AB138" i="12"/>
  <c r="AE138" i="12" s="1"/>
  <c r="AC138" i="12"/>
  <c r="AD138" i="12"/>
  <c r="AA139" i="12"/>
  <c r="AB139" i="12"/>
  <c r="AE139" i="12" s="1"/>
  <c r="AC139" i="12"/>
  <c r="AD139" i="12"/>
  <c r="AA140" i="12"/>
  <c r="AB140" i="12"/>
  <c r="AE140" i="12" s="1"/>
  <c r="AC140" i="12"/>
  <c r="AD140" i="12"/>
  <c r="AA141" i="12"/>
  <c r="AB141" i="12"/>
  <c r="AE141" i="12" s="1"/>
  <c r="AC141" i="12"/>
  <c r="AD141" i="12"/>
  <c r="AA142" i="12"/>
  <c r="AB142" i="12"/>
  <c r="AE142" i="12" s="1"/>
  <c r="AC142" i="12"/>
  <c r="AD142" i="12"/>
  <c r="AA143" i="12"/>
  <c r="AB143" i="12"/>
  <c r="AE143" i="12" s="1"/>
  <c r="AC143" i="12"/>
  <c r="AD143" i="12"/>
  <c r="AA144" i="12"/>
  <c r="AB144" i="12"/>
  <c r="AE144" i="12" s="1"/>
  <c r="AC144" i="12"/>
  <c r="AD144" i="12"/>
  <c r="AA145" i="12"/>
  <c r="AB145" i="12"/>
  <c r="AE145" i="12" s="1"/>
  <c r="AC145" i="12"/>
  <c r="AD145" i="12"/>
  <c r="AA146" i="12"/>
  <c r="AB146" i="12"/>
  <c r="AE146" i="12" s="1"/>
  <c r="AC146" i="12"/>
  <c r="AD146" i="12"/>
  <c r="AA147" i="12"/>
  <c r="AB147" i="12"/>
  <c r="AE147" i="12" s="1"/>
  <c r="AC147" i="12"/>
  <c r="AD147" i="12"/>
  <c r="AA148" i="12"/>
  <c r="AB148" i="12"/>
  <c r="AE148" i="12" s="1"/>
  <c r="AC148" i="12"/>
  <c r="AD148" i="12"/>
  <c r="AA149" i="12"/>
  <c r="AB149" i="12"/>
  <c r="AE149" i="12" s="1"/>
  <c r="AC149" i="12"/>
  <c r="AD149" i="12"/>
  <c r="AA150" i="12"/>
  <c r="AB150" i="12"/>
  <c r="AE150" i="12" s="1"/>
  <c r="AC150" i="12"/>
  <c r="AD150" i="12"/>
  <c r="AA151" i="12"/>
  <c r="AB151" i="12"/>
  <c r="AE151" i="12" s="1"/>
  <c r="AC151" i="12"/>
  <c r="AD151" i="12"/>
  <c r="AA152" i="12"/>
  <c r="AB152" i="12"/>
  <c r="AE152" i="12" s="1"/>
  <c r="AC152" i="12"/>
  <c r="AD152" i="12"/>
  <c r="AA153" i="12"/>
  <c r="AB153" i="12"/>
  <c r="AE153" i="12" s="1"/>
  <c r="AC153" i="12"/>
  <c r="AD153" i="12"/>
  <c r="AA154" i="12"/>
  <c r="AB154" i="12"/>
  <c r="AE154" i="12" s="1"/>
  <c r="AC154" i="12"/>
  <c r="AD154" i="12"/>
  <c r="AA155" i="12"/>
  <c r="AB155" i="12"/>
  <c r="AE155" i="12" s="1"/>
  <c r="AC155" i="12"/>
  <c r="AD155" i="12"/>
  <c r="AA156" i="12"/>
  <c r="AB156" i="12"/>
  <c r="AE156" i="12" s="1"/>
  <c r="AC156" i="12"/>
  <c r="AD156" i="12"/>
  <c r="AA157" i="12"/>
  <c r="AB157" i="12"/>
  <c r="AE157" i="12" s="1"/>
  <c r="AC157" i="12"/>
  <c r="AD157" i="12"/>
  <c r="AA158" i="12"/>
  <c r="AB158" i="12"/>
  <c r="AE158" i="12" s="1"/>
  <c r="AC158" i="12"/>
  <c r="AD158" i="12"/>
  <c r="AA159" i="12"/>
  <c r="AB159" i="12"/>
  <c r="AE159" i="12" s="1"/>
  <c r="AC159" i="12"/>
  <c r="AD159" i="12"/>
  <c r="AA160" i="12"/>
  <c r="AB160" i="12"/>
  <c r="AE160" i="12" s="1"/>
  <c r="AC160" i="12"/>
  <c r="AD160" i="12"/>
  <c r="AA161" i="12"/>
  <c r="AB161" i="12"/>
  <c r="AE161" i="12" s="1"/>
  <c r="AC161" i="12"/>
  <c r="AD161" i="12"/>
  <c r="AA162" i="12"/>
  <c r="AB162" i="12"/>
  <c r="AE162" i="12" s="1"/>
  <c r="AC162" i="12"/>
  <c r="AD162" i="12"/>
  <c r="AA163" i="12"/>
  <c r="AB163" i="12"/>
  <c r="AE163" i="12" s="1"/>
  <c r="AC163" i="12"/>
  <c r="AD163" i="12"/>
  <c r="AA164" i="12"/>
  <c r="AB164" i="12"/>
  <c r="AE164" i="12" s="1"/>
  <c r="AC164" i="12"/>
  <c r="AD164" i="12"/>
  <c r="AA165" i="12"/>
  <c r="AB165" i="12"/>
  <c r="AE165" i="12" s="1"/>
  <c r="AC165" i="12"/>
  <c r="AD165" i="12"/>
  <c r="AA166" i="12"/>
  <c r="AB166" i="12"/>
  <c r="AE166" i="12" s="1"/>
  <c r="AC166" i="12"/>
  <c r="AD166" i="12"/>
  <c r="AA167" i="12"/>
  <c r="AB167" i="12"/>
  <c r="AE167" i="12" s="1"/>
  <c r="AC167" i="12"/>
  <c r="AD167" i="12"/>
  <c r="AA168" i="12"/>
  <c r="AB168" i="12"/>
  <c r="AE168" i="12" s="1"/>
  <c r="AC168" i="12"/>
  <c r="AD168" i="12"/>
  <c r="AA169" i="12"/>
  <c r="AB169" i="12"/>
  <c r="AE169" i="12" s="1"/>
  <c r="AC169" i="12"/>
  <c r="AD169" i="12"/>
  <c r="AA170" i="12"/>
  <c r="AB170" i="12"/>
  <c r="AE170" i="12" s="1"/>
  <c r="AC170" i="12"/>
  <c r="AD170" i="12"/>
  <c r="AA171" i="12"/>
  <c r="AB171" i="12"/>
  <c r="AE171" i="12" s="1"/>
  <c r="AC171" i="12"/>
  <c r="AD171" i="12"/>
  <c r="AD5" i="12"/>
  <c r="AC5" i="12"/>
  <c r="AB5" i="12"/>
  <c r="AE5" i="12" s="1"/>
  <c r="AA5" i="12"/>
  <c r="AF5" i="12" l="1"/>
  <c r="AG5" i="12" s="1"/>
  <c r="AH5" i="12" s="1"/>
  <c r="Y173" i="12"/>
  <c r="Z173" i="12" s="1"/>
  <c r="AF172" i="12" l="1"/>
  <c r="AG172" i="12" s="1"/>
  <c r="AH172" i="12" s="1"/>
  <c r="Y172" i="12"/>
  <c r="Z172" i="12" s="1"/>
  <c r="V172" i="12"/>
  <c r="W172" i="12" s="1"/>
  <c r="S172" i="12"/>
  <c r="T172" i="12" s="1"/>
  <c r="P172" i="12"/>
  <c r="Q172" i="12" s="1"/>
  <c r="M172" i="12"/>
  <c r="N172" i="12" s="1"/>
  <c r="J172" i="12"/>
  <c r="K172" i="12" s="1"/>
  <c r="Y171" i="12" l="1"/>
  <c r="Z171" i="12" s="1"/>
  <c r="Y170" i="12"/>
  <c r="Z170" i="12" s="1"/>
  <c r="Y169" i="12"/>
  <c r="Z169" i="12" s="1"/>
  <c r="Y168" i="12"/>
  <c r="Z168" i="12" s="1"/>
  <c r="Y167" i="12"/>
  <c r="Z167" i="12" s="1"/>
  <c r="Y166" i="12"/>
  <c r="Z166" i="12" s="1"/>
  <c r="Y165" i="12"/>
  <c r="Z165" i="12" s="1"/>
  <c r="Y164" i="12"/>
  <c r="Z164" i="12" s="1"/>
  <c r="Y163" i="12"/>
  <c r="Z163" i="12" s="1"/>
  <c r="Y162" i="12"/>
  <c r="Z162" i="12" s="1"/>
  <c r="Y161" i="12"/>
  <c r="Z161" i="12" s="1"/>
  <c r="Y160" i="12"/>
  <c r="Z160" i="12" s="1"/>
  <c r="Y159" i="12"/>
  <c r="Z159" i="12" s="1"/>
  <c r="Y158" i="12"/>
  <c r="Z158" i="12" s="1"/>
  <c r="Y157" i="12"/>
  <c r="Z157" i="12" s="1"/>
  <c r="Y156" i="12"/>
  <c r="Z156" i="12" s="1"/>
  <c r="Y155" i="12"/>
  <c r="Z155" i="12" s="1"/>
  <c r="Y154" i="12"/>
  <c r="Z154" i="12" s="1"/>
  <c r="Y153" i="12"/>
  <c r="Z153" i="12" s="1"/>
  <c r="Y152" i="12"/>
  <c r="Z152" i="12" s="1"/>
  <c r="Y151" i="12"/>
  <c r="Z151" i="12" s="1"/>
  <c r="Y150" i="12"/>
  <c r="Z150" i="12" s="1"/>
  <c r="Y149" i="12"/>
  <c r="Z149" i="12" s="1"/>
  <c r="Y148" i="12"/>
  <c r="Z148" i="12" s="1"/>
  <c r="Y147" i="12"/>
  <c r="Z147" i="12" s="1"/>
  <c r="Y146" i="12"/>
  <c r="Z146" i="12" s="1"/>
  <c r="Y145" i="12"/>
  <c r="Z145" i="12" s="1"/>
  <c r="Y144" i="12"/>
  <c r="Z144" i="12" s="1"/>
  <c r="Y143" i="12"/>
  <c r="Z143" i="12" s="1"/>
  <c r="Y142" i="12"/>
  <c r="Z142" i="12" s="1"/>
  <c r="Y141" i="12"/>
  <c r="Z141" i="12" s="1"/>
  <c r="Y140" i="12"/>
  <c r="Z140" i="12" s="1"/>
  <c r="Y139" i="12"/>
  <c r="Z139" i="12" s="1"/>
  <c r="Y138" i="12"/>
  <c r="Z138" i="12" s="1"/>
  <c r="Y137" i="12"/>
  <c r="Z137" i="12" s="1"/>
  <c r="Y136" i="12"/>
  <c r="Z136" i="12" s="1"/>
  <c r="Y135" i="12"/>
  <c r="Z135" i="12" s="1"/>
  <c r="Y134" i="12"/>
  <c r="Z134" i="12" s="1"/>
  <c r="Y133" i="12"/>
  <c r="Z133" i="12" s="1"/>
  <c r="Y132" i="12"/>
  <c r="Z132" i="12" s="1"/>
  <c r="Y131" i="12"/>
  <c r="Z131" i="12" s="1"/>
  <c r="Y130" i="12"/>
  <c r="Z130" i="12" s="1"/>
  <c r="Y129" i="12"/>
  <c r="Z129" i="12" s="1"/>
  <c r="Y128" i="12"/>
  <c r="Z128" i="12" s="1"/>
  <c r="Y127" i="12"/>
  <c r="Z127" i="12" s="1"/>
  <c r="Y126" i="12"/>
  <c r="Z126" i="12" s="1"/>
  <c r="Y125" i="12"/>
  <c r="Z125" i="12" s="1"/>
  <c r="Y124" i="12"/>
  <c r="Z124" i="12" s="1"/>
  <c r="Y123" i="12"/>
  <c r="Z123" i="12" s="1"/>
  <c r="Y122" i="12"/>
  <c r="Z122" i="12" s="1"/>
  <c r="Y121" i="12"/>
  <c r="Z121" i="12" s="1"/>
  <c r="Y120" i="12"/>
  <c r="Z120" i="12" s="1"/>
  <c r="Y119" i="12"/>
  <c r="Z119" i="12" s="1"/>
  <c r="Y118" i="12"/>
  <c r="Z118" i="12" s="1"/>
  <c r="Y117" i="12"/>
  <c r="Z117" i="12" s="1"/>
  <c r="Y116" i="12"/>
  <c r="Z116" i="12" s="1"/>
  <c r="Y115" i="12"/>
  <c r="Z115" i="12" s="1"/>
  <c r="Y114" i="12"/>
  <c r="Z114" i="12" s="1"/>
  <c r="Y113" i="12"/>
  <c r="Z113" i="12" s="1"/>
  <c r="Y112" i="12"/>
  <c r="Z112" i="12" s="1"/>
  <c r="Y111" i="12"/>
  <c r="Z111" i="12" s="1"/>
  <c r="Y110" i="12"/>
  <c r="Z110" i="12" s="1"/>
  <c r="Y109" i="12"/>
  <c r="Z109" i="12" s="1"/>
  <c r="Y108" i="12"/>
  <c r="Z108" i="12" s="1"/>
  <c r="Y107" i="12"/>
  <c r="Z107" i="12" s="1"/>
  <c r="Y106" i="12"/>
  <c r="Z106" i="12" s="1"/>
  <c r="Y105" i="12"/>
  <c r="Z105" i="12" s="1"/>
  <c r="Y104" i="12"/>
  <c r="Z104" i="12" s="1"/>
  <c r="Y103" i="12"/>
  <c r="Z103" i="12" s="1"/>
  <c r="Y102" i="12"/>
  <c r="Z102" i="12" s="1"/>
  <c r="Y101" i="12"/>
  <c r="Z101" i="12" s="1"/>
  <c r="Y100" i="12"/>
  <c r="Z100" i="12" s="1"/>
  <c r="Y99" i="12"/>
  <c r="Z99" i="12" s="1"/>
  <c r="Y98" i="12"/>
  <c r="Z98" i="12" s="1"/>
  <c r="Y97" i="12"/>
  <c r="Z97" i="12" s="1"/>
  <c r="Y96" i="12"/>
  <c r="Z96" i="12" s="1"/>
  <c r="Y95" i="12"/>
  <c r="Z95" i="12" s="1"/>
  <c r="Y94" i="12"/>
  <c r="Z94" i="12" s="1"/>
  <c r="Y93" i="12"/>
  <c r="Z93" i="12" s="1"/>
  <c r="Y92" i="12"/>
  <c r="Z92" i="12" s="1"/>
  <c r="Y91" i="12"/>
  <c r="Z91" i="12" s="1"/>
  <c r="Y90" i="12"/>
  <c r="Z90" i="12" s="1"/>
  <c r="Y89" i="12"/>
  <c r="Z89" i="12" s="1"/>
  <c r="Y88" i="12"/>
  <c r="Z88" i="12" s="1"/>
  <c r="Y87" i="12"/>
  <c r="Z87" i="12" s="1"/>
  <c r="Y86" i="12"/>
  <c r="Z86" i="12" s="1"/>
  <c r="Y85" i="12"/>
  <c r="Z85" i="12" s="1"/>
  <c r="Y84" i="12"/>
  <c r="Z84" i="12" s="1"/>
  <c r="Y83" i="12"/>
  <c r="Z83" i="12" s="1"/>
  <c r="Y82" i="12"/>
  <c r="Z82" i="12" s="1"/>
  <c r="Y81" i="12"/>
  <c r="Z81" i="12" s="1"/>
  <c r="Y80" i="12"/>
  <c r="Z80" i="12" s="1"/>
  <c r="Y79" i="12"/>
  <c r="Z79" i="12" s="1"/>
  <c r="Y78" i="12"/>
  <c r="Z78" i="12" s="1"/>
  <c r="Y77" i="12"/>
  <c r="Z77" i="12" s="1"/>
  <c r="Y76" i="12"/>
  <c r="Z76" i="12" s="1"/>
  <c r="Y75" i="12"/>
  <c r="Z75" i="12" s="1"/>
  <c r="Y74" i="12"/>
  <c r="Z74" i="12" s="1"/>
  <c r="Y73" i="12"/>
  <c r="Z73" i="12" s="1"/>
  <c r="Y72" i="12"/>
  <c r="Z72" i="12" s="1"/>
  <c r="Y71" i="12"/>
  <c r="Z71" i="12" s="1"/>
  <c r="Y70" i="12"/>
  <c r="Z70" i="12" s="1"/>
  <c r="Y69" i="12"/>
  <c r="Z69" i="12" s="1"/>
  <c r="Y68" i="12"/>
  <c r="Z68" i="12" s="1"/>
  <c r="Y67" i="12"/>
  <c r="Z67" i="12" s="1"/>
  <c r="Y66" i="12"/>
  <c r="Z66" i="12" s="1"/>
  <c r="Y65" i="12"/>
  <c r="Z65" i="12" s="1"/>
  <c r="Y64" i="12"/>
  <c r="Z64" i="12" s="1"/>
  <c r="Y63" i="12"/>
  <c r="Z63" i="12" s="1"/>
  <c r="Y62" i="12"/>
  <c r="Z62" i="12" s="1"/>
  <c r="Y61" i="12"/>
  <c r="Z61" i="12" s="1"/>
  <c r="Y60" i="12"/>
  <c r="Z60" i="12" s="1"/>
  <c r="Y59" i="12"/>
  <c r="Z59" i="12" s="1"/>
  <c r="Y58" i="12"/>
  <c r="Z58" i="12" s="1"/>
  <c r="Y57" i="12"/>
  <c r="Z57" i="12" s="1"/>
  <c r="Y56" i="12"/>
  <c r="Z56" i="12" s="1"/>
  <c r="Y55" i="12"/>
  <c r="Z55" i="12" s="1"/>
  <c r="Y54" i="12"/>
  <c r="Z54" i="12" s="1"/>
  <c r="Y53" i="12"/>
  <c r="Z53" i="12" s="1"/>
  <c r="Y52" i="12"/>
  <c r="Z52" i="12" s="1"/>
  <c r="Y51" i="12"/>
  <c r="Z51" i="12" s="1"/>
  <c r="Y50" i="12"/>
  <c r="Z50" i="12" s="1"/>
  <c r="Y49" i="12"/>
  <c r="Z49" i="12" s="1"/>
  <c r="Y48" i="12"/>
  <c r="Z48" i="12" s="1"/>
  <c r="Y47" i="12"/>
  <c r="Z47" i="12" s="1"/>
  <c r="Y46" i="12"/>
  <c r="Z46" i="12" s="1"/>
  <c r="Y45" i="12"/>
  <c r="Z45" i="12" s="1"/>
  <c r="Y44" i="12"/>
  <c r="Z44" i="12" s="1"/>
  <c r="Y43" i="12"/>
  <c r="Z43" i="12" s="1"/>
  <c r="Y42" i="12"/>
  <c r="Z42" i="12" s="1"/>
  <c r="Y41" i="12"/>
  <c r="Z41" i="12" s="1"/>
  <c r="Y40" i="12"/>
  <c r="Z40" i="12" s="1"/>
  <c r="Y39" i="12"/>
  <c r="Z39" i="12" s="1"/>
  <c r="Y38" i="12"/>
  <c r="Z38" i="12" s="1"/>
  <c r="Y37" i="12"/>
  <c r="Z37" i="12" s="1"/>
  <c r="Y36" i="12"/>
  <c r="Z36" i="12" s="1"/>
  <c r="Y35" i="12"/>
  <c r="Z35" i="12" s="1"/>
  <c r="Y34" i="12"/>
  <c r="Z34" i="12" s="1"/>
  <c r="Y33" i="12"/>
  <c r="Z33" i="12" s="1"/>
  <c r="Y32" i="12"/>
  <c r="Z32" i="12" s="1"/>
  <c r="Y31" i="12"/>
  <c r="Z31" i="12" s="1"/>
  <c r="Y30" i="12"/>
  <c r="Z30" i="12" s="1"/>
  <c r="Y29" i="12"/>
  <c r="Z29" i="12" s="1"/>
  <c r="Y28" i="12"/>
  <c r="Z28" i="12" s="1"/>
  <c r="Y27" i="12"/>
  <c r="Z27" i="12" s="1"/>
  <c r="Y26" i="12"/>
  <c r="Z26" i="12" s="1"/>
  <c r="Y25" i="12"/>
  <c r="Z25" i="12" s="1"/>
  <c r="Y24" i="12"/>
  <c r="Z24" i="12" s="1"/>
  <c r="Y23" i="12"/>
  <c r="Z23" i="12" s="1"/>
  <c r="Y22" i="12"/>
  <c r="Z22" i="12" s="1"/>
  <c r="Y21" i="12"/>
  <c r="Z21" i="12" s="1"/>
  <c r="Y20" i="12"/>
  <c r="Z20" i="12" s="1"/>
  <c r="Y19" i="12"/>
  <c r="Z19" i="12" s="1"/>
  <c r="Y18" i="12"/>
  <c r="Z18" i="12" s="1"/>
  <c r="Y17" i="12"/>
  <c r="Z17" i="12" s="1"/>
  <c r="Y16" i="12"/>
  <c r="Z16" i="12" s="1"/>
  <c r="Y15" i="12"/>
  <c r="Z15" i="12" s="1"/>
  <c r="Y14" i="12"/>
  <c r="Z14" i="12" s="1"/>
  <c r="Y13" i="12"/>
  <c r="Z13" i="12" s="1"/>
  <c r="Y12" i="12"/>
  <c r="Z12" i="12" s="1"/>
  <c r="Y11" i="12"/>
  <c r="Z11" i="12" s="1"/>
  <c r="Y10" i="12"/>
  <c r="Z10" i="12" s="1"/>
  <c r="Y9" i="12"/>
  <c r="Z9" i="12" s="1"/>
  <c r="Y8" i="12"/>
  <c r="Z8" i="12" s="1"/>
  <c r="Y7" i="12"/>
  <c r="Z7" i="12" s="1"/>
  <c r="Y6" i="12"/>
  <c r="Z6" i="12" s="1"/>
  <c r="Y5" i="12"/>
  <c r="Z5" i="12" s="1"/>
  <c r="M173" i="12" l="1"/>
  <c r="N173" i="12" s="1"/>
  <c r="J173" i="12"/>
  <c r="K173" i="12" s="1"/>
  <c r="V171" i="12"/>
  <c r="W171" i="12" s="1"/>
  <c r="S171" i="12"/>
  <c r="T171" i="12" s="1"/>
  <c r="P171" i="12"/>
  <c r="Q171" i="12" s="1"/>
  <c r="M171" i="12"/>
  <c r="N171" i="12" s="1"/>
  <c r="J171" i="12"/>
  <c r="K171" i="12" s="1"/>
  <c r="V170" i="12"/>
  <c r="W170" i="12" s="1"/>
  <c r="S170" i="12"/>
  <c r="T170" i="12" s="1"/>
  <c r="P170" i="12"/>
  <c r="Q170" i="12" s="1"/>
  <c r="M170" i="12"/>
  <c r="N170" i="12" s="1"/>
  <c r="J170" i="12"/>
  <c r="K170" i="12" s="1"/>
  <c r="V169" i="12"/>
  <c r="W169" i="12" s="1"/>
  <c r="S169" i="12"/>
  <c r="T169" i="12" s="1"/>
  <c r="P169" i="12"/>
  <c r="Q169" i="12" s="1"/>
  <c r="M169" i="12"/>
  <c r="N169" i="12" s="1"/>
  <c r="J169" i="12"/>
  <c r="K169" i="12" s="1"/>
  <c r="V168" i="12"/>
  <c r="W168" i="12" s="1"/>
  <c r="S168" i="12"/>
  <c r="T168" i="12" s="1"/>
  <c r="P168" i="12"/>
  <c r="Q168" i="12" s="1"/>
  <c r="M168" i="12"/>
  <c r="N168" i="12" s="1"/>
  <c r="J168" i="12"/>
  <c r="K168" i="12" s="1"/>
  <c r="AF167" i="12"/>
  <c r="AG167" i="12" s="1"/>
  <c r="AH167" i="12" s="1"/>
  <c r="V167" i="12"/>
  <c r="W167" i="12" s="1"/>
  <c r="S167" i="12"/>
  <c r="T167" i="12" s="1"/>
  <c r="P167" i="12"/>
  <c r="Q167" i="12" s="1"/>
  <c r="M167" i="12"/>
  <c r="N167" i="12" s="1"/>
  <c r="J167" i="12"/>
  <c r="K167" i="12" s="1"/>
  <c r="AF166" i="12"/>
  <c r="V166" i="12"/>
  <c r="W166" i="12" s="1"/>
  <c r="S166" i="12"/>
  <c r="T166" i="12" s="1"/>
  <c r="P166" i="12"/>
  <c r="Q166" i="12" s="1"/>
  <c r="M166" i="12"/>
  <c r="N166" i="12" s="1"/>
  <c r="J166" i="12"/>
  <c r="K166" i="12" s="1"/>
  <c r="V165" i="12"/>
  <c r="W165" i="12" s="1"/>
  <c r="S165" i="12"/>
  <c r="T165" i="12" s="1"/>
  <c r="P165" i="12"/>
  <c r="Q165" i="12" s="1"/>
  <c r="M165" i="12"/>
  <c r="N165" i="12" s="1"/>
  <c r="J165" i="12"/>
  <c r="K165" i="12" s="1"/>
  <c r="V164" i="12"/>
  <c r="W164" i="12" s="1"/>
  <c r="S164" i="12"/>
  <c r="T164" i="12" s="1"/>
  <c r="P164" i="12"/>
  <c r="Q164" i="12" s="1"/>
  <c r="M164" i="12"/>
  <c r="N164" i="12" s="1"/>
  <c r="J164" i="12"/>
  <c r="K164" i="12" s="1"/>
  <c r="AF163" i="12"/>
  <c r="V163" i="12"/>
  <c r="W163" i="12" s="1"/>
  <c r="S163" i="12"/>
  <c r="T163" i="12" s="1"/>
  <c r="P163" i="12"/>
  <c r="Q163" i="12" s="1"/>
  <c r="M163" i="12"/>
  <c r="N163" i="12" s="1"/>
  <c r="J163" i="12"/>
  <c r="K163" i="12" s="1"/>
  <c r="AF162" i="12"/>
  <c r="V162" i="12"/>
  <c r="W162" i="12" s="1"/>
  <c r="S162" i="12"/>
  <c r="T162" i="12" s="1"/>
  <c r="P162" i="12"/>
  <c r="Q162" i="12" s="1"/>
  <c r="M162" i="12"/>
  <c r="N162" i="12" s="1"/>
  <c r="J162" i="12"/>
  <c r="K162" i="12" s="1"/>
  <c r="V161" i="12"/>
  <c r="W161" i="12" s="1"/>
  <c r="S161" i="12"/>
  <c r="T161" i="12" s="1"/>
  <c r="P161" i="12"/>
  <c r="Q161" i="12" s="1"/>
  <c r="M161" i="12"/>
  <c r="N161" i="12" s="1"/>
  <c r="J161" i="12"/>
  <c r="K161" i="12" s="1"/>
  <c r="V160" i="12"/>
  <c r="W160" i="12" s="1"/>
  <c r="S160" i="12"/>
  <c r="T160" i="12" s="1"/>
  <c r="P160" i="12"/>
  <c r="Q160" i="12" s="1"/>
  <c r="M160" i="12"/>
  <c r="N160" i="12" s="1"/>
  <c r="J160" i="12"/>
  <c r="K160" i="12" s="1"/>
  <c r="AF159" i="12"/>
  <c r="AG159" i="12" s="1"/>
  <c r="AH159" i="12" s="1"/>
  <c r="V159" i="12"/>
  <c r="W159" i="12" s="1"/>
  <c r="S159" i="12"/>
  <c r="T159" i="12" s="1"/>
  <c r="P159" i="12"/>
  <c r="Q159" i="12" s="1"/>
  <c r="M159" i="12"/>
  <c r="N159" i="12" s="1"/>
  <c r="J159" i="12"/>
  <c r="K159" i="12" s="1"/>
  <c r="AF158" i="12"/>
  <c r="V158" i="12"/>
  <c r="W158" i="12" s="1"/>
  <c r="S158" i="12"/>
  <c r="T158" i="12" s="1"/>
  <c r="P158" i="12"/>
  <c r="Q158" i="12" s="1"/>
  <c r="M158" i="12"/>
  <c r="N158" i="12" s="1"/>
  <c r="J158" i="12"/>
  <c r="K158" i="12" s="1"/>
  <c r="V157" i="12"/>
  <c r="W157" i="12" s="1"/>
  <c r="S157" i="12"/>
  <c r="T157" i="12" s="1"/>
  <c r="P157" i="12"/>
  <c r="Q157" i="12" s="1"/>
  <c r="M157" i="12"/>
  <c r="N157" i="12" s="1"/>
  <c r="J157" i="12"/>
  <c r="K157" i="12" s="1"/>
  <c r="V156" i="12"/>
  <c r="W156" i="12" s="1"/>
  <c r="S156" i="12"/>
  <c r="T156" i="12" s="1"/>
  <c r="P156" i="12"/>
  <c r="Q156" i="12" s="1"/>
  <c r="M156" i="12"/>
  <c r="N156" i="12" s="1"/>
  <c r="J156" i="12"/>
  <c r="K156" i="12" s="1"/>
  <c r="AF155" i="12"/>
  <c r="AG155" i="12" s="1"/>
  <c r="AH155" i="12" s="1"/>
  <c r="V155" i="12"/>
  <c r="W155" i="12" s="1"/>
  <c r="S155" i="12"/>
  <c r="T155" i="12" s="1"/>
  <c r="P155" i="12"/>
  <c r="Q155" i="12" s="1"/>
  <c r="M155" i="12"/>
  <c r="N155" i="12" s="1"/>
  <c r="J155" i="12"/>
  <c r="K155" i="12" s="1"/>
  <c r="V154" i="12"/>
  <c r="W154" i="12" s="1"/>
  <c r="S154" i="12"/>
  <c r="T154" i="12" s="1"/>
  <c r="P154" i="12"/>
  <c r="Q154" i="12" s="1"/>
  <c r="M154" i="12"/>
  <c r="N154" i="12" s="1"/>
  <c r="J154" i="12"/>
  <c r="K154" i="12" s="1"/>
  <c r="V153" i="12"/>
  <c r="W153" i="12" s="1"/>
  <c r="S153" i="12"/>
  <c r="T153" i="12" s="1"/>
  <c r="P153" i="12"/>
  <c r="Q153" i="12" s="1"/>
  <c r="M153" i="12"/>
  <c r="N153" i="12" s="1"/>
  <c r="J153" i="12"/>
  <c r="K153" i="12" s="1"/>
  <c r="V152" i="12"/>
  <c r="W152" i="12" s="1"/>
  <c r="S152" i="12"/>
  <c r="T152" i="12" s="1"/>
  <c r="P152" i="12"/>
  <c r="Q152" i="12" s="1"/>
  <c r="M152" i="12"/>
  <c r="N152" i="12" s="1"/>
  <c r="J152" i="12"/>
  <c r="K152" i="12" s="1"/>
  <c r="V151" i="12"/>
  <c r="W151" i="12" s="1"/>
  <c r="S151" i="12"/>
  <c r="T151" i="12" s="1"/>
  <c r="P151" i="12"/>
  <c r="Q151" i="12" s="1"/>
  <c r="M151" i="12"/>
  <c r="N151" i="12" s="1"/>
  <c r="J151" i="12"/>
  <c r="K151" i="12" s="1"/>
  <c r="AF150" i="12"/>
  <c r="V150" i="12"/>
  <c r="W150" i="12" s="1"/>
  <c r="S150" i="12"/>
  <c r="T150" i="12" s="1"/>
  <c r="P150" i="12"/>
  <c r="Q150" i="12" s="1"/>
  <c r="M150" i="12"/>
  <c r="N150" i="12" s="1"/>
  <c r="J150" i="12"/>
  <c r="K150" i="12" s="1"/>
  <c r="V149" i="12"/>
  <c r="W149" i="12" s="1"/>
  <c r="S149" i="12"/>
  <c r="T149" i="12" s="1"/>
  <c r="P149" i="12"/>
  <c r="Q149" i="12" s="1"/>
  <c r="M149" i="12"/>
  <c r="N149" i="12" s="1"/>
  <c r="J149" i="12"/>
  <c r="K149" i="12" s="1"/>
  <c r="V148" i="12"/>
  <c r="W148" i="12" s="1"/>
  <c r="S148" i="12"/>
  <c r="T148" i="12" s="1"/>
  <c r="P148" i="12"/>
  <c r="Q148" i="12" s="1"/>
  <c r="M148" i="12"/>
  <c r="N148" i="12" s="1"/>
  <c r="J148" i="12"/>
  <c r="K148" i="12" s="1"/>
  <c r="AF147" i="12"/>
  <c r="V147" i="12"/>
  <c r="W147" i="12" s="1"/>
  <c r="S147" i="12"/>
  <c r="T147" i="12" s="1"/>
  <c r="P147" i="12"/>
  <c r="Q147" i="12" s="1"/>
  <c r="M147" i="12"/>
  <c r="N147" i="12" s="1"/>
  <c r="J147" i="12"/>
  <c r="K147" i="12" s="1"/>
  <c r="AF146" i="12"/>
  <c r="V146" i="12"/>
  <c r="W146" i="12" s="1"/>
  <c r="S146" i="12"/>
  <c r="T146" i="12" s="1"/>
  <c r="P146" i="12"/>
  <c r="Q146" i="12" s="1"/>
  <c r="M146" i="12"/>
  <c r="N146" i="12" s="1"/>
  <c r="J146" i="12"/>
  <c r="K146" i="12" s="1"/>
  <c r="V145" i="12"/>
  <c r="W145" i="12" s="1"/>
  <c r="S145" i="12"/>
  <c r="T145" i="12" s="1"/>
  <c r="P145" i="12"/>
  <c r="Q145" i="12" s="1"/>
  <c r="M145" i="12"/>
  <c r="N145" i="12" s="1"/>
  <c r="J145" i="12"/>
  <c r="K145" i="12" s="1"/>
  <c r="V144" i="12"/>
  <c r="W144" i="12" s="1"/>
  <c r="S144" i="12"/>
  <c r="T144" i="12" s="1"/>
  <c r="P144" i="12"/>
  <c r="Q144" i="12" s="1"/>
  <c r="M144" i="12"/>
  <c r="N144" i="12" s="1"/>
  <c r="J144" i="12"/>
  <c r="K144" i="12" s="1"/>
  <c r="AF143" i="12"/>
  <c r="AG143" i="12" s="1"/>
  <c r="AH143" i="12" s="1"/>
  <c r="V143" i="12"/>
  <c r="W143" i="12" s="1"/>
  <c r="S143" i="12"/>
  <c r="T143" i="12" s="1"/>
  <c r="P143" i="12"/>
  <c r="Q143" i="12" s="1"/>
  <c r="M143" i="12"/>
  <c r="N143" i="12" s="1"/>
  <c r="J143" i="12"/>
  <c r="K143" i="12" s="1"/>
  <c r="AF142" i="12"/>
  <c r="V142" i="12"/>
  <c r="W142" i="12" s="1"/>
  <c r="S142" i="12"/>
  <c r="T142" i="12" s="1"/>
  <c r="P142" i="12"/>
  <c r="Q142" i="12" s="1"/>
  <c r="M142" i="12"/>
  <c r="N142" i="12" s="1"/>
  <c r="J142" i="12"/>
  <c r="K142" i="12" s="1"/>
  <c r="V141" i="12"/>
  <c r="W141" i="12" s="1"/>
  <c r="S141" i="12"/>
  <c r="T141" i="12" s="1"/>
  <c r="P141" i="12"/>
  <c r="Q141" i="12" s="1"/>
  <c r="M141" i="12"/>
  <c r="N141" i="12" s="1"/>
  <c r="J141" i="12"/>
  <c r="K141" i="12" s="1"/>
  <c r="V140" i="12"/>
  <c r="W140" i="12" s="1"/>
  <c r="S140" i="12"/>
  <c r="T140" i="12" s="1"/>
  <c r="P140" i="12"/>
  <c r="Q140" i="12" s="1"/>
  <c r="M140" i="12"/>
  <c r="N140" i="12" s="1"/>
  <c r="J140" i="12"/>
  <c r="K140" i="12" s="1"/>
  <c r="AF139" i="12"/>
  <c r="V139" i="12"/>
  <c r="W139" i="12" s="1"/>
  <c r="S139" i="12"/>
  <c r="T139" i="12" s="1"/>
  <c r="P139" i="12"/>
  <c r="Q139" i="12" s="1"/>
  <c r="M139" i="12"/>
  <c r="N139" i="12" s="1"/>
  <c r="J139" i="12"/>
  <c r="K139" i="12" s="1"/>
  <c r="V138" i="12"/>
  <c r="W138" i="12" s="1"/>
  <c r="S138" i="12"/>
  <c r="T138" i="12" s="1"/>
  <c r="P138" i="12"/>
  <c r="Q138" i="12" s="1"/>
  <c r="M138" i="12"/>
  <c r="N138" i="12" s="1"/>
  <c r="J138" i="12"/>
  <c r="K138" i="12" s="1"/>
  <c r="V137" i="12"/>
  <c r="W137" i="12" s="1"/>
  <c r="S137" i="12"/>
  <c r="T137" i="12" s="1"/>
  <c r="P137" i="12"/>
  <c r="Q137" i="12" s="1"/>
  <c r="M137" i="12"/>
  <c r="N137" i="12" s="1"/>
  <c r="J137" i="12"/>
  <c r="K137" i="12" s="1"/>
  <c r="V136" i="12"/>
  <c r="W136" i="12" s="1"/>
  <c r="S136" i="12"/>
  <c r="T136" i="12" s="1"/>
  <c r="P136" i="12"/>
  <c r="Q136" i="12" s="1"/>
  <c r="M136" i="12"/>
  <c r="N136" i="12" s="1"/>
  <c r="J136" i="12"/>
  <c r="K136" i="12" s="1"/>
  <c r="V135" i="12"/>
  <c r="W135" i="12" s="1"/>
  <c r="S135" i="12"/>
  <c r="T135" i="12" s="1"/>
  <c r="P135" i="12"/>
  <c r="Q135" i="12" s="1"/>
  <c r="M135" i="12"/>
  <c r="N135" i="12" s="1"/>
  <c r="J135" i="12"/>
  <c r="K135" i="12" s="1"/>
  <c r="V134" i="12"/>
  <c r="W134" i="12" s="1"/>
  <c r="S134" i="12"/>
  <c r="T134" i="12" s="1"/>
  <c r="P134" i="12"/>
  <c r="Q134" i="12" s="1"/>
  <c r="M134" i="12"/>
  <c r="N134" i="12" s="1"/>
  <c r="J134" i="12"/>
  <c r="K134" i="12" s="1"/>
  <c r="V133" i="12"/>
  <c r="W133" i="12" s="1"/>
  <c r="S133" i="12"/>
  <c r="T133" i="12" s="1"/>
  <c r="P133" i="12"/>
  <c r="Q133" i="12" s="1"/>
  <c r="M133" i="12"/>
  <c r="N133" i="12" s="1"/>
  <c r="J133" i="12"/>
  <c r="K133" i="12" s="1"/>
  <c r="V132" i="12"/>
  <c r="W132" i="12" s="1"/>
  <c r="S132" i="12"/>
  <c r="T132" i="12" s="1"/>
  <c r="P132" i="12"/>
  <c r="Q132" i="12" s="1"/>
  <c r="M132" i="12"/>
  <c r="N132" i="12" s="1"/>
  <c r="J132" i="12"/>
  <c r="K132" i="12" s="1"/>
  <c r="AF131" i="12"/>
  <c r="V131" i="12"/>
  <c r="W131" i="12" s="1"/>
  <c r="S131" i="12"/>
  <c r="T131" i="12" s="1"/>
  <c r="P131" i="12"/>
  <c r="Q131" i="12" s="1"/>
  <c r="M131" i="12"/>
  <c r="N131" i="12" s="1"/>
  <c r="J131" i="12"/>
  <c r="K131" i="12" s="1"/>
  <c r="AF130" i="12"/>
  <c r="V130" i="12"/>
  <c r="W130" i="12" s="1"/>
  <c r="S130" i="12"/>
  <c r="T130" i="12" s="1"/>
  <c r="P130" i="12"/>
  <c r="Q130" i="12" s="1"/>
  <c r="M130" i="12"/>
  <c r="N130" i="12" s="1"/>
  <c r="J130" i="12"/>
  <c r="K130" i="12" s="1"/>
  <c r="V129" i="12"/>
  <c r="W129" i="12" s="1"/>
  <c r="S129" i="12"/>
  <c r="T129" i="12" s="1"/>
  <c r="P129" i="12"/>
  <c r="Q129" i="12" s="1"/>
  <c r="M129" i="12"/>
  <c r="N129" i="12" s="1"/>
  <c r="J129" i="12"/>
  <c r="K129" i="12" s="1"/>
  <c r="V128" i="12"/>
  <c r="W128" i="12" s="1"/>
  <c r="S128" i="12"/>
  <c r="T128" i="12" s="1"/>
  <c r="P128" i="12"/>
  <c r="Q128" i="12" s="1"/>
  <c r="M128" i="12"/>
  <c r="N128" i="12" s="1"/>
  <c r="J128" i="12"/>
  <c r="K128" i="12" s="1"/>
  <c r="V127" i="12"/>
  <c r="W127" i="12" s="1"/>
  <c r="S127" i="12"/>
  <c r="T127" i="12" s="1"/>
  <c r="P127" i="12"/>
  <c r="Q127" i="12" s="1"/>
  <c r="M127" i="12"/>
  <c r="N127" i="12" s="1"/>
  <c r="J127" i="12"/>
  <c r="K127" i="12" s="1"/>
  <c r="V126" i="12"/>
  <c r="W126" i="12" s="1"/>
  <c r="S126" i="12"/>
  <c r="T126" i="12" s="1"/>
  <c r="P126" i="12"/>
  <c r="Q126" i="12" s="1"/>
  <c r="M126" i="12"/>
  <c r="N126" i="12" s="1"/>
  <c r="J126" i="12"/>
  <c r="K126" i="12" s="1"/>
  <c r="V125" i="12"/>
  <c r="W125" i="12" s="1"/>
  <c r="S125" i="12"/>
  <c r="T125" i="12" s="1"/>
  <c r="P125" i="12"/>
  <c r="Q125" i="12" s="1"/>
  <c r="M125" i="12"/>
  <c r="N125" i="12" s="1"/>
  <c r="J125" i="12"/>
  <c r="K125" i="12" s="1"/>
  <c r="V124" i="12"/>
  <c r="W124" i="12" s="1"/>
  <c r="S124" i="12"/>
  <c r="T124" i="12" s="1"/>
  <c r="P124" i="12"/>
  <c r="Q124" i="12" s="1"/>
  <c r="M124" i="12"/>
  <c r="N124" i="12" s="1"/>
  <c r="J124" i="12"/>
  <c r="K124" i="12" s="1"/>
  <c r="AF123" i="12"/>
  <c r="V123" i="12"/>
  <c r="W123" i="12" s="1"/>
  <c r="S123" i="12"/>
  <c r="T123" i="12" s="1"/>
  <c r="P123" i="12"/>
  <c r="Q123" i="12" s="1"/>
  <c r="M123" i="12"/>
  <c r="N123" i="12" s="1"/>
  <c r="J123" i="12"/>
  <c r="K123" i="12" s="1"/>
  <c r="AF122" i="12"/>
  <c r="V122" i="12"/>
  <c r="W122" i="12" s="1"/>
  <c r="S122" i="12"/>
  <c r="T122" i="12" s="1"/>
  <c r="P122" i="12"/>
  <c r="Q122" i="12" s="1"/>
  <c r="M122" i="12"/>
  <c r="N122" i="12" s="1"/>
  <c r="J122" i="12"/>
  <c r="K122" i="12" s="1"/>
  <c r="V121" i="12"/>
  <c r="W121" i="12" s="1"/>
  <c r="S121" i="12"/>
  <c r="T121" i="12" s="1"/>
  <c r="P121" i="12"/>
  <c r="Q121" i="12" s="1"/>
  <c r="M121" i="12"/>
  <c r="N121" i="12" s="1"/>
  <c r="J121" i="12"/>
  <c r="K121" i="12" s="1"/>
  <c r="V120" i="12"/>
  <c r="W120" i="12" s="1"/>
  <c r="S120" i="12"/>
  <c r="T120" i="12" s="1"/>
  <c r="P120" i="12"/>
  <c r="Q120" i="12" s="1"/>
  <c r="M120" i="12"/>
  <c r="N120" i="12" s="1"/>
  <c r="J120" i="12"/>
  <c r="K120" i="12" s="1"/>
  <c r="V119" i="12"/>
  <c r="W119" i="12" s="1"/>
  <c r="S119" i="12"/>
  <c r="T119" i="12" s="1"/>
  <c r="P119" i="12"/>
  <c r="Q119" i="12" s="1"/>
  <c r="M119" i="12"/>
  <c r="N119" i="12" s="1"/>
  <c r="J119" i="12"/>
  <c r="K119" i="12" s="1"/>
  <c r="AF118" i="12"/>
  <c r="V118" i="12"/>
  <c r="W118" i="12" s="1"/>
  <c r="S118" i="12"/>
  <c r="T118" i="12" s="1"/>
  <c r="P118" i="12"/>
  <c r="Q118" i="12" s="1"/>
  <c r="M118" i="12"/>
  <c r="N118" i="12" s="1"/>
  <c r="J118" i="12"/>
  <c r="K118" i="12" s="1"/>
  <c r="V117" i="12"/>
  <c r="W117" i="12" s="1"/>
  <c r="S117" i="12"/>
  <c r="T117" i="12" s="1"/>
  <c r="P117" i="12"/>
  <c r="Q117" i="12" s="1"/>
  <c r="M117" i="12"/>
  <c r="N117" i="12" s="1"/>
  <c r="J117" i="12"/>
  <c r="K117" i="12" s="1"/>
  <c r="V116" i="12"/>
  <c r="W116" i="12" s="1"/>
  <c r="S116" i="12"/>
  <c r="T116" i="12" s="1"/>
  <c r="P116" i="12"/>
  <c r="Q116" i="12" s="1"/>
  <c r="M116" i="12"/>
  <c r="N116" i="12" s="1"/>
  <c r="J116" i="12"/>
  <c r="K116" i="12" s="1"/>
  <c r="AF115" i="12"/>
  <c r="V115" i="12"/>
  <c r="W115" i="12" s="1"/>
  <c r="S115" i="12"/>
  <c r="T115" i="12" s="1"/>
  <c r="P115" i="12"/>
  <c r="Q115" i="12" s="1"/>
  <c r="M115" i="12"/>
  <c r="N115" i="12" s="1"/>
  <c r="J115" i="12"/>
  <c r="K115" i="12" s="1"/>
  <c r="V114" i="12"/>
  <c r="W114" i="12" s="1"/>
  <c r="S114" i="12"/>
  <c r="T114" i="12" s="1"/>
  <c r="P114" i="12"/>
  <c r="Q114" i="12" s="1"/>
  <c r="M114" i="12"/>
  <c r="N114" i="12" s="1"/>
  <c r="J114" i="12"/>
  <c r="K114" i="12" s="1"/>
  <c r="V113" i="12"/>
  <c r="W113" i="12" s="1"/>
  <c r="S113" i="12"/>
  <c r="T113" i="12" s="1"/>
  <c r="P113" i="12"/>
  <c r="Q113" i="12" s="1"/>
  <c r="M113" i="12"/>
  <c r="N113" i="12" s="1"/>
  <c r="J113" i="12"/>
  <c r="K113" i="12" s="1"/>
  <c r="AF112" i="12"/>
  <c r="V112" i="12"/>
  <c r="W112" i="12" s="1"/>
  <c r="S112" i="12"/>
  <c r="T112" i="12" s="1"/>
  <c r="P112" i="12"/>
  <c r="Q112" i="12" s="1"/>
  <c r="M112" i="12"/>
  <c r="N112" i="12" s="1"/>
  <c r="J112" i="12"/>
  <c r="K112" i="12" s="1"/>
  <c r="V111" i="12"/>
  <c r="W111" i="12" s="1"/>
  <c r="S111" i="12"/>
  <c r="T111" i="12" s="1"/>
  <c r="P111" i="12"/>
  <c r="Q111" i="12" s="1"/>
  <c r="M111" i="12"/>
  <c r="N111" i="12" s="1"/>
  <c r="J111" i="12"/>
  <c r="K111" i="12" s="1"/>
  <c r="V110" i="12"/>
  <c r="W110" i="12" s="1"/>
  <c r="S110" i="12"/>
  <c r="T110" i="12" s="1"/>
  <c r="P110" i="12"/>
  <c r="Q110" i="12" s="1"/>
  <c r="M110" i="12"/>
  <c r="N110" i="12" s="1"/>
  <c r="J110" i="12"/>
  <c r="K110" i="12" s="1"/>
  <c r="AF109" i="12"/>
  <c r="V109" i="12"/>
  <c r="W109" i="12" s="1"/>
  <c r="S109" i="12"/>
  <c r="T109" i="12" s="1"/>
  <c r="P109" i="12"/>
  <c r="Q109" i="12" s="1"/>
  <c r="M109" i="12"/>
  <c r="N109" i="12" s="1"/>
  <c r="J109" i="12"/>
  <c r="K109" i="12" s="1"/>
  <c r="AF108" i="12"/>
  <c r="V108" i="12"/>
  <c r="W108" i="12" s="1"/>
  <c r="S108" i="12"/>
  <c r="T108" i="12" s="1"/>
  <c r="P108" i="12"/>
  <c r="Q108" i="12" s="1"/>
  <c r="M108" i="12"/>
  <c r="N108" i="12" s="1"/>
  <c r="J108" i="12"/>
  <c r="K108" i="12" s="1"/>
  <c r="V107" i="12"/>
  <c r="W107" i="12" s="1"/>
  <c r="S107" i="12"/>
  <c r="T107" i="12" s="1"/>
  <c r="P107" i="12"/>
  <c r="Q107" i="12" s="1"/>
  <c r="M107" i="12"/>
  <c r="N107" i="12" s="1"/>
  <c r="J107" i="12"/>
  <c r="K107" i="12" s="1"/>
  <c r="V106" i="12"/>
  <c r="W106" i="12" s="1"/>
  <c r="S106" i="12"/>
  <c r="T106" i="12" s="1"/>
  <c r="P106" i="12"/>
  <c r="Q106" i="12" s="1"/>
  <c r="M106" i="12"/>
  <c r="N106" i="12" s="1"/>
  <c r="J106" i="12"/>
  <c r="K106" i="12" s="1"/>
  <c r="V105" i="12"/>
  <c r="W105" i="12" s="1"/>
  <c r="S105" i="12"/>
  <c r="T105" i="12" s="1"/>
  <c r="P105" i="12"/>
  <c r="Q105" i="12" s="1"/>
  <c r="M105" i="12"/>
  <c r="N105" i="12" s="1"/>
  <c r="J105" i="12"/>
  <c r="K105" i="12" s="1"/>
  <c r="V104" i="12"/>
  <c r="W104" i="12" s="1"/>
  <c r="S104" i="12"/>
  <c r="T104" i="12" s="1"/>
  <c r="P104" i="12"/>
  <c r="Q104" i="12" s="1"/>
  <c r="M104" i="12"/>
  <c r="N104" i="12" s="1"/>
  <c r="J104" i="12"/>
  <c r="K104" i="12" s="1"/>
  <c r="V103" i="12"/>
  <c r="W103" i="12" s="1"/>
  <c r="S103" i="12"/>
  <c r="T103" i="12" s="1"/>
  <c r="P103" i="12"/>
  <c r="Q103" i="12" s="1"/>
  <c r="M103" i="12"/>
  <c r="N103" i="12" s="1"/>
  <c r="J103" i="12"/>
  <c r="K103" i="12" s="1"/>
  <c r="AF102" i="12"/>
  <c r="V102" i="12"/>
  <c r="W102" i="12" s="1"/>
  <c r="S102" i="12"/>
  <c r="T102" i="12" s="1"/>
  <c r="P102" i="12"/>
  <c r="Q102" i="12" s="1"/>
  <c r="M102" i="12"/>
  <c r="N102" i="12" s="1"/>
  <c r="J102" i="12"/>
  <c r="K102" i="12" s="1"/>
  <c r="AF101" i="12"/>
  <c r="V101" i="12"/>
  <c r="W101" i="12" s="1"/>
  <c r="S101" i="12"/>
  <c r="T101" i="12" s="1"/>
  <c r="P101" i="12"/>
  <c r="Q101" i="12" s="1"/>
  <c r="M101" i="12"/>
  <c r="N101" i="12" s="1"/>
  <c r="J101" i="12"/>
  <c r="K101" i="12" s="1"/>
  <c r="V100" i="12"/>
  <c r="W100" i="12" s="1"/>
  <c r="S100" i="12"/>
  <c r="T100" i="12" s="1"/>
  <c r="P100" i="12"/>
  <c r="Q100" i="12" s="1"/>
  <c r="M100" i="12"/>
  <c r="N100" i="12" s="1"/>
  <c r="J100" i="12"/>
  <c r="K100" i="12" s="1"/>
  <c r="V99" i="12"/>
  <c r="W99" i="12" s="1"/>
  <c r="S99" i="12"/>
  <c r="T99" i="12" s="1"/>
  <c r="P99" i="12"/>
  <c r="Q99" i="12" s="1"/>
  <c r="M99" i="12"/>
  <c r="N99" i="12" s="1"/>
  <c r="J99" i="12"/>
  <c r="K99" i="12" s="1"/>
  <c r="V98" i="12"/>
  <c r="W98" i="12" s="1"/>
  <c r="S98" i="12"/>
  <c r="T98" i="12" s="1"/>
  <c r="P98" i="12"/>
  <c r="Q98" i="12" s="1"/>
  <c r="M98" i="12"/>
  <c r="N98" i="12" s="1"/>
  <c r="J98" i="12"/>
  <c r="K98" i="12" s="1"/>
  <c r="V97" i="12"/>
  <c r="W97" i="12" s="1"/>
  <c r="S97" i="12"/>
  <c r="T97" i="12" s="1"/>
  <c r="P97" i="12"/>
  <c r="Q97" i="12" s="1"/>
  <c r="M97" i="12"/>
  <c r="N97" i="12" s="1"/>
  <c r="J97" i="12"/>
  <c r="K97" i="12" s="1"/>
  <c r="V96" i="12"/>
  <c r="W96" i="12" s="1"/>
  <c r="S96" i="12"/>
  <c r="T96" i="12" s="1"/>
  <c r="P96" i="12"/>
  <c r="Q96" i="12" s="1"/>
  <c r="M96" i="12"/>
  <c r="N96" i="12" s="1"/>
  <c r="J96" i="12"/>
  <c r="K96" i="12" s="1"/>
  <c r="V95" i="12"/>
  <c r="W95" i="12" s="1"/>
  <c r="S95" i="12"/>
  <c r="T95" i="12" s="1"/>
  <c r="P95" i="12"/>
  <c r="Q95" i="12" s="1"/>
  <c r="M95" i="12"/>
  <c r="N95" i="12" s="1"/>
  <c r="J95" i="12"/>
  <c r="K95" i="12" s="1"/>
  <c r="AF94" i="12"/>
  <c r="V94" i="12"/>
  <c r="W94" i="12" s="1"/>
  <c r="S94" i="12"/>
  <c r="T94" i="12" s="1"/>
  <c r="P94" i="12"/>
  <c r="Q94" i="12" s="1"/>
  <c r="M94" i="12"/>
  <c r="N94" i="12" s="1"/>
  <c r="J94" i="12"/>
  <c r="K94" i="12" s="1"/>
  <c r="AF93" i="12"/>
  <c r="V93" i="12"/>
  <c r="W93" i="12" s="1"/>
  <c r="S93" i="12"/>
  <c r="T93" i="12" s="1"/>
  <c r="P93" i="12"/>
  <c r="Q93" i="12" s="1"/>
  <c r="M93" i="12"/>
  <c r="N93" i="12" s="1"/>
  <c r="J93" i="12"/>
  <c r="K93" i="12" s="1"/>
  <c r="AF92" i="12"/>
  <c r="V92" i="12"/>
  <c r="W92" i="12" s="1"/>
  <c r="S92" i="12"/>
  <c r="T92" i="12" s="1"/>
  <c r="P92" i="12"/>
  <c r="Q92" i="12" s="1"/>
  <c r="M92" i="12"/>
  <c r="N92" i="12" s="1"/>
  <c r="J92" i="12"/>
  <c r="K92" i="12" s="1"/>
  <c r="V91" i="12"/>
  <c r="W91" i="12" s="1"/>
  <c r="S91" i="12"/>
  <c r="T91" i="12" s="1"/>
  <c r="P91" i="12"/>
  <c r="Q91" i="12" s="1"/>
  <c r="M91" i="12"/>
  <c r="N91" i="12" s="1"/>
  <c r="J91" i="12"/>
  <c r="K91" i="12" s="1"/>
  <c r="V90" i="12"/>
  <c r="W90" i="12" s="1"/>
  <c r="S90" i="12"/>
  <c r="T90" i="12" s="1"/>
  <c r="P90" i="12"/>
  <c r="Q90" i="12" s="1"/>
  <c r="M90" i="12"/>
  <c r="N90" i="12" s="1"/>
  <c r="J90" i="12"/>
  <c r="K90" i="12" s="1"/>
  <c r="V89" i="12"/>
  <c r="W89" i="12" s="1"/>
  <c r="S89" i="12"/>
  <c r="T89" i="12" s="1"/>
  <c r="P89" i="12"/>
  <c r="Q89" i="12" s="1"/>
  <c r="M89" i="12"/>
  <c r="N89" i="12" s="1"/>
  <c r="J89" i="12"/>
  <c r="K89" i="12" s="1"/>
  <c r="V88" i="12"/>
  <c r="W88" i="12" s="1"/>
  <c r="S88" i="12"/>
  <c r="T88" i="12" s="1"/>
  <c r="P88" i="12"/>
  <c r="Q88" i="12" s="1"/>
  <c r="M88" i="12"/>
  <c r="N88" i="12" s="1"/>
  <c r="J88" i="12"/>
  <c r="K88" i="12" s="1"/>
  <c r="AF87" i="12"/>
  <c r="V87" i="12"/>
  <c r="W87" i="12" s="1"/>
  <c r="S87" i="12"/>
  <c r="T87" i="12" s="1"/>
  <c r="P87" i="12"/>
  <c r="Q87" i="12" s="1"/>
  <c r="M87" i="12"/>
  <c r="N87" i="12" s="1"/>
  <c r="J87" i="12"/>
  <c r="K87" i="12" s="1"/>
  <c r="AF86" i="12"/>
  <c r="V86" i="12"/>
  <c r="W86" i="12" s="1"/>
  <c r="S86" i="12"/>
  <c r="T86" i="12" s="1"/>
  <c r="P86" i="12"/>
  <c r="Q86" i="12" s="1"/>
  <c r="M86" i="12"/>
  <c r="N86" i="12" s="1"/>
  <c r="J86" i="12"/>
  <c r="K86" i="12" s="1"/>
  <c r="V85" i="12"/>
  <c r="W85" i="12" s="1"/>
  <c r="S85" i="12"/>
  <c r="T85" i="12" s="1"/>
  <c r="P85" i="12"/>
  <c r="Q85" i="12" s="1"/>
  <c r="M85" i="12"/>
  <c r="N85" i="12" s="1"/>
  <c r="J85" i="12"/>
  <c r="K85" i="12" s="1"/>
  <c r="V84" i="12"/>
  <c r="W84" i="12" s="1"/>
  <c r="S84" i="12"/>
  <c r="T84" i="12" s="1"/>
  <c r="P84" i="12"/>
  <c r="Q84" i="12" s="1"/>
  <c r="M84" i="12"/>
  <c r="N84" i="12" s="1"/>
  <c r="J84" i="12"/>
  <c r="K84" i="12" s="1"/>
  <c r="AF83" i="12"/>
  <c r="V83" i="12"/>
  <c r="W83" i="12" s="1"/>
  <c r="S83" i="12"/>
  <c r="T83" i="12" s="1"/>
  <c r="P83" i="12"/>
  <c r="Q83" i="12" s="1"/>
  <c r="M83" i="12"/>
  <c r="N83" i="12" s="1"/>
  <c r="J83" i="12"/>
  <c r="K83" i="12" s="1"/>
  <c r="AF82" i="12"/>
  <c r="V82" i="12"/>
  <c r="W82" i="12" s="1"/>
  <c r="S82" i="12"/>
  <c r="T82" i="12" s="1"/>
  <c r="P82" i="12"/>
  <c r="Q82" i="12" s="1"/>
  <c r="M82" i="12"/>
  <c r="N82" i="12" s="1"/>
  <c r="J82" i="12"/>
  <c r="K82" i="12" s="1"/>
  <c r="V81" i="12"/>
  <c r="W81" i="12" s="1"/>
  <c r="S81" i="12"/>
  <c r="T81" i="12" s="1"/>
  <c r="P81" i="12"/>
  <c r="Q81" i="12" s="1"/>
  <c r="M81" i="12"/>
  <c r="N81" i="12" s="1"/>
  <c r="J81" i="12"/>
  <c r="K81" i="12" s="1"/>
  <c r="V80" i="12"/>
  <c r="W80" i="12" s="1"/>
  <c r="S80" i="12"/>
  <c r="T80" i="12" s="1"/>
  <c r="P80" i="12"/>
  <c r="Q80" i="12" s="1"/>
  <c r="M80" i="12"/>
  <c r="N80" i="12" s="1"/>
  <c r="J80" i="12"/>
  <c r="K80" i="12" s="1"/>
  <c r="V79" i="12"/>
  <c r="W79" i="12" s="1"/>
  <c r="S79" i="12"/>
  <c r="T79" i="12" s="1"/>
  <c r="P79" i="12"/>
  <c r="Q79" i="12" s="1"/>
  <c r="M79" i="12"/>
  <c r="N79" i="12" s="1"/>
  <c r="J79" i="12"/>
  <c r="K79" i="12" s="1"/>
  <c r="AF78" i="12"/>
  <c r="V78" i="12"/>
  <c r="W78" i="12" s="1"/>
  <c r="S78" i="12"/>
  <c r="T78" i="12" s="1"/>
  <c r="P78" i="12"/>
  <c r="Q78" i="12" s="1"/>
  <c r="M78" i="12"/>
  <c r="N78" i="12" s="1"/>
  <c r="J78" i="12"/>
  <c r="K78" i="12" s="1"/>
  <c r="V77" i="12"/>
  <c r="W77" i="12" s="1"/>
  <c r="S77" i="12"/>
  <c r="T77" i="12" s="1"/>
  <c r="P77" i="12"/>
  <c r="Q77" i="12" s="1"/>
  <c r="M77" i="12"/>
  <c r="N77" i="12" s="1"/>
  <c r="J77" i="12"/>
  <c r="K77" i="12" s="1"/>
  <c r="V76" i="12"/>
  <c r="W76" i="12" s="1"/>
  <c r="S76" i="12"/>
  <c r="T76" i="12" s="1"/>
  <c r="P76" i="12"/>
  <c r="Q76" i="12" s="1"/>
  <c r="M76" i="12"/>
  <c r="N76" i="12" s="1"/>
  <c r="J76" i="12"/>
  <c r="K76" i="12" s="1"/>
  <c r="AF75" i="12"/>
  <c r="V75" i="12"/>
  <c r="W75" i="12" s="1"/>
  <c r="S75" i="12"/>
  <c r="T75" i="12" s="1"/>
  <c r="P75" i="12"/>
  <c r="Q75" i="12" s="1"/>
  <c r="M75" i="12"/>
  <c r="N75" i="12" s="1"/>
  <c r="J75" i="12"/>
  <c r="K75" i="12" s="1"/>
  <c r="V74" i="12"/>
  <c r="W74" i="12" s="1"/>
  <c r="S74" i="12"/>
  <c r="T74" i="12" s="1"/>
  <c r="P74" i="12"/>
  <c r="Q74" i="12" s="1"/>
  <c r="M74" i="12"/>
  <c r="N74" i="12" s="1"/>
  <c r="J74" i="12"/>
  <c r="K74" i="12" s="1"/>
  <c r="V73" i="12"/>
  <c r="W73" i="12" s="1"/>
  <c r="S73" i="12"/>
  <c r="T73" i="12" s="1"/>
  <c r="P73" i="12"/>
  <c r="Q73" i="12" s="1"/>
  <c r="M73" i="12"/>
  <c r="N73" i="12" s="1"/>
  <c r="J73" i="12"/>
  <c r="K73" i="12" s="1"/>
  <c r="V72" i="12"/>
  <c r="W72" i="12" s="1"/>
  <c r="S72" i="12"/>
  <c r="T72" i="12" s="1"/>
  <c r="P72" i="12"/>
  <c r="Q72" i="12" s="1"/>
  <c r="M72" i="12"/>
  <c r="N72" i="12" s="1"/>
  <c r="J72" i="12"/>
  <c r="K72" i="12" s="1"/>
  <c r="V71" i="12"/>
  <c r="W71" i="12" s="1"/>
  <c r="S71" i="12"/>
  <c r="T71" i="12" s="1"/>
  <c r="P71" i="12"/>
  <c r="Q71" i="12" s="1"/>
  <c r="M71" i="12"/>
  <c r="N71" i="12" s="1"/>
  <c r="J71" i="12"/>
  <c r="K71" i="12" s="1"/>
  <c r="V70" i="12"/>
  <c r="W70" i="12" s="1"/>
  <c r="S70" i="12"/>
  <c r="T70" i="12" s="1"/>
  <c r="P70" i="12"/>
  <c r="Q70" i="12" s="1"/>
  <c r="M70" i="12"/>
  <c r="N70" i="12" s="1"/>
  <c r="J70" i="12"/>
  <c r="K70" i="12" s="1"/>
  <c r="V69" i="12"/>
  <c r="W69" i="12" s="1"/>
  <c r="S69" i="12"/>
  <c r="T69" i="12" s="1"/>
  <c r="P69" i="12"/>
  <c r="Q69" i="12" s="1"/>
  <c r="M69" i="12"/>
  <c r="N69" i="12" s="1"/>
  <c r="J69" i="12"/>
  <c r="K69" i="12" s="1"/>
  <c r="V68" i="12"/>
  <c r="W68" i="12" s="1"/>
  <c r="S68" i="12"/>
  <c r="T68" i="12" s="1"/>
  <c r="P68" i="12"/>
  <c r="Q68" i="12" s="1"/>
  <c r="M68" i="12"/>
  <c r="N68" i="12" s="1"/>
  <c r="J68" i="12"/>
  <c r="K68" i="12" s="1"/>
  <c r="AF67" i="12"/>
  <c r="V67" i="12"/>
  <c r="W67" i="12" s="1"/>
  <c r="S67" i="12"/>
  <c r="T67" i="12" s="1"/>
  <c r="P67" i="12"/>
  <c r="Q67" i="12" s="1"/>
  <c r="M67" i="12"/>
  <c r="N67" i="12" s="1"/>
  <c r="J67" i="12"/>
  <c r="K67" i="12" s="1"/>
  <c r="V66" i="12"/>
  <c r="W66" i="12" s="1"/>
  <c r="S66" i="12"/>
  <c r="T66" i="12" s="1"/>
  <c r="P66" i="12"/>
  <c r="Q66" i="12" s="1"/>
  <c r="M66" i="12"/>
  <c r="N66" i="12" s="1"/>
  <c r="J66" i="12"/>
  <c r="K66" i="12" s="1"/>
  <c r="V65" i="12"/>
  <c r="W65" i="12" s="1"/>
  <c r="S65" i="12"/>
  <c r="T65" i="12" s="1"/>
  <c r="P65" i="12"/>
  <c r="Q65" i="12" s="1"/>
  <c r="M65" i="12"/>
  <c r="N65" i="12" s="1"/>
  <c r="J65" i="12"/>
  <c r="K65" i="12" s="1"/>
  <c r="V64" i="12"/>
  <c r="W64" i="12" s="1"/>
  <c r="S64" i="12"/>
  <c r="T64" i="12" s="1"/>
  <c r="P64" i="12"/>
  <c r="Q64" i="12" s="1"/>
  <c r="M64" i="12"/>
  <c r="N64" i="12" s="1"/>
  <c r="J64" i="12"/>
  <c r="K64" i="12" s="1"/>
  <c r="AF63" i="12"/>
  <c r="V63" i="12"/>
  <c r="W63" i="12" s="1"/>
  <c r="S63" i="12"/>
  <c r="T63" i="12" s="1"/>
  <c r="P63" i="12"/>
  <c r="Q63" i="12" s="1"/>
  <c r="M63" i="12"/>
  <c r="N63" i="12" s="1"/>
  <c r="J63" i="12"/>
  <c r="K63" i="12" s="1"/>
  <c r="AF62" i="12"/>
  <c r="AG62" i="12" s="1"/>
  <c r="AH62" i="12" s="1"/>
  <c r="V62" i="12"/>
  <c r="W62" i="12" s="1"/>
  <c r="S62" i="12"/>
  <c r="T62" i="12" s="1"/>
  <c r="P62" i="12"/>
  <c r="Q62" i="12" s="1"/>
  <c r="M62" i="12"/>
  <c r="N62" i="12" s="1"/>
  <c r="J62" i="12"/>
  <c r="K62" i="12" s="1"/>
  <c r="V61" i="12"/>
  <c r="W61" i="12" s="1"/>
  <c r="S61" i="12"/>
  <c r="T61" i="12" s="1"/>
  <c r="P61" i="12"/>
  <c r="Q61" i="12" s="1"/>
  <c r="M61" i="12"/>
  <c r="N61" i="12" s="1"/>
  <c r="J61" i="12"/>
  <c r="K61" i="12" s="1"/>
  <c r="V60" i="12"/>
  <c r="W60" i="12" s="1"/>
  <c r="S60" i="12"/>
  <c r="T60" i="12" s="1"/>
  <c r="P60" i="12"/>
  <c r="Q60" i="12" s="1"/>
  <c r="M60" i="12"/>
  <c r="N60" i="12" s="1"/>
  <c r="J60" i="12"/>
  <c r="K60" i="12" s="1"/>
  <c r="AF59" i="12"/>
  <c r="V59" i="12"/>
  <c r="W59" i="12" s="1"/>
  <c r="S59" i="12"/>
  <c r="T59" i="12" s="1"/>
  <c r="P59" i="12"/>
  <c r="Q59" i="12" s="1"/>
  <c r="M59" i="12"/>
  <c r="N59" i="12" s="1"/>
  <c r="J59" i="12"/>
  <c r="K59" i="12" s="1"/>
  <c r="V58" i="12"/>
  <c r="W58" i="12" s="1"/>
  <c r="S58" i="12"/>
  <c r="T58" i="12" s="1"/>
  <c r="P58" i="12"/>
  <c r="Q58" i="12" s="1"/>
  <c r="M58" i="12"/>
  <c r="N58" i="12" s="1"/>
  <c r="J58" i="12"/>
  <c r="K58" i="12" s="1"/>
  <c r="V57" i="12"/>
  <c r="W57" i="12" s="1"/>
  <c r="S57" i="12"/>
  <c r="T57" i="12" s="1"/>
  <c r="P57" i="12"/>
  <c r="Q57" i="12" s="1"/>
  <c r="M57" i="12"/>
  <c r="N57" i="12" s="1"/>
  <c r="J57" i="12"/>
  <c r="K57" i="12" s="1"/>
  <c r="V56" i="12"/>
  <c r="W56" i="12" s="1"/>
  <c r="S56" i="12"/>
  <c r="T56" i="12" s="1"/>
  <c r="P56" i="12"/>
  <c r="Q56" i="12" s="1"/>
  <c r="M56" i="12"/>
  <c r="N56" i="12" s="1"/>
  <c r="J56" i="12"/>
  <c r="K56" i="12" s="1"/>
  <c r="AF55" i="12"/>
  <c r="V55" i="12"/>
  <c r="W55" i="12" s="1"/>
  <c r="S55" i="12"/>
  <c r="T55" i="12" s="1"/>
  <c r="P55" i="12"/>
  <c r="Q55" i="12" s="1"/>
  <c r="M55" i="12"/>
  <c r="N55" i="12" s="1"/>
  <c r="J55" i="12"/>
  <c r="K55" i="12" s="1"/>
  <c r="AF54" i="12"/>
  <c r="AG54" i="12" s="1"/>
  <c r="AH54" i="12" s="1"/>
  <c r="V54" i="12"/>
  <c r="W54" i="12" s="1"/>
  <c r="S54" i="12"/>
  <c r="T54" i="12" s="1"/>
  <c r="P54" i="12"/>
  <c r="Q54" i="12" s="1"/>
  <c r="M54" i="12"/>
  <c r="N54" i="12" s="1"/>
  <c r="J54" i="12"/>
  <c r="K54" i="12" s="1"/>
  <c r="V53" i="12"/>
  <c r="W53" i="12" s="1"/>
  <c r="S53" i="12"/>
  <c r="T53" i="12" s="1"/>
  <c r="P53" i="12"/>
  <c r="Q53" i="12" s="1"/>
  <c r="M53" i="12"/>
  <c r="N53" i="12" s="1"/>
  <c r="J53" i="12"/>
  <c r="K53" i="12" s="1"/>
  <c r="V52" i="12"/>
  <c r="W52" i="12" s="1"/>
  <c r="S52" i="12"/>
  <c r="T52" i="12" s="1"/>
  <c r="P52" i="12"/>
  <c r="Q52" i="12" s="1"/>
  <c r="M52" i="12"/>
  <c r="N52" i="12" s="1"/>
  <c r="J52" i="12"/>
  <c r="K52" i="12" s="1"/>
  <c r="AF51" i="12"/>
  <c r="V51" i="12"/>
  <c r="W51" i="12" s="1"/>
  <c r="S51" i="12"/>
  <c r="T51" i="12" s="1"/>
  <c r="P51" i="12"/>
  <c r="Q51" i="12" s="1"/>
  <c r="M51" i="12"/>
  <c r="N51" i="12" s="1"/>
  <c r="J51" i="12"/>
  <c r="K51" i="12" s="1"/>
  <c r="V50" i="12"/>
  <c r="W50" i="12" s="1"/>
  <c r="S50" i="12"/>
  <c r="T50" i="12" s="1"/>
  <c r="P50" i="12"/>
  <c r="Q50" i="12" s="1"/>
  <c r="M50" i="12"/>
  <c r="N50" i="12" s="1"/>
  <c r="J50" i="12"/>
  <c r="K50" i="12" s="1"/>
  <c r="V49" i="12"/>
  <c r="W49" i="12" s="1"/>
  <c r="S49" i="12"/>
  <c r="T49" i="12" s="1"/>
  <c r="P49" i="12"/>
  <c r="Q49" i="12" s="1"/>
  <c r="M49" i="12"/>
  <c r="N49" i="12" s="1"/>
  <c r="J49" i="12"/>
  <c r="K49" i="12" s="1"/>
  <c r="V48" i="12"/>
  <c r="W48" i="12" s="1"/>
  <c r="S48" i="12"/>
  <c r="T48" i="12" s="1"/>
  <c r="P48" i="12"/>
  <c r="Q48" i="12" s="1"/>
  <c r="M48" i="12"/>
  <c r="N48" i="12" s="1"/>
  <c r="J48" i="12"/>
  <c r="K48" i="12" s="1"/>
  <c r="AF47" i="12"/>
  <c r="V47" i="12"/>
  <c r="W47" i="12" s="1"/>
  <c r="S47" i="12"/>
  <c r="T47" i="12" s="1"/>
  <c r="P47" i="12"/>
  <c r="Q47" i="12" s="1"/>
  <c r="M47" i="12"/>
  <c r="N47" i="12" s="1"/>
  <c r="J47" i="12"/>
  <c r="K47" i="12" s="1"/>
  <c r="AF46" i="12"/>
  <c r="AG46" i="12" s="1"/>
  <c r="AH46" i="12" s="1"/>
  <c r="V46" i="12"/>
  <c r="W46" i="12" s="1"/>
  <c r="S46" i="12"/>
  <c r="T46" i="12" s="1"/>
  <c r="P46" i="12"/>
  <c r="Q46" i="12" s="1"/>
  <c r="M46" i="12"/>
  <c r="N46" i="12" s="1"/>
  <c r="J46" i="12"/>
  <c r="K46" i="12" s="1"/>
  <c r="V45" i="12"/>
  <c r="W45" i="12" s="1"/>
  <c r="S45" i="12"/>
  <c r="T45" i="12" s="1"/>
  <c r="P45" i="12"/>
  <c r="Q45" i="12" s="1"/>
  <c r="M45" i="12"/>
  <c r="N45" i="12" s="1"/>
  <c r="J45" i="12"/>
  <c r="K45" i="12" s="1"/>
  <c r="AF44" i="12"/>
  <c r="V44" i="12"/>
  <c r="W44" i="12" s="1"/>
  <c r="S44" i="12"/>
  <c r="T44" i="12" s="1"/>
  <c r="P44" i="12"/>
  <c r="Q44" i="12" s="1"/>
  <c r="M44" i="12"/>
  <c r="N44" i="12" s="1"/>
  <c r="J44" i="12"/>
  <c r="K44" i="12" s="1"/>
  <c r="V43" i="12"/>
  <c r="W43" i="12" s="1"/>
  <c r="S43" i="12"/>
  <c r="T43" i="12" s="1"/>
  <c r="P43" i="12"/>
  <c r="Q43" i="12" s="1"/>
  <c r="M43" i="12"/>
  <c r="N43" i="12" s="1"/>
  <c r="J43" i="12"/>
  <c r="K43" i="12" s="1"/>
  <c r="V42" i="12"/>
  <c r="W42" i="12" s="1"/>
  <c r="S42" i="12"/>
  <c r="T42" i="12" s="1"/>
  <c r="P42" i="12"/>
  <c r="Q42" i="12" s="1"/>
  <c r="M42" i="12"/>
  <c r="N42" i="12" s="1"/>
  <c r="J42" i="12"/>
  <c r="K42" i="12" s="1"/>
  <c r="V41" i="12"/>
  <c r="W41" i="12" s="1"/>
  <c r="S41" i="12"/>
  <c r="T41" i="12" s="1"/>
  <c r="P41" i="12"/>
  <c r="Q41" i="12" s="1"/>
  <c r="M41" i="12"/>
  <c r="N41" i="12" s="1"/>
  <c r="J41" i="12"/>
  <c r="K41" i="12" s="1"/>
  <c r="V40" i="12"/>
  <c r="W40" i="12" s="1"/>
  <c r="S40" i="12"/>
  <c r="T40" i="12" s="1"/>
  <c r="P40" i="12"/>
  <c r="Q40" i="12" s="1"/>
  <c r="M40" i="12"/>
  <c r="N40" i="12" s="1"/>
  <c r="J40" i="12"/>
  <c r="K40" i="12" s="1"/>
  <c r="AF39" i="12"/>
  <c r="AG39" i="12" s="1"/>
  <c r="AH39" i="12" s="1"/>
  <c r="V39" i="12"/>
  <c r="W39" i="12" s="1"/>
  <c r="S39" i="12"/>
  <c r="T39" i="12" s="1"/>
  <c r="P39" i="12"/>
  <c r="Q39" i="12" s="1"/>
  <c r="M39" i="12"/>
  <c r="N39" i="12" s="1"/>
  <c r="J39" i="12"/>
  <c r="K39" i="12" s="1"/>
  <c r="V38" i="12"/>
  <c r="W38" i="12" s="1"/>
  <c r="S38" i="12"/>
  <c r="T38" i="12" s="1"/>
  <c r="P38" i="12"/>
  <c r="Q38" i="12" s="1"/>
  <c r="M38" i="12"/>
  <c r="N38" i="12" s="1"/>
  <c r="J38" i="12"/>
  <c r="K38" i="12" s="1"/>
  <c r="V37" i="12"/>
  <c r="W37" i="12" s="1"/>
  <c r="S37" i="12"/>
  <c r="T37" i="12" s="1"/>
  <c r="P37" i="12"/>
  <c r="Q37" i="12" s="1"/>
  <c r="M37" i="12"/>
  <c r="N37" i="12" s="1"/>
  <c r="J37" i="12"/>
  <c r="K37" i="12" s="1"/>
  <c r="V36" i="12"/>
  <c r="W36" i="12" s="1"/>
  <c r="S36" i="12"/>
  <c r="T36" i="12" s="1"/>
  <c r="P36" i="12"/>
  <c r="Q36" i="12" s="1"/>
  <c r="M36" i="12"/>
  <c r="N36" i="12" s="1"/>
  <c r="J36" i="12"/>
  <c r="K36" i="12" s="1"/>
  <c r="AF35" i="12"/>
  <c r="AG35" i="12" s="1"/>
  <c r="AH35" i="12" s="1"/>
  <c r="V35" i="12"/>
  <c r="W35" i="12" s="1"/>
  <c r="S35" i="12"/>
  <c r="T35" i="12" s="1"/>
  <c r="P35" i="12"/>
  <c r="Q35" i="12" s="1"/>
  <c r="M35" i="12"/>
  <c r="N35" i="12" s="1"/>
  <c r="J35" i="12"/>
  <c r="K35" i="12" s="1"/>
  <c r="V34" i="12"/>
  <c r="W34" i="12" s="1"/>
  <c r="S34" i="12"/>
  <c r="T34" i="12" s="1"/>
  <c r="P34" i="12"/>
  <c r="Q34" i="12" s="1"/>
  <c r="M34" i="12"/>
  <c r="N34" i="12" s="1"/>
  <c r="J34" i="12"/>
  <c r="K34" i="12" s="1"/>
  <c r="V33" i="12"/>
  <c r="W33" i="12" s="1"/>
  <c r="S33" i="12"/>
  <c r="T33" i="12" s="1"/>
  <c r="P33" i="12"/>
  <c r="Q33" i="12" s="1"/>
  <c r="M33" i="12"/>
  <c r="N33" i="12" s="1"/>
  <c r="J33" i="12"/>
  <c r="K33" i="12" s="1"/>
  <c r="V32" i="12"/>
  <c r="W32" i="12" s="1"/>
  <c r="S32" i="12"/>
  <c r="T32" i="12" s="1"/>
  <c r="P32" i="12"/>
  <c r="Q32" i="12" s="1"/>
  <c r="M32" i="12"/>
  <c r="N32" i="12" s="1"/>
  <c r="J32" i="12"/>
  <c r="K32" i="12" s="1"/>
  <c r="AF31" i="12"/>
  <c r="AG31" i="12" s="1"/>
  <c r="AH31" i="12" s="1"/>
  <c r="V31" i="12"/>
  <c r="W31" i="12" s="1"/>
  <c r="S31" i="12"/>
  <c r="T31" i="12" s="1"/>
  <c r="P31" i="12"/>
  <c r="Q31" i="12" s="1"/>
  <c r="M31" i="12"/>
  <c r="N31" i="12" s="1"/>
  <c r="J31" i="12"/>
  <c r="K31" i="12" s="1"/>
  <c r="V30" i="12"/>
  <c r="W30" i="12" s="1"/>
  <c r="S30" i="12"/>
  <c r="T30" i="12" s="1"/>
  <c r="P30" i="12"/>
  <c r="Q30" i="12" s="1"/>
  <c r="M30" i="12"/>
  <c r="N30" i="12" s="1"/>
  <c r="J30" i="12"/>
  <c r="K30" i="12" s="1"/>
  <c r="V29" i="12"/>
  <c r="W29" i="12" s="1"/>
  <c r="S29" i="12"/>
  <c r="T29" i="12" s="1"/>
  <c r="P29" i="12"/>
  <c r="Q29" i="12" s="1"/>
  <c r="M29" i="12"/>
  <c r="N29" i="12" s="1"/>
  <c r="J29" i="12"/>
  <c r="K29" i="12" s="1"/>
  <c r="V28" i="12"/>
  <c r="W28" i="12" s="1"/>
  <c r="S28" i="12"/>
  <c r="T28" i="12" s="1"/>
  <c r="P28" i="12"/>
  <c r="Q28" i="12" s="1"/>
  <c r="M28" i="12"/>
  <c r="N28" i="12" s="1"/>
  <c r="J28" i="12"/>
  <c r="K28" i="12" s="1"/>
  <c r="AF27" i="12"/>
  <c r="AG27" i="12" s="1"/>
  <c r="AH27" i="12" s="1"/>
  <c r="V27" i="12"/>
  <c r="W27" i="12" s="1"/>
  <c r="S27" i="12"/>
  <c r="T27" i="12" s="1"/>
  <c r="P27" i="12"/>
  <c r="Q27" i="12" s="1"/>
  <c r="M27" i="12"/>
  <c r="N27" i="12" s="1"/>
  <c r="J27" i="12"/>
  <c r="K27" i="12" s="1"/>
  <c r="V26" i="12"/>
  <c r="W26" i="12" s="1"/>
  <c r="S26" i="12"/>
  <c r="T26" i="12" s="1"/>
  <c r="P26" i="12"/>
  <c r="Q26" i="12" s="1"/>
  <c r="M26" i="12"/>
  <c r="N26" i="12" s="1"/>
  <c r="J26" i="12"/>
  <c r="K26" i="12" s="1"/>
  <c r="V25" i="12"/>
  <c r="W25" i="12" s="1"/>
  <c r="S25" i="12"/>
  <c r="T25" i="12" s="1"/>
  <c r="P25" i="12"/>
  <c r="Q25" i="12" s="1"/>
  <c r="M25" i="12"/>
  <c r="N25" i="12" s="1"/>
  <c r="J25" i="12"/>
  <c r="K25" i="12" s="1"/>
  <c r="V24" i="12"/>
  <c r="W24" i="12" s="1"/>
  <c r="S24" i="12"/>
  <c r="T24" i="12" s="1"/>
  <c r="P24" i="12"/>
  <c r="Q24" i="12" s="1"/>
  <c r="M24" i="12"/>
  <c r="N24" i="12" s="1"/>
  <c r="J24" i="12"/>
  <c r="K24" i="12" s="1"/>
  <c r="AF23" i="12"/>
  <c r="AG23" i="12" s="1"/>
  <c r="AH23" i="12" s="1"/>
  <c r="V23" i="12"/>
  <c r="W23" i="12" s="1"/>
  <c r="S23" i="12"/>
  <c r="T23" i="12" s="1"/>
  <c r="P23" i="12"/>
  <c r="Q23" i="12" s="1"/>
  <c r="M23" i="12"/>
  <c r="N23" i="12" s="1"/>
  <c r="J23" i="12"/>
  <c r="K23" i="12" s="1"/>
  <c r="V22" i="12"/>
  <c r="W22" i="12" s="1"/>
  <c r="S22" i="12"/>
  <c r="T22" i="12" s="1"/>
  <c r="P22" i="12"/>
  <c r="Q22" i="12" s="1"/>
  <c r="M22" i="12"/>
  <c r="N22" i="12" s="1"/>
  <c r="J22" i="12"/>
  <c r="K22" i="12" s="1"/>
  <c r="V21" i="12"/>
  <c r="W21" i="12" s="1"/>
  <c r="S21" i="12"/>
  <c r="T21" i="12" s="1"/>
  <c r="P21" i="12"/>
  <c r="Q21" i="12" s="1"/>
  <c r="M21" i="12"/>
  <c r="N21" i="12" s="1"/>
  <c r="J21" i="12"/>
  <c r="K21" i="12" s="1"/>
  <c r="V20" i="12"/>
  <c r="W20" i="12" s="1"/>
  <c r="S20" i="12"/>
  <c r="T20" i="12" s="1"/>
  <c r="P20" i="12"/>
  <c r="Q20" i="12" s="1"/>
  <c r="M20" i="12"/>
  <c r="N20" i="12" s="1"/>
  <c r="J20" i="12"/>
  <c r="K20" i="12" s="1"/>
  <c r="V19" i="12"/>
  <c r="W19" i="12" s="1"/>
  <c r="S19" i="12"/>
  <c r="T19" i="12" s="1"/>
  <c r="P19" i="12"/>
  <c r="Q19" i="12" s="1"/>
  <c r="M19" i="12"/>
  <c r="N19" i="12" s="1"/>
  <c r="J19" i="12"/>
  <c r="K19" i="12" s="1"/>
  <c r="V18" i="12"/>
  <c r="W18" i="12" s="1"/>
  <c r="S18" i="12"/>
  <c r="T18" i="12" s="1"/>
  <c r="P18" i="12"/>
  <c r="Q18" i="12" s="1"/>
  <c r="M18" i="12"/>
  <c r="N18" i="12" s="1"/>
  <c r="J18" i="12"/>
  <c r="K18" i="12" s="1"/>
  <c r="V17" i="12"/>
  <c r="W17" i="12" s="1"/>
  <c r="S17" i="12"/>
  <c r="T17" i="12" s="1"/>
  <c r="P17" i="12"/>
  <c r="Q17" i="12" s="1"/>
  <c r="M17" i="12"/>
  <c r="N17" i="12" s="1"/>
  <c r="J17" i="12"/>
  <c r="K17" i="12" s="1"/>
  <c r="V16" i="12"/>
  <c r="W16" i="12" s="1"/>
  <c r="S16" i="12"/>
  <c r="T16" i="12" s="1"/>
  <c r="P16" i="12"/>
  <c r="Q16" i="12" s="1"/>
  <c r="M16" i="12"/>
  <c r="N16" i="12" s="1"/>
  <c r="J16" i="12"/>
  <c r="K16" i="12" s="1"/>
  <c r="V15" i="12"/>
  <c r="W15" i="12" s="1"/>
  <c r="S15" i="12"/>
  <c r="T15" i="12" s="1"/>
  <c r="P15" i="12"/>
  <c r="Q15" i="12" s="1"/>
  <c r="M15" i="12"/>
  <c r="N15" i="12" s="1"/>
  <c r="J15" i="12"/>
  <c r="K15" i="12" s="1"/>
  <c r="V14" i="12"/>
  <c r="W14" i="12" s="1"/>
  <c r="S14" i="12"/>
  <c r="T14" i="12" s="1"/>
  <c r="P14" i="12"/>
  <c r="Q14" i="12" s="1"/>
  <c r="M14" i="12"/>
  <c r="N14" i="12" s="1"/>
  <c r="J14" i="12"/>
  <c r="K14" i="12" s="1"/>
  <c r="V13" i="12"/>
  <c r="W13" i="12" s="1"/>
  <c r="S13" i="12"/>
  <c r="T13" i="12" s="1"/>
  <c r="P13" i="12"/>
  <c r="Q13" i="12" s="1"/>
  <c r="M13" i="12"/>
  <c r="N13" i="12" s="1"/>
  <c r="J13" i="12"/>
  <c r="K13" i="12" s="1"/>
  <c r="V12" i="12"/>
  <c r="W12" i="12" s="1"/>
  <c r="S12" i="12"/>
  <c r="T12" i="12" s="1"/>
  <c r="P12" i="12"/>
  <c r="Q12" i="12" s="1"/>
  <c r="M12" i="12"/>
  <c r="N12" i="12" s="1"/>
  <c r="J12" i="12"/>
  <c r="K12" i="12" s="1"/>
  <c r="V11" i="12"/>
  <c r="W11" i="12" s="1"/>
  <c r="S11" i="12"/>
  <c r="T11" i="12" s="1"/>
  <c r="P11" i="12"/>
  <c r="Q11" i="12" s="1"/>
  <c r="M11" i="12"/>
  <c r="N11" i="12" s="1"/>
  <c r="J11" i="12"/>
  <c r="K11" i="12" s="1"/>
  <c r="AF10" i="12"/>
  <c r="V10" i="12"/>
  <c r="W10" i="12" s="1"/>
  <c r="S10" i="12"/>
  <c r="T10" i="12" s="1"/>
  <c r="P10" i="12"/>
  <c r="Q10" i="12" s="1"/>
  <c r="M10" i="12"/>
  <c r="N10" i="12" s="1"/>
  <c r="J10" i="12"/>
  <c r="K10" i="12" s="1"/>
  <c r="V9" i="12"/>
  <c r="W9" i="12" s="1"/>
  <c r="S9" i="12"/>
  <c r="T9" i="12" s="1"/>
  <c r="P9" i="12"/>
  <c r="Q9" i="12" s="1"/>
  <c r="M9" i="12"/>
  <c r="N9" i="12" s="1"/>
  <c r="J9" i="12"/>
  <c r="K9" i="12" s="1"/>
  <c r="V8" i="12"/>
  <c r="W8" i="12" s="1"/>
  <c r="S8" i="12"/>
  <c r="T8" i="12" s="1"/>
  <c r="P8" i="12"/>
  <c r="Q8" i="12" s="1"/>
  <c r="M8" i="12"/>
  <c r="N8" i="12" s="1"/>
  <c r="J8" i="12"/>
  <c r="K8" i="12" s="1"/>
  <c r="V7" i="12"/>
  <c r="W7" i="12" s="1"/>
  <c r="S7" i="12"/>
  <c r="T7" i="12" s="1"/>
  <c r="P7" i="12"/>
  <c r="Q7" i="12" s="1"/>
  <c r="M7" i="12"/>
  <c r="N7" i="12" s="1"/>
  <c r="J7" i="12"/>
  <c r="K7" i="12" s="1"/>
  <c r="V6" i="12"/>
  <c r="W6" i="12" s="1"/>
  <c r="S6" i="12"/>
  <c r="T6" i="12" s="1"/>
  <c r="P6" i="12"/>
  <c r="Q6" i="12" s="1"/>
  <c r="M6" i="12"/>
  <c r="N6" i="12" s="1"/>
  <c r="J6" i="12"/>
  <c r="K6" i="12" s="1"/>
  <c r="V5" i="12"/>
  <c r="W5" i="12" s="1"/>
  <c r="S5" i="12"/>
  <c r="T5" i="12" s="1"/>
  <c r="P5" i="12"/>
  <c r="Q5" i="12" s="1"/>
  <c r="M5" i="12"/>
  <c r="N5" i="12" s="1"/>
  <c r="J5" i="12"/>
  <c r="K5" i="12" s="1"/>
  <c r="AF41" i="12" l="1"/>
  <c r="AG41" i="12" s="1"/>
  <c r="AH41" i="12" s="1"/>
  <c r="AG115" i="12"/>
  <c r="AH115" i="12" s="1"/>
  <c r="AG118" i="12"/>
  <c r="AH118" i="12" s="1"/>
  <c r="AF79" i="12"/>
  <c r="AG79" i="12" s="1"/>
  <c r="AH79" i="12" s="1"/>
  <c r="AG92" i="12"/>
  <c r="AH92" i="12" s="1"/>
  <c r="AG108" i="12"/>
  <c r="AH108" i="12" s="1"/>
  <c r="AF49" i="12"/>
  <c r="AG49" i="12" s="1"/>
  <c r="AH49" i="12" s="1"/>
  <c r="AF70" i="12"/>
  <c r="AG70" i="12" s="1"/>
  <c r="AH70" i="12" s="1"/>
  <c r="AG44" i="12"/>
  <c r="AH44" i="12" s="1"/>
  <c r="AF48" i="12"/>
  <c r="AG48" i="12" s="1"/>
  <c r="AH48" i="12" s="1"/>
  <c r="AF85" i="12"/>
  <c r="AG85" i="12" s="1"/>
  <c r="AH85" i="12" s="1"/>
  <c r="AF52" i="12"/>
  <c r="AG52" i="12" s="1"/>
  <c r="AH52" i="12" s="1"/>
  <c r="AF60" i="12"/>
  <c r="AG60" i="12" s="1"/>
  <c r="AH60" i="12" s="1"/>
  <c r="AF64" i="12"/>
  <c r="AG64" i="12" s="1"/>
  <c r="AH64" i="12" s="1"/>
  <c r="AF71" i="12"/>
  <c r="AG71" i="12" s="1"/>
  <c r="AH71" i="12" s="1"/>
  <c r="AF161" i="12"/>
  <c r="AG161" i="12" s="1"/>
  <c r="AH161" i="12" s="1"/>
  <c r="AF43" i="12"/>
  <c r="AG43" i="12" s="1"/>
  <c r="AH43" i="12" s="1"/>
  <c r="AF56" i="12"/>
  <c r="AG56" i="12" s="1"/>
  <c r="AH56" i="12" s="1"/>
  <c r="AG94" i="12"/>
  <c r="AH94" i="12" s="1"/>
  <c r="AG63" i="12"/>
  <c r="AH63" i="12" s="1"/>
  <c r="AG67" i="12"/>
  <c r="AH67" i="12" s="1"/>
  <c r="AF76" i="12"/>
  <c r="AG76" i="12" s="1"/>
  <c r="AH76" i="12" s="1"/>
  <c r="AG78" i="12"/>
  <c r="AH78" i="12" s="1"/>
  <c r="AF80" i="12"/>
  <c r="AG80" i="12" s="1"/>
  <c r="AH80" i="12" s="1"/>
  <c r="AG87" i="12"/>
  <c r="AH87" i="12" s="1"/>
  <c r="AG93" i="12"/>
  <c r="AH93" i="12" s="1"/>
  <c r="AG102" i="12"/>
  <c r="AH102" i="12" s="1"/>
  <c r="AF151" i="12"/>
  <c r="AG151" i="12" s="1"/>
  <c r="AH151" i="12" s="1"/>
  <c r="AG55" i="12"/>
  <c r="AH55" i="12" s="1"/>
  <c r="AG59" i="12"/>
  <c r="AH59" i="12" s="1"/>
  <c r="AG47" i="12"/>
  <c r="AH47" i="12" s="1"/>
  <c r="AG51" i="12"/>
  <c r="AH51" i="12" s="1"/>
  <c r="AG86" i="12"/>
  <c r="AH86" i="12" s="1"/>
  <c r="AF96" i="12"/>
  <c r="AG96" i="12" s="1"/>
  <c r="AH96" i="12" s="1"/>
  <c r="AF100" i="12"/>
  <c r="AF110" i="12"/>
  <c r="AG110" i="12" s="1"/>
  <c r="AH110" i="12" s="1"/>
  <c r="AF120" i="12"/>
  <c r="AG120" i="12" s="1"/>
  <c r="AH120" i="12" s="1"/>
  <c r="AG131" i="12"/>
  <c r="AH131" i="12" s="1"/>
  <c r="AF149" i="12"/>
  <c r="AG149" i="12" s="1"/>
  <c r="AH149" i="12" s="1"/>
  <c r="AF169" i="12"/>
  <c r="AG169" i="12" s="1"/>
  <c r="AH169" i="12" s="1"/>
  <c r="AG109" i="12"/>
  <c r="AH109" i="12" s="1"/>
  <c r="AG139" i="12"/>
  <c r="AH139" i="12" s="1"/>
  <c r="AG147" i="12"/>
  <c r="AH147" i="12" s="1"/>
  <c r="AG163" i="12"/>
  <c r="AH163" i="12" s="1"/>
  <c r="AF8" i="12"/>
  <c r="AG8" i="12" s="1"/>
  <c r="AH8" i="12" s="1"/>
  <c r="AF20" i="12"/>
  <c r="AG20" i="12" s="1"/>
  <c r="AH20" i="12" s="1"/>
  <c r="AF36" i="12"/>
  <c r="AG36" i="12" s="1"/>
  <c r="AH36" i="12" s="1"/>
  <c r="AF65" i="12"/>
  <c r="AG65" i="12" s="1"/>
  <c r="AH65" i="12" s="1"/>
  <c r="AF7" i="12"/>
  <c r="AG7" i="12" s="1"/>
  <c r="AH7" i="12" s="1"/>
  <c r="AF15" i="12"/>
  <c r="AG15" i="12" s="1"/>
  <c r="AH15" i="12" s="1"/>
  <c r="AF24" i="12"/>
  <c r="AG24" i="12" s="1"/>
  <c r="AH24" i="12" s="1"/>
  <c r="AF40" i="12"/>
  <c r="AG40" i="12" s="1"/>
  <c r="AH40" i="12" s="1"/>
  <c r="AF57" i="12"/>
  <c r="AG57" i="12" s="1"/>
  <c r="AH57" i="12" s="1"/>
  <c r="AF61" i="12"/>
  <c r="AG61" i="12" s="1"/>
  <c r="AH61" i="12" s="1"/>
  <c r="AF11" i="12"/>
  <c r="AG11" i="12" s="1"/>
  <c r="AH11" i="12" s="1"/>
  <c r="AF16" i="12"/>
  <c r="AG16" i="12" s="1"/>
  <c r="AH16" i="12" s="1"/>
  <c r="AF32" i="12"/>
  <c r="AG32" i="12" s="1"/>
  <c r="AH32" i="12" s="1"/>
  <c r="AF45" i="12"/>
  <c r="AG45" i="12" s="1"/>
  <c r="AH45" i="12" s="1"/>
  <c r="AF73" i="12"/>
  <c r="AG73" i="12" s="1"/>
  <c r="AH73" i="12" s="1"/>
  <c r="AF12" i="12"/>
  <c r="AG12" i="12" s="1"/>
  <c r="AH12" i="12" s="1"/>
  <c r="AF19" i="12"/>
  <c r="AG19" i="12" s="1"/>
  <c r="AH19" i="12" s="1"/>
  <c r="AF28" i="12"/>
  <c r="AG28" i="12" s="1"/>
  <c r="AH28" i="12" s="1"/>
  <c r="AF53" i="12"/>
  <c r="AG53" i="12" s="1"/>
  <c r="AH53" i="12" s="1"/>
  <c r="AF6" i="12"/>
  <c r="AG6" i="12" s="1"/>
  <c r="AH6" i="12" s="1"/>
  <c r="AG82" i="12"/>
  <c r="AH82" i="12" s="1"/>
  <c r="AG101" i="12"/>
  <c r="AH101" i="12" s="1"/>
  <c r="AF111" i="12"/>
  <c r="AG111" i="12" s="1"/>
  <c r="AH111" i="12" s="1"/>
  <c r="AF170" i="12"/>
  <c r="AG170" i="12" s="1"/>
  <c r="AH170" i="12" s="1"/>
  <c r="AF9" i="12"/>
  <c r="AG9" i="12" s="1"/>
  <c r="AH9" i="12" s="1"/>
  <c r="AG10" i="12"/>
  <c r="AH10" i="12" s="1"/>
  <c r="AF13" i="12"/>
  <c r="AG13" i="12" s="1"/>
  <c r="AH13" i="12" s="1"/>
  <c r="AF17" i="12"/>
  <c r="AG17" i="12" s="1"/>
  <c r="AH17" i="12" s="1"/>
  <c r="AF21" i="12"/>
  <c r="AG21" i="12" s="1"/>
  <c r="AH21" i="12" s="1"/>
  <c r="AF25" i="12"/>
  <c r="AG25" i="12" s="1"/>
  <c r="AH25" i="12" s="1"/>
  <c r="AF29" i="12"/>
  <c r="AG29" i="12" s="1"/>
  <c r="AH29" i="12" s="1"/>
  <c r="AF33" i="12"/>
  <c r="AG33" i="12" s="1"/>
  <c r="AH33" i="12" s="1"/>
  <c r="AF37" i="12"/>
  <c r="AG37" i="12" s="1"/>
  <c r="AH37" i="12" s="1"/>
  <c r="AF42" i="12"/>
  <c r="AG42" i="12" s="1"/>
  <c r="AH42" i="12" s="1"/>
  <c r="AF50" i="12"/>
  <c r="AG50" i="12" s="1"/>
  <c r="AH50" i="12" s="1"/>
  <c r="AF58" i="12"/>
  <c r="AG58" i="12" s="1"/>
  <c r="AH58" i="12" s="1"/>
  <c r="AF66" i="12"/>
  <c r="AG66" i="12" s="1"/>
  <c r="AH66" i="12" s="1"/>
  <c r="AF68" i="12"/>
  <c r="AG68" i="12" s="1"/>
  <c r="AH68" i="12" s="1"/>
  <c r="AF74" i="12"/>
  <c r="AG74" i="12" s="1"/>
  <c r="AH74" i="12" s="1"/>
  <c r="AG75" i="12"/>
  <c r="AH75" i="12" s="1"/>
  <c r="AF77" i="12"/>
  <c r="AG77" i="12" s="1"/>
  <c r="AH77" i="12" s="1"/>
  <c r="AF84" i="12"/>
  <c r="AG84" i="12" s="1"/>
  <c r="AH84" i="12" s="1"/>
  <c r="AF90" i="12"/>
  <c r="AG90" i="12" s="1"/>
  <c r="AH90" i="12" s="1"/>
  <c r="AG112" i="12"/>
  <c r="AH112" i="12" s="1"/>
  <c r="AF121" i="12"/>
  <c r="AG121" i="12" s="1"/>
  <c r="AH121" i="12" s="1"/>
  <c r="AF135" i="12"/>
  <c r="AG135" i="12" s="1"/>
  <c r="AH135" i="12" s="1"/>
  <c r="AF138" i="12"/>
  <c r="AG138" i="12" s="1"/>
  <c r="AH138" i="12" s="1"/>
  <c r="AF141" i="12"/>
  <c r="AG141" i="12" s="1"/>
  <c r="AH141" i="12" s="1"/>
  <c r="AF72" i="12"/>
  <c r="AG72" i="12" s="1"/>
  <c r="AH72" i="12" s="1"/>
  <c r="AF95" i="12"/>
  <c r="AG95" i="12" s="1"/>
  <c r="AH95" i="12" s="1"/>
  <c r="AF98" i="12"/>
  <c r="AG98" i="12" s="1"/>
  <c r="AH98" i="12" s="1"/>
  <c r="AF127" i="12"/>
  <c r="AG127" i="12" s="1"/>
  <c r="AH127" i="12" s="1"/>
  <c r="AF134" i="12"/>
  <c r="AG134" i="12" s="1"/>
  <c r="AH134" i="12" s="1"/>
  <c r="AF69" i="12"/>
  <c r="AG69" i="12" s="1"/>
  <c r="AH69" i="12" s="1"/>
  <c r="AG83" i="12"/>
  <c r="AH83" i="12" s="1"/>
  <c r="AG100" i="12"/>
  <c r="AH100" i="12" s="1"/>
  <c r="AF103" i="12"/>
  <c r="AG103" i="12" s="1"/>
  <c r="AH103" i="12" s="1"/>
  <c r="AF106" i="12"/>
  <c r="AG106" i="12" s="1"/>
  <c r="AH106" i="12" s="1"/>
  <c r="AF119" i="12"/>
  <c r="AG119" i="12" s="1"/>
  <c r="AH119" i="12" s="1"/>
  <c r="AG122" i="12"/>
  <c r="AH122" i="12" s="1"/>
  <c r="AF126" i="12"/>
  <c r="AG126" i="12" s="1"/>
  <c r="AH126" i="12" s="1"/>
  <c r="AF89" i="12"/>
  <c r="AG89" i="12" s="1"/>
  <c r="AH89" i="12" s="1"/>
  <c r="AF97" i="12"/>
  <c r="AG97" i="12" s="1"/>
  <c r="AH97" i="12" s="1"/>
  <c r="AF105" i="12"/>
  <c r="AG105" i="12" s="1"/>
  <c r="AH105" i="12" s="1"/>
  <c r="AF116" i="12"/>
  <c r="AG116" i="12" s="1"/>
  <c r="AH116" i="12" s="1"/>
  <c r="AG123" i="12"/>
  <c r="AH123" i="12" s="1"/>
  <c r="AF125" i="12"/>
  <c r="AG125" i="12" s="1"/>
  <c r="AH125" i="12" s="1"/>
  <c r="AF129" i="12"/>
  <c r="AG129" i="12" s="1"/>
  <c r="AH129" i="12" s="1"/>
  <c r="AF113" i="12"/>
  <c r="AG113" i="12" s="1"/>
  <c r="AH113" i="12" s="1"/>
  <c r="AF133" i="12"/>
  <c r="AG133" i="12" s="1"/>
  <c r="AH133" i="12" s="1"/>
  <c r="AF154" i="12"/>
  <c r="AG154" i="12" s="1"/>
  <c r="AH154" i="12" s="1"/>
  <c r="AF145" i="12"/>
  <c r="AG145" i="12" s="1"/>
  <c r="AH145" i="12" s="1"/>
  <c r="AF171" i="12"/>
  <c r="AG171" i="12" s="1"/>
  <c r="AH171" i="12" s="1"/>
  <c r="AG130" i="12"/>
  <c r="AH130" i="12" s="1"/>
  <c r="AF137" i="12"/>
  <c r="AG137" i="12" s="1"/>
  <c r="AH137" i="12" s="1"/>
  <c r="AG150" i="12"/>
  <c r="AH150" i="12" s="1"/>
  <c r="AF157" i="12"/>
  <c r="AG157" i="12" s="1"/>
  <c r="AH157" i="12" s="1"/>
  <c r="AF165" i="12"/>
  <c r="AG165" i="12" s="1"/>
  <c r="AH165" i="12" s="1"/>
  <c r="AF124" i="12"/>
  <c r="AG124" i="12" s="1"/>
  <c r="AH124" i="12" s="1"/>
  <c r="AF128" i="12"/>
  <c r="AG128" i="12" s="1"/>
  <c r="AH128" i="12" s="1"/>
  <c r="AF132" i="12"/>
  <c r="AG132" i="12" s="1"/>
  <c r="AH132" i="12" s="1"/>
  <c r="AF136" i="12"/>
  <c r="AG136" i="12" s="1"/>
  <c r="AH136" i="12" s="1"/>
  <c r="AF140" i="12"/>
  <c r="AG140" i="12" s="1"/>
  <c r="AH140" i="12" s="1"/>
  <c r="AG146" i="12"/>
  <c r="AH146" i="12" s="1"/>
  <c r="AF153" i="12"/>
  <c r="AG153" i="12" s="1"/>
  <c r="AH153" i="12" s="1"/>
  <c r="AG162" i="12"/>
  <c r="AH162" i="12" s="1"/>
  <c r="AG142" i="12"/>
  <c r="AH142" i="12" s="1"/>
  <c r="AG158" i="12"/>
  <c r="AH158" i="12" s="1"/>
  <c r="AG166" i="12"/>
  <c r="AH166" i="12" s="1"/>
  <c r="AF164" i="12"/>
  <c r="AG164" i="12" s="1"/>
  <c r="AH164" i="12" s="1"/>
  <c r="AF168" i="12"/>
  <c r="AG168" i="12" s="1"/>
  <c r="AH168" i="12" s="1"/>
  <c r="AF173" i="12"/>
  <c r="AG173" i="12" s="1"/>
  <c r="AH173" i="12" s="1"/>
  <c r="H3" i="3"/>
  <c r="I3" i="3" s="1"/>
  <c r="G17" i="2"/>
  <c r="H17" i="2" s="1"/>
  <c r="G16" i="2"/>
  <c r="H16" i="2" s="1"/>
  <c r="G15" i="2"/>
  <c r="H15" i="2" s="1"/>
  <c r="G14" i="2"/>
  <c r="H14" i="2" s="1"/>
  <c r="G13" i="2"/>
  <c r="H13" i="2" s="1"/>
  <c r="G12" i="2"/>
  <c r="H12" i="2" s="1"/>
  <c r="G11" i="2"/>
  <c r="H11" i="2" s="1"/>
  <c r="G10" i="2"/>
  <c r="H10" i="2" s="1"/>
  <c r="G9" i="2"/>
  <c r="H9" i="2" s="1"/>
  <c r="G8" i="2"/>
  <c r="H8" i="2" s="1"/>
  <c r="G7" i="2"/>
  <c r="H7" i="2" s="1"/>
  <c r="G6" i="2"/>
  <c r="H6" i="2" s="1"/>
  <c r="G5" i="2"/>
  <c r="H5" i="2" s="1"/>
  <c r="G4" i="2"/>
  <c r="H4" i="2" s="1"/>
  <c r="G3" i="2"/>
  <c r="H3" i="2" s="1"/>
  <c r="G2" i="2"/>
  <c r="H2" i="2" s="1"/>
  <c r="AF148" i="12" l="1"/>
  <c r="AG148" i="12" s="1"/>
  <c r="AH148" i="12" s="1"/>
  <c r="AF114" i="12"/>
  <c r="AG114" i="12" s="1"/>
  <c r="AH114" i="12" s="1"/>
  <c r="AF99" i="12"/>
  <c r="AG99" i="12" s="1"/>
  <c r="AH99" i="12" s="1"/>
  <c r="AF26" i="12"/>
  <c r="AG26" i="12" s="1"/>
  <c r="AH26" i="12" s="1"/>
  <c r="AF107" i="12"/>
  <c r="AG107" i="12" s="1"/>
  <c r="AH107" i="12" s="1"/>
  <c r="AF160" i="12"/>
  <c r="AG160" i="12" s="1"/>
  <c r="AH160" i="12" s="1"/>
  <c r="AF144" i="12"/>
  <c r="AG144" i="12" s="1"/>
  <c r="AH144" i="12" s="1"/>
  <c r="AF38" i="12"/>
  <c r="AG38" i="12" s="1"/>
  <c r="AH38" i="12" s="1"/>
  <c r="AF22" i="12"/>
  <c r="AG22" i="12" s="1"/>
  <c r="AH22" i="12" s="1"/>
  <c r="AF117" i="12"/>
  <c r="AG117" i="12" s="1"/>
  <c r="AH117" i="12" s="1"/>
  <c r="AF34" i="12"/>
  <c r="AG34" i="12" s="1"/>
  <c r="AH34" i="12" s="1"/>
  <c r="AF18" i="12"/>
  <c r="AG18" i="12" s="1"/>
  <c r="AH18" i="12" s="1"/>
  <c r="AF91" i="12"/>
  <c r="AG91" i="12" s="1"/>
  <c r="AH91" i="12" s="1"/>
  <c r="AF156" i="12"/>
  <c r="AG156" i="12" s="1"/>
  <c r="AH156" i="12" s="1"/>
  <c r="AF152" i="12"/>
  <c r="AG152" i="12" s="1"/>
  <c r="AH152" i="12" s="1"/>
  <c r="AF104" i="12"/>
  <c r="AG104" i="12" s="1"/>
  <c r="AH104" i="12" s="1"/>
  <c r="AF30" i="12"/>
  <c r="AG30" i="12" s="1"/>
  <c r="AH30" i="12" s="1"/>
  <c r="AF14" i="12"/>
  <c r="AG14" i="12" s="1"/>
  <c r="AH14" i="12" s="1"/>
  <c r="AF88" i="12"/>
  <c r="AG88" i="12" s="1"/>
  <c r="AH88" i="12" s="1"/>
  <c r="AF81" i="12"/>
  <c r="AG81" i="12" s="1"/>
  <c r="AH81" i="12" s="1"/>
  <c r="AH174" i="12" l="1"/>
  <c r="AH175" i="12" s="1"/>
  <c r="B3" i="13" s="1"/>
  <c r="B4" i="13" s="1"/>
</calcChain>
</file>

<file path=xl/sharedStrings.xml><?xml version="1.0" encoding="utf-8"?>
<sst xmlns="http://schemas.openxmlformats.org/spreadsheetml/2006/main" count="1514" uniqueCount="608">
  <si>
    <r>
      <rPr>
        <b/>
        <sz val="11"/>
        <rFont val="Arial"/>
        <family val="2"/>
      </rPr>
      <t>CONTRATO DE PRESTACIÓN DE SERVICIOS No. 6700026582</t>
    </r>
  </si>
  <si>
    <r>
      <rPr>
        <b/>
        <sz val="11"/>
        <rFont val="Arial"/>
        <family val="2"/>
      </rPr>
      <t>TIPO DE CONTRATO.</t>
    </r>
  </si>
  <si>
    <r>
      <rPr>
        <sz val="11"/>
        <rFont val="Arial MT"/>
        <family val="2"/>
      </rPr>
      <t>PRESTACIÓN DE SERVICIOS</t>
    </r>
  </si>
  <si>
    <r>
      <rPr>
        <b/>
        <sz val="11"/>
        <rFont val="Arial"/>
        <family val="2"/>
      </rPr>
      <t>CONTRATANTE.</t>
    </r>
  </si>
  <si>
    <r>
      <rPr>
        <sz val="11"/>
        <rFont val="Arial MT"/>
        <family val="2"/>
      </rPr>
      <t>INSTITUTO  DE  DEPORTES  Y  RECREACIÓN  DE  MEDELLÍN– INDER</t>
    </r>
  </si>
  <si>
    <r>
      <rPr>
        <b/>
        <sz val="11"/>
        <rFont val="Arial"/>
        <family val="2"/>
      </rPr>
      <t>CONTRATISTA.</t>
    </r>
  </si>
  <si>
    <r>
      <rPr>
        <sz val="11"/>
        <rFont val="Arial MT"/>
        <family val="2"/>
      </rPr>
      <t>ENETEL S.A.S</t>
    </r>
  </si>
  <si>
    <r>
      <rPr>
        <b/>
        <sz val="11"/>
        <rFont val="Arial"/>
        <family val="2"/>
      </rPr>
      <t>NIT</t>
    </r>
  </si>
  <si>
    <r>
      <rPr>
        <sz val="11"/>
        <rFont val="Arial MT"/>
        <family val="2"/>
      </rPr>
      <t>901060665-2</t>
    </r>
  </si>
  <si>
    <r>
      <rPr>
        <b/>
        <sz val="11"/>
        <rFont val="Arial"/>
        <family val="2"/>
      </rPr>
      <t>OBJETO.</t>
    </r>
  </si>
  <si>
    <r>
      <rPr>
        <sz val="11"/>
        <rFont val="Arial MT"/>
        <family val="2"/>
      </rPr>
      <t xml:space="preserve">ADECUACIÓN, SUMINISTRO, MANTENIMIENTO PREVENTIVO Y  CORRECTIVO  DE  LOS  SISTEMAS  ELECTROMECÁNICOS, SISTEMAS       DE       ACONDICIONAMIENTO       DE       AIRE, SUBESTACIONES  ELÉCTRICAS,  SISTEMAS  DE  REDES  DE MEDIA  Y  BAJA  TENSIÓN,  UBICADOS  EN  LOS  ESCENARIOS DEPORTIVOS  Y  RECREATIVOS  ADMINISTRADOS  POR  EL INDER.  LOTE  1  SISTEMAS  ELECTROMECÁNICOS  Y  LOTE  3
</t>
    </r>
    <r>
      <rPr>
        <sz val="11"/>
        <rFont val="Arial MT"/>
        <family val="2"/>
      </rPr>
      <t>SUBESTACIONES  ELÉCTRICAS,  REDES  DE  MEDÍA  Y  BAJA TENSIÓN.</t>
    </r>
  </si>
  <si>
    <r>
      <rPr>
        <b/>
        <sz val="11"/>
        <rFont val="Arial"/>
        <family val="2"/>
      </rPr>
      <t>VALOR.</t>
    </r>
  </si>
  <si>
    <r>
      <rPr>
        <sz val="11"/>
        <rFont val="Arial MT"/>
        <family val="2"/>
      </rPr>
      <t xml:space="preserve">SETECIENTOS      NOVENTA      MILLONES     SETENTA      MIL DOSCIENTOS   NOVENTA   PESOS   M.L   ($   790.070.290)   IVA
</t>
    </r>
    <r>
      <rPr>
        <sz val="11"/>
        <rFont val="Arial MT"/>
        <family val="2"/>
      </rPr>
      <t xml:space="preserve">INCLUIDO, discriminado de la siguiente manera:
</t>
    </r>
    <r>
      <rPr>
        <b/>
        <sz val="11"/>
        <rFont val="Arial"/>
        <family val="2"/>
      </rPr>
      <t xml:space="preserve">LOTE  1  SISTEMAS  ELECTROMECÁNICOS:  </t>
    </r>
    <r>
      <rPr>
        <sz val="11"/>
        <rFont val="Arial MT"/>
        <family val="2"/>
      </rPr>
      <t xml:space="preserve">TRESCIENTOS CINCUENTA Y UN MILLONES CIENTO CUARENTA Y DOS MIL TRESCIENTOS CINCUENTA Y UN PESOS M.L ($351.142.351). IVA INCLUIDO.
</t>
    </r>
    <r>
      <rPr>
        <b/>
        <sz val="11"/>
        <rFont val="Arial"/>
        <family val="2"/>
      </rPr>
      <t xml:space="preserve">LOTE 3 SUBESTACIONES ELÉCTRICAS, REDES DE MEDÍA Y BAJA    TENSIÓN:    </t>
    </r>
    <r>
      <rPr>
        <sz val="11"/>
        <rFont val="Arial MT"/>
        <family val="2"/>
      </rPr>
      <t>CUATROCIENTOS    TREINTA    Y    OCHO MILLONES  NOVECIENTOS  VEINTISIETE  MIL  NOVECIENTOS TREINTA Y NUEVE PESOS M.L ($438.927.939) IVA INCLUIDO.</t>
    </r>
  </si>
  <si>
    <r>
      <rPr>
        <b/>
        <sz val="11"/>
        <rFont val="Arial"/>
        <family val="2"/>
      </rPr>
      <t>PLAZO:</t>
    </r>
  </si>
  <si>
    <r>
      <rPr>
        <sz val="11"/>
        <rFont val="Arial MT"/>
        <family val="2"/>
      </rPr>
      <t>DESDE  LA  FIRMA  DEL  ACTA  DE  INICIO  HASTA  EL  31  DE DICIEMBRE 2022.</t>
    </r>
  </si>
  <si>
    <r>
      <rPr>
        <sz val="11"/>
        <rFont val="Arial MT"/>
        <family val="2"/>
      </rPr>
      <t xml:space="preserve">Entre  los  suscritos,  CRISTIAN  CAMILO  SÁNCHEZ  VÁSQUEZ,  titular  de  la  cédula  de ciudadanía número 1.128.477.982, quien actúa en calidad de REPRESENTANTE LEGAL DEL INSTITUTO DE DEPORTES Y RECREACIÓN DE MEDELLÍN – INDER, nombrado
</t>
    </r>
    <r>
      <rPr>
        <sz val="11"/>
        <rFont val="Arial MT"/>
        <family val="2"/>
      </rPr>
      <t>mediante  el  Decreto  N°  1140  de  2021,  corregido  por  el  Decreto  N°  1216  de  2021, debidamente posesionado mediante Acta N° 189 del veinte de diciembre de 2021, quien en</t>
    </r>
  </si>
  <si>
    <r>
      <rPr>
        <sz val="11"/>
        <rFont val="Arial MT"/>
        <family val="2"/>
      </rPr>
      <t>adelante se denominará EL INDER, y HUGO ALBERTO ESPINAL RAMIREZ, identificado con cédula de ciudadanía No. 71.753.833, quien actúa en calidad de Representante Legal de   ENETEL   S.A.S,   con   NIT   901060665-2,   quien   en   adelante   se   denominará   EL CONTRATISTA,  hemos  decidido  celebrar  un  contrato  de  suministro,  producto  de  la resolución  No.  0988  del  19  de  octubre  de  2022,  que  adjudicó  el  proceso  de  Licitación Pública 005 de 2022, cuyas disposiciones se entienden incorporadas al presente contrato de prestación de servicios, el cual se regirá por las siguientes,</t>
    </r>
  </si>
  <si>
    <r>
      <rPr>
        <b/>
        <sz val="11"/>
        <rFont val="Arial"/>
        <family val="2"/>
      </rPr>
      <t>CLÁUSULA  PRIMERA.  OBJETO</t>
    </r>
    <r>
      <rPr>
        <sz val="11"/>
        <rFont val="Arial MT"/>
        <family val="2"/>
      </rPr>
      <t xml:space="preserve">:  “ADECUACIÓN,  SUMINISTRO,  MANTENIMIENTO PREVENTIVO Y CORRECTIVO DE LOS SISTEMAS ELECTROMECÁNICOS, SISTEMAS DE ACONDICIONAMIENTO DE AIRE, SUBESTACIONES ELÉCTRICAS, SISTEMAS DE REDES DE MEDIA Y BAJA TENSIÓN, UBICADOS EN LOS ESCENARIOS DEPORTIVOS Y    RECREATIVOS    ADMINISTRADOS    POR    EL    INDER.    LOTE    1    SISTEMAS ELECTROMECÁNICOS Y LOTE 3 SUBESTACIONES ELÉCTRICAS, REDES DE MEDÍA
</t>
    </r>
    <r>
      <rPr>
        <sz val="11"/>
        <rFont val="Arial MT"/>
        <family val="2"/>
      </rPr>
      <t>Y  BAJA  TENSIÓN.”,  conforme  a  la  propuesta  presentada  por  EL  CONTRATISTA  y aceptada por el Instituto de Deportes y Recreación – INDER.</t>
    </r>
  </si>
  <si>
    <r>
      <rPr>
        <b/>
        <sz val="11"/>
        <rFont val="Arial"/>
        <family val="2"/>
      </rPr>
      <t xml:space="preserve">CLÁUSULA SEGUNDA.   ALCANCE DEL OBJETO: </t>
    </r>
    <r>
      <rPr>
        <sz val="11"/>
        <rFont val="Arial MT"/>
        <family val="2"/>
      </rPr>
      <t xml:space="preserve">El Contratista deberá desarrollar el objeto  del  Contrato  de  conformidad  con  las  especificaciones  y  características  técnicas señaladas  en  los  Documentos  del  Proceso  de  Contratación  LP-005-2022  del  LOTE  1 SISTEMAS ELECTROMECÁNICOS y LOTE 3 SUBESTACIONES ELÉCTRICAS, REDES
</t>
    </r>
    <r>
      <rPr>
        <sz val="11"/>
        <rFont val="Arial MT"/>
        <family val="2"/>
      </rPr>
      <t>DE MEDÍA Y BAJA TENSIÓN, los cuales hacen parte integral del Contrato.</t>
    </r>
  </si>
  <si>
    <r>
      <rPr>
        <b/>
        <sz val="11"/>
        <rFont val="Arial"/>
        <family val="2"/>
      </rPr>
      <t xml:space="preserve">ESPECIFICACIONES TÉCNICAS </t>
    </r>
    <r>
      <rPr>
        <sz val="11"/>
        <rFont val="Arial MT"/>
        <family val="2"/>
      </rPr>
      <t xml:space="preserve">Para cumplir a cabalidad el objeto del contrato, además de las obligaciones, será necesaria la aplicación de las siguientes:
</t>
    </r>
    <r>
      <rPr>
        <b/>
        <sz val="11.5"/>
        <rFont val="Arial"/>
        <family val="2"/>
      </rPr>
      <t>LOTE 1: SISTEMAS ELECTROMECÁNICOS</t>
    </r>
  </si>
  <si>
    <r>
      <rPr>
        <sz val="11.5"/>
        <rFont val="Arial MT"/>
        <family val="2"/>
      </rPr>
      <t xml:space="preserve">Mantenimiento  preventivo  de  los  cuartos  de  máquinas  de  las  piscinas,  equipos  de calefacción de las piscinas, sistemas de liberación de vacío, sistemas de control de bombas, filtros y medios filtrantes, turcos, calefactores, tanques de almacenamiento de agua potable, estaciones de red contra incendio, estaciones de bombas eyectoras de aguas  lluvias  y  residuales,  plantas  eléctricas,  generadores  eléctricos,  motores  de combustión, elevadores para movilidad reducida y redes hidráulicas en general.
</t>
    </r>
    <r>
      <rPr>
        <b/>
        <sz val="11.5"/>
        <rFont val="Arial"/>
        <family val="2"/>
      </rPr>
      <t>DESCRIPCIÓN Y ACTIVIDADES:</t>
    </r>
  </si>
  <si>
    <r>
      <rPr>
        <b/>
        <sz val="8"/>
        <rFont val="Arial"/>
        <family val="2"/>
      </rPr>
      <t>Ítem</t>
    </r>
  </si>
  <si>
    <r>
      <rPr>
        <b/>
        <sz val="8"/>
        <rFont val="Arial"/>
        <family val="2"/>
      </rPr>
      <t>Categoría</t>
    </r>
  </si>
  <si>
    <r>
      <rPr>
        <b/>
        <sz val="8"/>
        <rFont val="Arial"/>
        <family val="2"/>
      </rPr>
      <t>Descripción</t>
    </r>
  </si>
  <si>
    <r>
      <rPr>
        <b/>
        <sz val="8"/>
        <rFont val="Arial"/>
        <family val="2"/>
      </rPr>
      <t>Tipo de actividad</t>
    </r>
  </si>
  <si>
    <r>
      <rPr>
        <b/>
        <sz val="8"/>
        <rFont val="Arial"/>
        <family val="2"/>
      </rPr>
      <t>Cantidad</t>
    </r>
  </si>
  <si>
    <r>
      <rPr>
        <b/>
        <sz val="8"/>
        <rFont val="Arial"/>
        <family val="2"/>
      </rPr>
      <t xml:space="preserve">Valor unitario
</t>
    </r>
    <r>
      <rPr>
        <b/>
        <sz val="8"/>
        <rFont val="Arial"/>
        <family val="2"/>
      </rPr>
      <t>antes de IVA</t>
    </r>
  </si>
  <si>
    <r>
      <rPr>
        <b/>
        <sz val="8"/>
        <rFont val="Arial"/>
        <family val="2"/>
      </rPr>
      <t>Valor IVA</t>
    </r>
  </si>
  <si>
    <r>
      <rPr>
        <b/>
        <sz val="8"/>
        <rFont val="Arial"/>
        <family val="2"/>
      </rPr>
      <t>Valor IVA incluido</t>
    </r>
  </si>
  <si>
    <r>
      <rPr>
        <sz val="8"/>
        <rFont val="Arial MT"/>
        <family val="2"/>
      </rPr>
      <t xml:space="preserve">Mantenimiento preventivo: Tanques de agua, Escenarios Deportivos - INDER
</t>
    </r>
    <r>
      <rPr>
        <sz val="8"/>
        <rFont val="Arial MT"/>
        <family val="2"/>
      </rPr>
      <t xml:space="preserve">. Los tanques de almacenamiento tienen una capacidad promedio de 20 m3.
</t>
    </r>
    <r>
      <rPr>
        <sz val="8"/>
        <rFont val="Arial MT"/>
        <family val="2"/>
      </rPr>
      <t>. Tanques de almacenamiento de aguas grises, aguas negras (residuales), agua potable</t>
    </r>
  </si>
  <si>
    <r>
      <rPr>
        <sz val="8"/>
        <rFont val="Arial MT"/>
        <family val="2"/>
      </rPr>
      <t xml:space="preserve">• Revisión y diagnóstico
</t>
    </r>
    <r>
      <rPr>
        <sz val="8"/>
        <rFont val="Arial MT"/>
        <family val="2"/>
      </rPr>
      <t xml:space="preserve">• Control de nivel por flotador eléctrico: Switche de nivel eléctrico exterior
</t>
    </r>
    <r>
      <rPr>
        <sz val="8"/>
        <rFont val="Arial MT"/>
        <family val="2"/>
      </rPr>
      <t xml:space="preserve">• Fugas y filtraciones de tubería: Revisar que el tanque que cumpla con mantener el contenido (agua), sin filtraciones, ni fugas.
</t>
    </r>
    <r>
      <rPr>
        <sz val="8"/>
        <rFont val="Arial MT"/>
        <family val="2"/>
      </rPr>
      <t xml:space="preserve">• Limpieza: Cuando se requiera
</t>
    </r>
    <r>
      <rPr>
        <sz val="8"/>
        <rFont val="Arial MT"/>
        <family val="2"/>
      </rPr>
      <t>• Control de llenado mecánico: Revisar el flotador mecánico en óptimas condiciones</t>
    </r>
  </si>
  <si>
    <r>
      <rPr>
        <sz val="8"/>
        <rFont val="Arial MT"/>
        <family val="2"/>
      </rPr>
      <t>Mantenimiento preventivo</t>
    </r>
  </si>
  <si>
    <r>
      <rPr>
        <sz val="8"/>
        <rFont val="Arial MT"/>
        <family val="2"/>
      </rPr>
      <t>Mantenimiento preventivo: Compresor de  100lts, Pista BMX Mariana Pajon</t>
    </r>
  </si>
  <si>
    <r>
      <rPr>
        <sz val="8"/>
        <rFont val="Arial MT"/>
        <family val="2"/>
      </rPr>
      <t xml:space="preserve">• Revisión y diagnóstico
</t>
    </r>
    <r>
      <rPr>
        <sz val="8"/>
        <rFont val="Arial MT"/>
        <family val="2"/>
      </rPr>
      <t xml:space="preserve">• Válvula de paso:  Cuando aplique la revisión o cambio
</t>
    </r>
    <r>
      <rPr>
        <sz val="8"/>
        <rFont val="Arial MT"/>
        <family val="2"/>
      </rPr>
      <t xml:space="preserve">• Cámara de paso:  Cuando aplique la revisión o cambio
</t>
    </r>
    <r>
      <rPr>
        <sz val="8"/>
        <rFont val="Arial MT"/>
        <family val="2"/>
      </rPr>
      <t xml:space="preserve">• Cambio de filtros separadores: Cuando aplique la revisión o cambio
</t>
    </r>
    <r>
      <rPr>
        <sz val="8"/>
        <rFont val="Arial MT"/>
        <family val="2"/>
      </rPr>
      <t xml:space="preserve">• Transmisión:  Cuando aplique la revisión o cambio
</t>
    </r>
    <r>
      <rPr>
        <sz val="8"/>
        <rFont val="Arial MT"/>
        <family val="2"/>
      </rPr>
      <t xml:space="preserve">• Revisión de motor:  Cuando aplique la revisión o cambio
</t>
    </r>
    <r>
      <rPr>
        <sz val="8"/>
        <rFont val="Arial MT"/>
        <family val="2"/>
      </rPr>
      <t xml:space="preserve">• Tanque.  Cuando aplique la revisión o cambio
</t>
    </r>
    <r>
      <rPr>
        <sz val="8"/>
        <rFont val="Arial MT"/>
        <family val="2"/>
      </rPr>
      <t xml:space="preserve">• Cambio de aceite:  Cuando aplique la revisión o cambio
</t>
    </r>
    <r>
      <rPr>
        <sz val="8"/>
        <rFont val="Arial MT"/>
        <family val="2"/>
      </rPr>
      <t xml:space="preserve">• Manómetro:  Cuando aplique la revisión o cambio
</t>
    </r>
    <r>
      <rPr>
        <sz val="8"/>
        <rFont val="Arial MT"/>
        <family val="2"/>
      </rPr>
      <t xml:space="preserve">• Comprobar que este marcando correctamente la escala de presión
</t>
    </r>
    <r>
      <rPr>
        <sz val="8"/>
        <rFont val="Arial MT"/>
        <family val="2"/>
      </rPr>
      <t xml:space="preserve">• Presostato: Garantizar el correcto funcionamiento del presostato, tanto en
</t>
    </r>
    <r>
      <rPr>
        <sz val="8"/>
        <rFont val="Arial MT"/>
        <family val="2"/>
      </rPr>
      <t>baja como en alta presión</t>
    </r>
  </si>
  <si>
    <r>
      <rPr>
        <sz val="8"/>
        <rFont val="Arial MT"/>
        <family val="2"/>
      </rPr>
      <t>Equipo de Presión hidro- neumático, Escenarios Deportivos - INDER</t>
    </r>
  </si>
  <si>
    <r>
      <rPr>
        <sz val="8"/>
        <rFont val="Arial MT"/>
        <family val="2"/>
      </rPr>
      <t xml:space="preserve">• Revisión y diagnóstico: Calibrar/ajustar el aire comprimido a niveles de set point (solo si en diagnóstico es necesaria la intervención).
</t>
    </r>
    <r>
      <rPr>
        <sz val="8"/>
        <rFont val="Arial MT"/>
        <family val="2"/>
      </rPr>
      <t xml:space="preserve">• Membrana: Revisar el estado de la membrana del hidroflow.
</t>
    </r>
    <r>
      <rPr>
        <sz val="8"/>
        <rFont val="Arial MT"/>
        <family val="2"/>
      </rPr>
      <t xml:space="preserve">• Presostato: Garantizar el correcto funcionamiento del presostato, tanto en baja como en alta presión.
</t>
    </r>
    <r>
      <rPr>
        <sz val="8"/>
        <rFont val="Arial MT"/>
        <family val="2"/>
      </rPr>
      <t xml:space="preserve">• Manómetro: Comprobar que este marcando correctamente la escala de presión.
</t>
    </r>
    <r>
      <rPr>
        <sz val="8"/>
        <rFont val="Arial MT"/>
        <family val="2"/>
      </rPr>
      <t xml:space="preserve">• Válvula de retención: Revisar la Valvula check.
</t>
    </r>
    <r>
      <rPr>
        <sz val="8"/>
        <rFont val="Arial MT"/>
        <family val="2"/>
      </rPr>
      <t>• Válvula de alivio:   Cuando aplique la revisión o cambio la revisión o cambio la revisión o cambio</t>
    </r>
  </si>
  <si>
    <r>
      <rPr>
        <sz val="8"/>
        <rFont val="Arial MT"/>
        <family val="2"/>
      </rPr>
      <t>• Tanque: Garantizar el estado funcional del tanque acumulador de aire</t>
    </r>
  </si>
  <si>
    <r>
      <rPr>
        <sz val="8"/>
        <rFont val="Arial MT"/>
        <family val="2"/>
      </rPr>
      <t xml:space="preserve">Mantenimiento preventivo: Eyectoras agua sumergible, Escenarios Deportivos - INDER
</t>
    </r>
    <r>
      <rPr>
        <sz val="8"/>
        <rFont val="Arial MT"/>
        <family val="2"/>
      </rPr>
      <t xml:space="preserve">. Estas bombas se encuentran de 1,5hp - 3hp
</t>
    </r>
    <r>
      <rPr>
        <sz val="8"/>
        <rFont val="Arial MT"/>
        <family val="2"/>
      </rPr>
      <t xml:space="preserve">. Aplica para sistemas de bombeo sumergible en aguas grises, aguas negras (residuales), agua potable
</t>
    </r>
    <r>
      <rPr>
        <sz val="8"/>
        <rFont val="Arial MT"/>
        <family val="2"/>
      </rPr>
      <t>. Bomba de agua Residuales descarga de 3"  2 Hp 220/3F</t>
    </r>
  </si>
  <si>
    <r>
      <rPr>
        <sz val="8"/>
        <rFont val="Arial MT"/>
        <family val="2"/>
      </rPr>
      <t xml:space="preserve">• Revisión y diagnóstico
</t>
    </r>
    <r>
      <rPr>
        <sz val="8"/>
        <rFont val="Arial MT"/>
        <family val="2"/>
      </rPr>
      <t xml:space="preserve">• Empaque mecánico:  Cuando aplique la revisión o cambio
</t>
    </r>
    <r>
      <rPr>
        <sz val="8"/>
        <rFont val="Arial MT"/>
        <family val="2"/>
      </rPr>
      <t xml:space="preserve">• Retenedores:  Cuando aplique la revisión o cambio
</t>
    </r>
    <r>
      <rPr>
        <sz val="8"/>
        <rFont val="Arial MT"/>
        <family val="2"/>
      </rPr>
      <t xml:space="preserve">• Carcasa impeller: Comprobar el estado de la voluta y su funcionalidad
</t>
    </r>
    <r>
      <rPr>
        <sz val="8"/>
        <rFont val="Arial MT"/>
        <family val="2"/>
      </rPr>
      <t xml:space="preserve">• Alineación de ejes: Alineación entre turbina y motor
</t>
    </r>
    <r>
      <rPr>
        <sz val="8"/>
        <rFont val="Arial MT"/>
        <family val="2"/>
      </rPr>
      <t xml:space="preserve">• Base de sujeción: Agarradera en caso de ser manual o sujeto con pernos de ser fija
</t>
    </r>
    <r>
      <rPr>
        <sz val="8"/>
        <rFont val="Arial MT"/>
        <family val="2"/>
      </rPr>
      <t xml:space="preserve">• Control de nivel por flotador eléctrico: Adaptado o lo incluido en la bomba
</t>
    </r>
    <r>
      <rPr>
        <sz val="8"/>
        <rFont val="Arial MT"/>
        <family val="2"/>
      </rPr>
      <t xml:space="preserve">• Aceite dieléctrico:  Cuando aplique la revisión o cambio
</t>
    </r>
    <r>
      <rPr>
        <sz val="8"/>
        <rFont val="Arial MT"/>
        <family val="2"/>
      </rPr>
      <t xml:space="preserve">• Condensador arranque:  Cuando aplique la revisión o cambio
</t>
    </r>
    <r>
      <rPr>
        <sz val="8"/>
        <rFont val="Arial MT"/>
        <family val="2"/>
      </rPr>
      <t xml:space="preserve">• Pintura: Restauración de pintura según uso
</t>
    </r>
    <r>
      <rPr>
        <sz val="8"/>
        <rFont val="Arial MT"/>
        <family val="2"/>
      </rPr>
      <t xml:space="preserve">• Carcasa motora: Garantizar buen estado de la carcasa del motor que no tenga fisuras
</t>
    </r>
    <r>
      <rPr>
        <sz val="8"/>
        <rFont val="Arial MT"/>
        <family val="2"/>
      </rPr>
      <t xml:space="preserve">• Estator: Comprobar estado del estator, que cumpla con las medidas y estándares para su correcto funcionamiento (aislamiento, resistencia entre bobinas, etc.)
</t>
    </r>
    <r>
      <rPr>
        <sz val="8"/>
        <rFont val="Arial MT"/>
        <family val="2"/>
      </rPr>
      <t xml:space="preserve">• Rotor: Comprobar estado del rotor, que cumpla con las medidas y estándares para correcto funcionamiento (aislamiento, etc.)
</t>
    </r>
    <r>
      <rPr>
        <sz val="8"/>
        <rFont val="Arial MT"/>
        <family val="2"/>
      </rPr>
      <t xml:space="preserve">• Tornillería:  Cuando aplique la revisión o cambio
</t>
    </r>
    <r>
      <rPr>
        <sz val="8"/>
        <rFont val="Arial MT"/>
        <family val="2"/>
      </rPr>
      <t xml:space="preserve">• Rodamientos:  Cuando aplique la revisión o cambio
</t>
    </r>
    <r>
      <rPr>
        <sz val="8"/>
        <rFont val="Arial MT"/>
        <family val="2"/>
      </rPr>
      <t xml:space="preserve">• Empaques:  Cuando aplique la revisión o cambio
</t>
    </r>
    <r>
      <rPr>
        <sz val="8"/>
        <rFont val="Arial MT"/>
        <family val="2"/>
      </rPr>
      <t>• Impeller: Garantizar buen estado del empeller o turbina</t>
    </r>
  </si>
  <si>
    <r>
      <rPr>
        <sz val="8"/>
        <rFont val="Arial MT"/>
        <family val="2"/>
      </rPr>
      <t>Mantenimiento preventivo de bomba  1,5hp</t>
    </r>
  </si>
  <si>
    <r>
      <rPr>
        <sz val="8"/>
        <rFont val="Arial MT"/>
        <family val="2"/>
      </rPr>
      <t>Mantenimiento preventivo de bomba  3"  2 Hp</t>
    </r>
  </si>
  <si>
    <r>
      <rPr>
        <sz val="8"/>
        <rFont val="Arial MT"/>
        <family val="2"/>
      </rPr>
      <t>Mantenimiento preventivo de bomba   3hp</t>
    </r>
  </si>
  <si>
    <r>
      <rPr>
        <sz val="8"/>
        <rFont val="Arial MT"/>
        <family val="2"/>
      </rPr>
      <t xml:space="preserve">Motobombas (recirculación piscinas Escenarios Deportivos - INDER)
</t>
    </r>
    <r>
      <rPr>
        <sz val="8"/>
        <rFont val="Arial MT"/>
        <family val="2"/>
      </rPr>
      <t xml:space="preserve">. Estas Motobombas se encuentran de 2hp - 7.5 hp
</t>
    </r>
    <r>
      <rPr>
        <sz val="8"/>
        <rFont val="Arial MT"/>
        <family val="2"/>
      </rPr>
      <t xml:space="preserve">- 10hp - 30hp - 60hp - 100hp
</t>
    </r>
    <r>
      <rPr>
        <sz val="8"/>
        <rFont val="Arial MT"/>
        <family val="2"/>
      </rPr>
      <t xml:space="preserve">. Aplica para recirculación de agua de piscinas.
</t>
    </r>
    <r>
      <rPr>
        <sz val="8"/>
        <rFont val="Arial MT"/>
        <family val="2"/>
      </rPr>
      <t>. Referencia motores 4.5</t>
    </r>
  </si>
  <si>
    <r>
      <rPr>
        <sz val="8"/>
        <rFont val="Arial MT"/>
        <family val="2"/>
      </rPr>
      <t xml:space="preserve">• Revisión y diagnóstico
</t>
    </r>
    <r>
      <rPr>
        <sz val="8"/>
        <rFont val="Arial MT"/>
        <family val="2"/>
      </rPr>
      <t xml:space="preserve">• Empaque mecánico:  Cuando aplique la revisión o cambio
</t>
    </r>
    <r>
      <rPr>
        <sz val="8"/>
        <rFont val="Arial MT"/>
        <family val="2"/>
      </rPr>
      <t xml:space="preserve">• Retenedores:  Cuando aplique la revisión o cambio
</t>
    </r>
    <r>
      <rPr>
        <sz val="8"/>
        <rFont val="Arial MT"/>
        <family val="2"/>
      </rPr>
      <t xml:space="preserve">• Base de sujeción: ajustar motores a su base, en caso contrario realizar adecuación
</t>
    </r>
    <r>
      <rPr>
        <sz val="8"/>
        <rFont val="Arial MT"/>
        <family val="2"/>
      </rPr>
      <t xml:space="preserve">• Ventilador: garantizar el correcto estado del ventilador
</t>
    </r>
    <r>
      <rPr>
        <sz val="8"/>
        <rFont val="Arial MT"/>
        <family val="2"/>
      </rPr>
      <t>• Carcasa impeller: garantizar buen</t>
    </r>
  </si>
  <si>
    <r>
      <rPr>
        <sz val="8"/>
        <rFont val="Arial MT"/>
        <family val="2"/>
      </rPr>
      <t>Mantenimiento preventivo motobomba de 2hp</t>
    </r>
  </si>
  <si>
    <r>
      <rPr>
        <sz val="8"/>
        <rFont val="Arial MT"/>
        <family val="2"/>
      </rPr>
      <t>Mantenimiento preventivo motobomba de  7.5 hp</t>
    </r>
  </si>
  <si>
    <r>
      <rPr>
        <sz val="8"/>
        <rFont val="Arial MT"/>
        <family val="2"/>
      </rPr>
      <t xml:space="preserve">hp con un consumo de
</t>
    </r>
    <r>
      <rPr>
        <sz val="8"/>
        <rFont val="Arial MT"/>
        <family val="2"/>
      </rPr>
      <t>15.7 amp a 220v tipo WEG w22</t>
    </r>
  </si>
  <si>
    <r>
      <rPr>
        <sz val="8"/>
        <rFont val="Arial MT"/>
        <family val="2"/>
      </rPr>
      <t xml:space="preserve">estado de la carcasa del motor que no tenga fisuras
</t>
    </r>
    <r>
      <rPr>
        <sz val="8"/>
        <rFont val="Arial MT"/>
        <family val="2"/>
      </rPr>
      <t xml:space="preserve">• Alineación de ejes: alineación entre turbina y motor
</t>
    </r>
    <r>
      <rPr>
        <sz val="8"/>
        <rFont val="Arial MT"/>
        <family val="2"/>
      </rPr>
      <t xml:space="preserve">• Pintura: restauración de pintura según uso
</t>
    </r>
    <r>
      <rPr>
        <sz val="8"/>
        <rFont val="Arial MT"/>
        <family val="2"/>
      </rPr>
      <t xml:space="preserve">• Carcasa motor: garantizar el buen estado de la carcasa del motor que no tenga fisuras
</t>
    </r>
    <r>
      <rPr>
        <sz val="8"/>
        <rFont val="Arial MT"/>
        <family val="2"/>
      </rPr>
      <t xml:space="preserve">• Estator: comprobar estado del estator, que cumpla con las medidas y estándares para su correcto funcionamiento (aislamiento, resistencia entre bobinas, etc.)
</t>
    </r>
    <r>
      <rPr>
        <sz val="8"/>
        <rFont val="Arial MT"/>
        <family val="2"/>
      </rPr>
      <t xml:space="preserve">• Rotor: comprobar estado del rotor, que cumpla con las medidas y estándares para correcto funcionamiento (aislamiento, etc.)
</t>
    </r>
    <r>
      <rPr>
        <sz val="8"/>
        <rFont val="Arial MT"/>
        <family val="2"/>
      </rPr>
      <t xml:space="preserve">• Tornillería:  Cuando aplique la revisión o cambio
</t>
    </r>
    <r>
      <rPr>
        <sz val="8"/>
        <rFont val="Arial MT"/>
        <family val="2"/>
      </rPr>
      <t xml:space="preserve">• Rodamientos:  Cuando aplique la revisión o cambio
</t>
    </r>
    <r>
      <rPr>
        <sz val="8"/>
        <rFont val="Arial MT"/>
        <family val="2"/>
      </rPr>
      <t xml:space="preserve">• Empaques:  Cuando aplique la revisión o cambio
</t>
    </r>
    <r>
      <rPr>
        <sz val="8"/>
        <rFont val="Arial MT"/>
        <family val="2"/>
      </rPr>
      <t>• Impeller:  Cuando aplique la revisión o cambio</t>
    </r>
  </si>
  <si>
    <r>
      <rPr>
        <sz val="8"/>
        <rFont val="Arial MT"/>
        <family val="2"/>
      </rPr>
      <t>Mantenimiento preventivo motobomba de 10 hp</t>
    </r>
  </si>
  <si>
    <r>
      <rPr>
        <sz val="8"/>
        <rFont val="Arial MT"/>
        <family val="2"/>
      </rPr>
      <t>Mantenimiento preventivo motobomba de 30hp</t>
    </r>
  </si>
  <si>
    <r>
      <rPr>
        <sz val="8"/>
        <rFont val="Arial MT"/>
        <family val="2"/>
      </rPr>
      <t>Mantenimiento preventivo motobomba de 60 hp</t>
    </r>
  </si>
  <si>
    <r>
      <rPr>
        <sz val="8"/>
        <rFont val="Arial MT"/>
        <family val="2"/>
      </rPr>
      <t>Mantenimiento preventivo motobomba de 100hp</t>
    </r>
  </si>
  <si>
    <r>
      <rPr>
        <sz val="8"/>
        <rFont val="Arial MT"/>
        <family val="2"/>
      </rPr>
      <t xml:space="preserve">Mantenimiento preventivo: Motor Hidráulico en aceite, Coliseo Ivan de Bedut
</t>
    </r>
    <r>
      <rPr>
        <sz val="8"/>
        <rFont val="Arial MT"/>
        <family val="2"/>
      </rPr>
      <t>. Bombas hidráulicas por aceite de 1.5hp</t>
    </r>
  </si>
  <si>
    <r>
      <rPr>
        <sz val="8"/>
        <rFont val="Arial MT"/>
        <family val="2"/>
      </rPr>
      <t xml:space="preserve">• Revisión y diagnóstico
</t>
    </r>
    <r>
      <rPr>
        <sz val="8"/>
        <rFont val="Arial MT"/>
        <family val="2"/>
      </rPr>
      <t xml:space="preserve">• Empaque mecánico:  Cuando aplique la revisión o cambio
</t>
    </r>
    <r>
      <rPr>
        <sz val="8"/>
        <rFont val="Arial MT"/>
        <family val="2"/>
      </rPr>
      <t xml:space="preserve">• Retenedores:  Cuando aplique la revisión o cambio
</t>
    </r>
    <r>
      <rPr>
        <sz val="8"/>
        <rFont val="Arial MT"/>
        <family val="2"/>
      </rPr>
      <t xml:space="preserve">• Válvula manifold: Garantizar el correcto estado de la válvula y su funcionamiento
</t>
    </r>
    <r>
      <rPr>
        <sz val="8"/>
        <rFont val="Arial MT"/>
        <family val="2"/>
      </rPr>
      <t xml:space="preserve">• Espiral móvil y estacionaria: Garantizar la correcta presurización del aceite
</t>
    </r>
    <r>
      <rPr>
        <sz val="8"/>
        <rFont val="Arial MT"/>
        <family val="2"/>
      </rPr>
      <t xml:space="preserve">• Condensador arranque Chequeo y reemplazo de condensadores de arranque según diagnóstico.
</t>
    </r>
    <r>
      <rPr>
        <sz val="8"/>
        <rFont val="Arial MT"/>
        <family val="2"/>
      </rPr>
      <t xml:space="preserve">• Pintura:  Cuando aplique la revisión o cambio
</t>
    </r>
    <r>
      <rPr>
        <sz val="8"/>
        <rFont val="Arial MT"/>
        <family val="2"/>
      </rPr>
      <t xml:space="preserve">• Cilindro hidráulico doble efecto: Revisión de fugas y demás elementos del conjunto del cilindro
</t>
    </r>
    <r>
      <rPr>
        <sz val="8"/>
        <rFont val="Arial MT"/>
        <family val="2"/>
      </rPr>
      <t xml:space="preserve">• Carcasa motor:  Cuando aplique la revisión o cambio
</t>
    </r>
    <r>
      <rPr>
        <sz val="8"/>
        <rFont val="Arial MT"/>
        <family val="2"/>
      </rPr>
      <t xml:space="preserve">• Estator:  Cuando aplique la revisión o cambio
</t>
    </r>
    <r>
      <rPr>
        <sz val="8"/>
        <rFont val="Arial MT"/>
        <family val="2"/>
      </rPr>
      <t xml:space="preserve">• Rotor:  Cuando aplique la revisión o cambio
</t>
    </r>
    <r>
      <rPr>
        <sz val="8"/>
        <rFont val="Arial MT"/>
        <family val="2"/>
      </rPr>
      <t xml:space="preserve">• Electro válvulas:  Cuando aplique la revisión o cambio
</t>
    </r>
    <r>
      <rPr>
        <sz val="8"/>
        <rFont val="Arial MT"/>
        <family val="2"/>
      </rPr>
      <t xml:space="preserve">• Tornillería:  Cuando aplique la revisión o cambio
</t>
    </r>
    <r>
      <rPr>
        <sz val="8"/>
        <rFont val="Arial MT"/>
        <family val="2"/>
      </rPr>
      <t xml:space="preserve">• Rodamientos:  Cuando aplique la revisión o cambio
</t>
    </r>
    <r>
      <rPr>
        <sz val="8"/>
        <rFont val="Arial MT"/>
        <family val="2"/>
      </rPr>
      <t xml:space="preserve">• Empaques:  Cuando aplique la revisión o cambio
</t>
    </r>
    <r>
      <rPr>
        <sz val="8"/>
        <rFont val="Arial MT"/>
        <family val="2"/>
      </rPr>
      <t>• Switche de posición:  Cuando aplique la revisión o cambio</t>
    </r>
  </si>
  <si>
    <r>
      <rPr>
        <sz val="8"/>
        <rFont val="Arial MT"/>
        <family val="2"/>
      </rPr>
      <t>Mantenimiento preventivo: Red Contra Incendio Escenarios Deportivos del INDER</t>
    </r>
  </si>
  <si>
    <r>
      <rPr>
        <sz val="8"/>
        <rFont val="Arial MT"/>
        <family val="2"/>
      </rPr>
      <t xml:space="preserve">• Revisión y diagnóstico:
</t>
    </r>
    <r>
      <rPr>
        <sz val="8"/>
        <rFont val="Arial MT"/>
        <family val="2"/>
      </rPr>
      <t xml:space="preserve">• Válvulas:  Cuando aplique la revisión o cambio
</t>
    </r>
    <r>
      <rPr>
        <sz val="8"/>
        <rFont val="Arial MT"/>
        <family val="2"/>
      </rPr>
      <t xml:space="preserve">• Mangueras:  Cuando aplique la revisión o cambio
</t>
    </r>
    <r>
      <rPr>
        <sz val="8"/>
        <rFont val="Arial MT"/>
        <family val="2"/>
      </rPr>
      <t xml:space="preserve">• Boquillas:  Cuando aplique la revisión o cambio
</t>
    </r>
    <r>
      <rPr>
        <sz val="8"/>
        <rFont val="Arial MT"/>
        <family val="2"/>
      </rPr>
      <t xml:space="preserve">• Manómetro: Comprobar que este marcando correctamente la escala de presión:  Cuando aplique la revisión o cambio
</t>
    </r>
    <r>
      <rPr>
        <sz val="8"/>
        <rFont val="Arial MT"/>
        <family val="2"/>
      </rPr>
      <t xml:space="preserve">• Medición de caudal y presión: según normas técnicas
</t>
    </r>
    <r>
      <rPr>
        <sz val="8"/>
        <rFont val="Arial MT"/>
        <family val="2"/>
      </rPr>
      <t xml:space="preserve">• Evaluación de sistema de potencia y control:  Cuando aplique la revisión o
</t>
    </r>
    <r>
      <rPr>
        <sz val="8"/>
        <rFont val="Arial MT"/>
        <family val="2"/>
      </rPr>
      <t>cambio</t>
    </r>
  </si>
  <si>
    <r>
      <rPr>
        <sz val="8"/>
        <rFont val="Arial MT"/>
        <family val="2"/>
      </rPr>
      <t>Mantenimiento preventivo: Riego de la Cancha de Futboll Atanasio Girardot</t>
    </r>
  </si>
  <si>
    <r>
      <rPr>
        <sz val="8"/>
        <rFont val="Arial MT"/>
        <family val="2"/>
      </rPr>
      <t xml:space="preserve">• Revisión y diagnóstico
</t>
    </r>
    <r>
      <rPr>
        <sz val="8"/>
        <rFont val="Arial MT"/>
        <family val="2"/>
      </rPr>
      <t>• Sistema de control automático: Cuando aplique la revisión o cambio</t>
    </r>
  </si>
  <si>
    <r>
      <rPr>
        <sz val="8"/>
        <rFont val="Arial MT"/>
        <family val="2"/>
      </rPr>
      <t>• Boquillas rociadoras:  Cuando aplique la revisión o cambio</t>
    </r>
  </si>
  <si>
    <r>
      <rPr>
        <sz val="8"/>
        <rFont val="Arial MT"/>
        <family val="2"/>
      </rPr>
      <t>Mantenimiento preventivo: Silla Minusválidos piscina Complejo Acuatico Unidad Deportiva Atanasio Girardot (UDAG)</t>
    </r>
  </si>
  <si>
    <r>
      <rPr>
        <sz val="8"/>
        <rFont val="Arial MT"/>
        <family val="2"/>
      </rPr>
      <t xml:space="preserve">• Revisión y diagnóstico:  Cuando aplique la revisión o cambio
</t>
    </r>
    <r>
      <rPr>
        <sz val="8"/>
        <rFont val="Arial MT"/>
        <family val="2"/>
      </rPr>
      <t xml:space="preserve">• Empaques:  Cuando aplique la revisión o cambio
</t>
    </r>
    <r>
      <rPr>
        <sz val="8"/>
        <rFont val="Arial MT"/>
        <family val="2"/>
      </rPr>
      <t xml:space="preserve">• Tubería móvil:  Cuando aplique la revisión o cambio
</t>
    </r>
    <r>
      <rPr>
        <sz val="8"/>
        <rFont val="Arial MT"/>
        <family val="2"/>
      </rPr>
      <t xml:space="preserve">• Tubería estacionaria:  Cuando aplique la revisión o cambio
</t>
    </r>
    <r>
      <rPr>
        <sz val="8"/>
        <rFont val="Arial MT"/>
        <family val="2"/>
      </rPr>
      <t xml:space="preserve">• Válvulas:  Cuando aplique la revisión o cambio
</t>
    </r>
    <r>
      <rPr>
        <sz val="8"/>
        <rFont val="Arial MT"/>
        <family val="2"/>
      </rPr>
      <t>• Accionamiento:  Cuando aplique la revisión o cambio</t>
    </r>
  </si>
  <si>
    <r>
      <rPr>
        <b/>
        <sz val="9"/>
        <rFont val="Arial"/>
        <family val="2"/>
      </rPr>
      <t xml:space="preserve">Mantenimiento correctivo </t>
    </r>
    <r>
      <rPr>
        <sz val="9"/>
        <rFont val="Arial MT"/>
        <family val="2"/>
      </rPr>
      <t xml:space="preserve">de los cuartos de máquinas de las piscinas, equipos de calefacción de las piscinas, sistemas de liberación de vacío, sistemas   de   control   de   bombas,   filtros   y   medios   filtrantes,   turcos, calefactores, tanques de almacenamiento de agua potable, estaciones de red contra incendio, estaciones de bombas eyectoras de aguas lluvias y residuales,   elevadores   para   movilidad   reducida   y   redes   hidráulicas. Incluye:   Transporte,   reparaciones   mayores   y   menores,   repuestos menores, mano de obra, herramientas, equipos e instrumentos de medida necesarios      para      la      correcta      ejecución      de      los      trabajos.
</t>
    </r>
    <r>
      <rPr>
        <b/>
        <sz val="9"/>
        <rFont val="Arial"/>
        <family val="2"/>
      </rPr>
      <t>La   bolsa   constituye   un   valor   que   los   proponentes   no   podrán modificar.</t>
    </r>
  </si>
  <si>
    <r>
      <rPr>
        <sz val="9"/>
        <rFont val="Arial MT"/>
        <family val="2"/>
      </rPr>
      <t>Bolsa</t>
    </r>
  </si>
  <si>
    <r>
      <rPr>
        <sz val="11.5"/>
        <rFont val="Arial MT"/>
        <family val="2"/>
      </rPr>
      <t xml:space="preserve">Del valor destinado para este lote de TRESCIENTOS CINCUENTA Y UN MILLONES CIENTO CUARENTA Y DOS MIL TRESCIENTOS CINCUENTA Y UNO PESOS M.L
</t>
    </r>
    <r>
      <rPr>
        <sz val="11.5"/>
        <rFont val="Arial MT"/>
        <family val="2"/>
      </rPr>
      <t xml:space="preserve">($351.142.351), IVA INCLUIDO, se distribuirá de la siguiente forma:
</t>
    </r>
    <r>
      <rPr>
        <sz val="11.5"/>
        <rFont val="Symbol"/>
        <family val="5"/>
      </rPr>
      <t></t>
    </r>
    <r>
      <rPr>
        <sz val="11.5"/>
        <rFont val="Times New Roman"/>
        <family val="1"/>
      </rPr>
      <t xml:space="preserve">    </t>
    </r>
    <r>
      <rPr>
        <b/>
        <sz val="11.5"/>
        <rFont val="Arial"/>
        <family val="2"/>
      </rPr>
      <t xml:space="preserve">Mantenimientos preventivos: </t>
    </r>
    <r>
      <rPr>
        <sz val="11.5"/>
        <rFont val="Arial MT"/>
        <family val="2"/>
      </rPr>
      <t xml:space="preserve">el cual corresponde al 60% del presupuesto del lote,  es  decir,  DOSCIENTOS  DIEZ  MILLONES  SEISCIENTOS  OCHENTA  Y CINCO   MIL   CUATROCIENTOS   ONCE   PESOS   M.L   ($210.685.411)   IVA INCLUIDO.  Los  ítems  de  mantenimientos  preventivos  están  calculados  por precios  unitarios,  por  lo  que  durante  la  ejecución  se  reserva  el  derecho  de solicitar la cantidad de mantenimiento que estime convenientes, de acuerdo con las necesidades de la Entidad.
</t>
    </r>
    <r>
      <rPr>
        <sz val="11.5"/>
        <rFont val="Symbol"/>
        <family val="5"/>
      </rPr>
      <t></t>
    </r>
    <r>
      <rPr>
        <sz val="11.5"/>
        <rFont val="Times New Roman"/>
        <family val="1"/>
      </rPr>
      <t xml:space="preserve">    </t>
    </r>
    <r>
      <rPr>
        <b/>
        <sz val="11.5"/>
        <rFont val="Arial"/>
        <family val="2"/>
      </rPr>
      <t xml:space="preserve">Mantenimiento correctivo: </t>
    </r>
    <r>
      <rPr>
        <sz val="11.5"/>
        <rFont val="Arial MT"/>
        <family val="2"/>
      </rPr>
      <t xml:space="preserve">A través de este mantenimiento se atenderán todos
</t>
    </r>
    <r>
      <rPr>
        <sz val="11.5"/>
        <rFont val="Arial MT"/>
        <family val="2"/>
      </rPr>
      <t>aquellos  equipos,  sistemas, maquinaria,  etcétera  (ver  especificación  técnica), que a causa de un daño impredecible deban ser reparadas para garantizar un</t>
    </r>
  </si>
  <si>
    <r>
      <rPr>
        <sz val="11.5"/>
        <rFont val="Arial MT"/>
        <family val="2"/>
      </rPr>
      <t xml:space="preserve">correcto funcionamiento. Este componente funcionará a manera de bolsa, su valor será del 40% del valor del lote, es decir, CIENTO CUARENTA MILLONES CUATROCIENTOS  CINCUENTA  Y  SEIS  MIL  NOVECIENTOS  CUARENTA
</t>
    </r>
    <r>
      <rPr>
        <sz val="11.5"/>
        <rFont val="Arial MT"/>
        <family val="2"/>
      </rPr>
      <t xml:space="preserve">PESOS   M.L   ($140.456.940)   IVA   INCLUIDO.   dicho   valor   no   puede   ser modificado sin previa motivación y autorización de la supervisión.
</t>
    </r>
    <r>
      <rPr>
        <sz val="11.5"/>
        <rFont val="Symbol"/>
        <family val="5"/>
      </rPr>
      <t></t>
    </r>
    <r>
      <rPr>
        <sz val="11.5"/>
        <rFont val="Times New Roman"/>
        <family val="1"/>
      </rPr>
      <t xml:space="preserve">    </t>
    </r>
    <r>
      <rPr>
        <sz val="11.5"/>
        <rFont val="Arial MT"/>
        <family val="2"/>
      </rPr>
      <t xml:space="preserve">En este lote para la atención de los mantenimientos correctivos se destinarán DOSCIENTOS  DIEZ  MILLONES  SEISCIENTOS  OCHENTA  Y  CINCO  MIL CUATROCIENTOS  ONCE  PESOS  M.L  ($210.685.411)  IVA  INCLUIDO,  Los ítems del mantenimiento correctivo están calculados por precios unitarios, por lo que  durante  la  ejecución  se  reserva  el  derecho  de  solicitar  la  cantidad  de mantenimiento que estime convenientes, de acuerdo con las necesidades de la Entidad.
</t>
    </r>
    <r>
      <rPr>
        <sz val="11.5"/>
        <rFont val="Arial MT"/>
        <family val="2"/>
      </rPr>
      <t>El contratista no debe generar valores adicionales para la Entidad, toda vez que, el anterior valor incluye gastos de transporte de operarios y maquinaria, mano de obra, herramientas, equipos e instrumentos de medida necesarios para la correcta ejecución de los trabajos, y lo demás requerido para el cumplimiento del objeto del contrato.</t>
    </r>
  </si>
  <si>
    <r>
      <rPr>
        <b/>
        <sz val="11.5"/>
        <rFont val="Arial"/>
        <family val="2"/>
      </rPr>
      <t xml:space="preserve">PERSONAL PROFESIONAL Y TECNICO REQUERIDO.
</t>
    </r>
    <r>
      <rPr>
        <sz val="11.5"/>
        <rFont val="Arial MT"/>
        <family val="2"/>
      </rPr>
      <t>El personal que sea asignado para la ejecución del contrato, deberá estar capacitado, calificado,  y  estar  en  buen  estado  de  salud  para  la  realización  de  las  diversas actividades  señaladas  en  este  documento.  En  caso  de  requerirse,  el  contratista deberá suministrar a la supervisión del contrato por parte del INDER, la información o documentación del personal contratado.</t>
    </r>
  </si>
  <si>
    <r>
      <rPr>
        <sz val="11.5"/>
        <rFont val="Arial MT"/>
        <family val="2"/>
      </rPr>
      <t xml:space="preserve">El contratista deberá contar, sin costo adicional para la ejecución del contrato, con el siguiente personal mínimo.
</t>
    </r>
    <r>
      <rPr>
        <sz val="11.5"/>
        <rFont val="Arial MT"/>
        <family val="2"/>
      </rPr>
      <t xml:space="preserve">Para el presente proceso, el personal mínimo requerido para la planificación y ejecución debe ser el siguiente:
</t>
    </r>
    <r>
      <rPr>
        <b/>
        <sz val="11.5"/>
        <rFont val="Arial"/>
        <family val="2"/>
      </rPr>
      <t>SISTEMAS ELECTROMECÁNICOS: (LOTE 1):</t>
    </r>
  </si>
  <si>
    <r>
      <rPr>
        <b/>
        <sz val="11.5"/>
        <rFont val="Arial"/>
        <family val="2"/>
      </rPr>
      <t xml:space="preserve">Director/residente  Técnico  de  Proyecto:  Una  (1)  persona  que  cumpla  con  el siguiente perfil, y presente la siguiente documentación:
</t>
    </r>
    <r>
      <rPr>
        <sz val="16"/>
        <rFont val="Calibri"/>
        <family val="1"/>
      </rPr>
      <t xml:space="preserve">•   </t>
    </r>
    <r>
      <rPr>
        <sz val="11.5"/>
        <rFont val="Arial MT"/>
        <family val="2"/>
      </rPr>
      <t xml:space="preserve">Presentar hoja de vida
</t>
    </r>
    <r>
      <rPr>
        <sz val="16"/>
        <rFont val="Calibri"/>
        <family val="1"/>
      </rPr>
      <t xml:space="preserve">•   </t>
    </r>
    <r>
      <rPr>
        <sz val="11.5"/>
        <rFont val="Arial MT"/>
        <family val="2"/>
      </rPr>
      <t>Fotocopia de cédula de ciudadanía.</t>
    </r>
  </si>
  <si>
    <r>
      <rPr>
        <sz val="16"/>
        <rFont val="Calibri"/>
        <family val="1"/>
      </rPr>
      <t xml:space="preserve">•   </t>
    </r>
    <r>
      <rPr>
        <sz val="11.5"/>
        <rFont val="Arial MT"/>
        <family val="2"/>
      </rPr>
      <t xml:space="preserve">Tener título profesional o tecnólogo en carreras afines, en relación con el objeto del contrato (por ejemplo, electromecánico, mecánico, electricista o electrónico o afines).
</t>
    </r>
    <r>
      <rPr>
        <sz val="16"/>
        <rFont val="Calibri"/>
        <family val="1"/>
      </rPr>
      <t xml:space="preserve">•   </t>
    </r>
    <r>
      <rPr>
        <sz val="11.5"/>
        <rFont val="Arial MT"/>
        <family val="2"/>
      </rPr>
      <t xml:space="preserve">Presentar certificaciones de títulos académicos.
</t>
    </r>
    <r>
      <rPr>
        <sz val="16"/>
        <rFont val="Calibri"/>
        <family val="1"/>
      </rPr>
      <t xml:space="preserve">•   </t>
    </r>
    <r>
      <rPr>
        <sz val="11.5"/>
        <rFont val="Arial MT"/>
        <family val="2"/>
      </rPr>
      <t xml:space="preserve">Presentar certificaciones de, mínimo, dos (2) años de experiencia como director, supervisor o residente de proyectos, de acuerdo con el objeto, igual o similar al del presente proceso.
</t>
    </r>
    <r>
      <rPr>
        <sz val="16"/>
        <rFont val="Calibri"/>
        <family val="1"/>
      </rPr>
      <t xml:space="preserve">•   </t>
    </r>
    <r>
      <rPr>
        <sz val="11.5"/>
        <rFont val="Arial MT"/>
        <family val="2"/>
      </rPr>
      <t xml:space="preserve">Fotocopia de la matrícula profesional vi ente con su respectivo certificado de vigencia.
</t>
    </r>
    <r>
      <rPr>
        <sz val="11.5"/>
        <rFont val="Symbol"/>
        <family val="5"/>
      </rPr>
      <t></t>
    </r>
    <r>
      <rPr>
        <sz val="11.5"/>
        <rFont val="Times New Roman"/>
        <family val="1"/>
      </rPr>
      <t xml:space="preserve">    </t>
    </r>
    <r>
      <rPr>
        <b/>
        <sz val="11.5"/>
        <rFont val="Arial"/>
        <family val="2"/>
      </rPr>
      <t xml:space="preserve">Coordinador Técnico SST: Una (1) persona que cumpla con el siguiente perfil y presente a siguiente documentación.
</t>
    </r>
    <r>
      <rPr>
        <sz val="16"/>
        <rFont val="Calibri"/>
        <family val="1"/>
      </rPr>
      <t xml:space="preserve">•   </t>
    </r>
    <r>
      <rPr>
        <sz val="11.5"/>
        <rFont val="Arial MT"/>
        <family val="2"/>
      </rPr>
      <t xml:space="preserve">Presentar hoja de vida
</t>
    </r>
    <r>
      <rPr>
        <sz val="16"/>
        <rFont val="Calibri"/>
        <family val="1"/>
      </rPr>
      <t xml:space="preserve">•   </t>
    </r>
    <r>
      <rPr>
        <sz val="11.5"/>
        <rFont val="Arial MT"/>
        <family val="2"/>
      </rPr>
      <t xml:space="preserve">Fotocopia de cédula de ciudadanía.
</t>
    </r>
    <r>
      <rPr>
        <sz val="16"/>
        <rFont val="Calibri"/>
        <family val="1"/>
      </rPr>
      <t xml:space="preserve">•   </t>
    </r>
    <r>
      <rPr>
        <sz val="11.5"/>
        <rFont val="Arial MT"/>
        <family val="2"/>
      </rPr>
      <t xml:space="preserve">Tener título Profesional, o ser Tecnólogo, en Salud Ocupacional, y/o en Seguridad  Industrial   y   Salud  Ocupacional,   con  licencia   vigente   en seguridad y salud en el trabajo, con formación como coordinador, y tener certificado vigente de nivel avanzado y/o reentrenamiento en altura, con mínimo dos (2) años de experiencia específica. Presentar certificaciones de títulos académicos.
</t>
    </r>
    <r>
      <rPr>
        <sz val="16"/>
        <rFont val="Calibri"/>
        <family val="1"/>
      </rPr>
      <t xml:space="preserve">•   </t>
    </r>
    <r>
      <rPr>
        <sz val="11.5"/>
        <rFont val="Arial MT"/>
        <family val="2"/>
      </rPr>
      <t xml:space="preserve">Presentar  certificaciones  de,  mínimo,  dos  (2)  contratos  de  experiencia como coordinador SST de proyectos, de acuerdo con el objeto, igual o similar al del presente proceso. Presentar certificado de nivel avanzado y/o de reentrenamiento de trabajo en altura para el personal operativo.
</t>
    </r>
    <r>
      <rPr>
        <sz val="16"/>
        <rFont val="Calibri"/>
        <family val="1"/>
      </rPr>
      <t xml:space="preserve">•   </t>
    </r>
    <r>
      <rPr>
        <sz val="11.5"/>
        <rFont val="Arial MT"/>
        <family val="2"/>
      </rPr>
      <t xml:space="preserve">Licencia en seguridad y salud en el trabajo,
</t>
    </r>
    <r>
      <rPr>
        <sz val="11.5"/>
        <rFont val="Arial MT"/>
        <family val="2"/>
      </rPr>
      <t xml:space="preserve">Certificado  del  curso  de  coordinador,  y  certificado  vigente  de  nivel avanzado y/o reentrenamiento en altura, para el emisor de los permisos de trabajo en altura.
</t>
    </r>
    <r>
      <rPr>
        <sz val="11.5"/>
        <rFont val="Symbol"/>
        <family val="5"/>
      </rPr>
      <t></t>
    </r>
    <r>
      <rPr>
        <sz val="11.5"/>
        <rFont val="Times New Roman"/>
        <family val="1"/>
      </rPr>
      <t xml:space="preserve">    </t>
    </r>
    <r>
      <rPr>
        <b/>
        <sz val="11.5"/>
        <rFont val="Arial"/>
        <family val="2"/>
      </rPr>
      <t>Soporte de Plomería: Una (1) persona que deberá ser idónea  y capacitada para  prestar  el  servicio,  debidamente  uniformada  y  que  cumpla  con  el siguiente perfil, y presente la siguiente documentación:</t>
    </r>
  </si>
  <si>
    <r>
      <rPr>
        <sz val="16"/>
        <rFont val="Calibri"/>
        <family val="1"/>
      </rPr>
      <t xml:space="preserve">•   </t>
    </r>
    <r>
      <rPr>
        <sz val="11.5"/>
        <rFont val="Arial MT"/>
        <family val="2"/>
      </rPr>
      <t xml:space="preserve">Presentar hoja de vida
</t>
    </r>
    <r>
      <rPr>
        <sz val="16"/>
        <rFont val="Calibri"/>
        <family val="1"/>
      </rPr>
      <t xml:space="preserve">•   </t>
    </r>
    <r>
      <rPr>
        <sz val="11.5"/>
        <rFont val="Arial MT"/>
        <family val="2"/>
      </rPr>
      <t xml:space="preserve">Fotocopia de cédula de ciudadanía.
</t>
    </r>
    <r>
      <rPr>
        <sz val="16"/>
        <rFont val="Calibri"/>
        <family val="1"/>
      </rPr>
      <t xml:space="preserve">•   </t>
    </r>
    <r>
      <rPr>
        <sz val="11.5"/>
        <rFont val="Arial MT"/>
        <family val="2"/>
      </rPr>
      <t>Ser técnico.</t>
    </r>
  </si>
  <si>
    <r>
      <rPr>
        <sz val="16"/>
        <rFont val="Calibri"/>
        <family val="1"/>
      </rPr>
      <t xml:space="preserve">•   </t>
    </r>
    <r>
      <rPr>
        <sz val="11.5"/>
        <rFont val="Arial MT"/>
        <family val="2"/>
      </rPr>
      <t xml:space="preserve">Presentar  certificaciones  de,  mínimo,  un  (1)  año  de  experiencia  en  la operación, mantenimiento y/o soporte de redes hidráulicas.
</t>
    </r>
    <r>
      <rPr>
        <sz val="11.5"/>
        <rFont val="Symbol"/>
        <family val="5"/>
      </rPr>
      <t></t>
    </r>
    <r>
      <rPr>
        <sz val="11.5"/>
        <rFont val="Times New Roman"/>
        <family val="1"/>
      </rPr>
      <t xml:space="preserve">    </t>
    </r>
    <r>
      <rPr>
        <b/>
        <sz val="11.5"/>
        <rFont val="Arial"/>
        <family val="2"/>
      </rPr>
      <t>Soporte  en  Automatización:  Una  (1)  persona  que  deberá  ser  idónea  y capacitada para prestar el servicio, debidamente uniformada y que cumpla con el siguiente perfil, y presente la siguiente documentación:</t>
    </r>
  </si>
  <si>
    <r>
      <rPr>
        <sz val="16"/>
        <rFont val="Calibri"/>
        <family val="1"/>
      </rPr>
      <t xml:space="preserve">•   </t>
    </r>
    <r>
      <rPr>
        <sz val="11.5"/>
        <rFont val="Arial MT"/>
        <family val="2"/>
      </rPr>
      <t xml:space="preserve">Presentar hoja de vida.
</t>
    </r>
    <r>
      <rPr>
        <sz val="16"/>
        <rFont val="Calibri"/>
        <family val="1"/>
      </rPr>
      <t xml:space="preserve">•   </t>
    </r>
    <r>
      <rPr>
        <sz val="11.5"/>
        <rFont val="Arial MT"/>
        <family val="2"/>
      </rPr>
      <t xml:space="preserve">Fotocopia de cédula de ciudadanía.
</t>
    </r>
    <r>
      <rPr>
        <sz val="16"/>
        <rFont val="Calibri"/>
        <family val="1"/>
      </rPr>
      <t xml:space="preserve">•   </t>
    </r>
    <r>
      <rPr>
        <sz val="11.5"/>
        <rFont val="Arial MT"/>
        <family val="2"/>
      </rPr>
      <t xml:space="preserve">Tener título en Tecnólogo o técnico en automatización industrial
</t>
    </r>
    <r>
      <rPr>
        <sz val="16"/>
        <rFont val="Calibri"/>
        <family val="1"/>
      </rPr>
      <t xml:space="preserve">•   </t>
    </r>
    <r>
      <rPr>
        <sz val="11.5"/>
        <rFont val="Arial MT"/>
        <family val="2"/>
      </rPr>
      <t xml:space="preserve">Presentar certificaciones de títulos académicos.
</t>
    </r>
    <r>
      <rPr>
        <sz val="16"/>
        <rFont val="Calibri"/>
        <family val="1"/>
      </rPr>
      <t xml:space="preserve">•   </t>
    </r>
    <r>
      <rPr>
        <sz val="11.5"/>
        <rFont val="Arial MT"/>
        <family val="2"/>
      </rPr>
      <t>Presentar  certificaciones  de,  mínimo,  un  (1)  año  de  experiencia  en  la operación, mantenimiento y/o programación de sistemas de control o PLC.</t>
    </r>
  </si>
  <si>
    <r>
      <rPr>
        <sz val="11.5"/>
        <rFont val="Symbol"/>
        <family val="5"/>
      </rPr>
      <t></t>
    </r>
    <r>
      <rPr>
        <sz val="11.5"/>
        <rFont val="Times New Roman"/>
        <family val="1"/>
      </rPr>
      <t xml:space="preserve">    </t>
    </r>
    <r>
      <rPr>
        <b/>
        <sz val="11.5"/>
        <rFont val="Arial"/>
        <family val="2"/>
      </rPr>
      <t xml:space="preserve">Operarios:   mínimo   veinte   (20)   personas   que   deberán   ser   idóneas   y capacitadas para prestar el servicio, debidamente uniformada y que cumplan con el siguiente perfil, y presenten la siguiente documentación:
</t>
    </r>
    <r>
      <rPr>
        <sz val="16"/>
        <rFont val="Calibri"/>
        <family val="1"/>
      </rPr>
      <t xml:space="preserve">•   </t>
    </r>
    <r>
      <rPr>
        <sz val="11.5"/>
        <rFont val="Arial MT"/>
        <family val="2"/>
      </rPr>
      <t>Personal  con  experiencia  mínima  de  un  (1)  año  en  instalación  y/o mantenimiento de bombas, motores y componentes electromecánicos.</t>
    </r>
  </si>
  <si>
    <r>
      <rPr>
        <b/>
        <sz val="11.5"/>
        <rFont val="Arial"/>
        <family val="2"/>
      </rPr>
      <t xml:space="preserve">LOTE 3: SUBESTACIONES ELÉCTRICAS, REDES DE MEDÍA Y BAJA TENSIÓN.
</t>
    </r>
    <r>
      <rPr>
        <sz val="11.5"/>
        <rFont val="Symbol"/>
        <family val="5"/>
      </rPr>
      <t></t>
    </r>
    <r>
      <rPr>
        <sz val="11.5"/>
        <rFont val="Times New Roman"/>
        <family val="1"/>
      </rPr>
      <t xml:space="preserve">    </t>
    </r>
    <r>
      <rPr>
        <b/>
        <sz val="11.5"/>
        <rFont val="Arial"/>
        <family val="2"/>
      </rPr>
      <t xml:space="preserve">Revisiones de las subestaciones eléctricas:
</t>
    </r>
    <r>
      <rPr>
        <sz val="11.5"/>
        <rFont val="Wingdings"/>
        <family val="5"/>
      </rPr>
      <t></t>
    </r>
    <r>
      <rPr>
        <sz val="11.5"/>
        <rFont val="Times New Roman"/>
        <family val="1"/>
      </rPr>
      <t xml:space="preserve">   </t>
    </r>
    <r>
      <rPr>
        <sz val="11.5"/>
        <rFont val="Arial MT"/>
        <family val="2"/>
      </rPr>
      <t xml:space="preserve">Análisis general del estado de las redes de baja y media tensión, equipos eléctricos y condiciones físicas del cuarto técnico o subestación.
</t>
    </r>
    <r>
      <rPr>
        <sz val="11.5"/>
        <rFont val="Symbol"/>
        <family val="5"/>
      </rPr>
      <t></t>
    </r>
    <r>
      <rPr>
        <sz val="11.5"/>
        <rFont val="Times New Roman"/>
        <family val="1"/>
      </rPr>
      <t xml:space="preserve">    </t>
    </r>
    <r>
      <rPr>
        <b/>
        <sz val="11.5"/>
        <rFont val="Arial"/>
        <family val="2"/>
      </rPr>
      <t xml:space="preserve">Transformadores del lado de Media Tensión (revisión en vacío):
</t>
    </r>
    <r>
      <rPr>
        <sz val="11.5"/>
        <rFont val="Wingdings"/>
        <family val="5"/>
      </rPr>
      <t></t>
    </r>
    <r>
      <rPr>
        <sz val="11.5"/>
        <rFont val="Times New Roman"/>
        <family val="1"/>
      </rPr>
      <t xml:space="preserve">   </t>
    </r>
    <r>
      <rPr>
        <sz val="11.5"/>
        <rFont val="Arial MT"/>
        <family val="2"/>
      </rPr>
      <t xml:space="preserve">Seccionadores y doble tiro: Engrase y aligeramiento de mandos mecánicos, limpieza  con  desengrasantes  químicos  de  gabinetes  al  interior  y  exterior, revisión   de   contactos,   comprobación   de   enclavamientos   medida   de aislamiento, ajuste de conexiones. Para seccionadores y doble tiro, se hará lubricación de partes móviles y calibración y ajuste por falla monofásica y trifásica.
</t>
    </r>
    <r>
      <rPr>
        <sz val="11.5"/>
        <rFont val="Wingdings"/>
        <family val="5"/>
      </rPr>
      <t></t>
    </r>
    <r>
      <rPr>
        <sz val="11.5"/>
        <rFont val="Times New Roman"/>
        <family val="1"/>
      </rPr>
      <t xml:space="preserve">   </t>
    </r>
    <r>
      <rPr>
        <sz val="11.5"/>
        <rFont val="Arial MT"/>
        <family val="2"/>
      </rPr>
      <t>Fusibles: comprobación del estado de las mordazas, medida de la resistencia y de contacto.</t>
    </r>
  </si>
  <si>
    <r>
      <rPr>
        <sz val="11.5"/>
        <rFont val="Wingdings"/>
        <family val="5"/>
      </rPr>
      <t></t>
    </r>
    <r>
      <rPr>
        <sz val="11.5"/>
        <rFont val="Times New Roman"/>
        <family val="1"/>
      </rPr>
      <t xml:space="preserve">   </t>
    </r>
    <r>
      <rPr>
        <sz val="11.5"/>
        <rFont val="Arial MT"/>
        <family val="2"/>
      </rPr>
      <t xml:space="preserve">Interruptores: engrase y aligeramiento de mandos mecánicos, revisión del estado de los contactos, medida de la resistencia de contactos, medición del aislamiento de las cámaras de ruptura y medida de la rigidez dieléctrica del aceite.
</t>
    </r>
    <r>
      <rPr>
        <sz val="11.5"/>
        <rFont val="Wingdings"/>
        <family val="5"/>
      </rPr>
      <t></t>
    </r>
    <r>
      <rPr>
        <sz val="11.5"/>
        <rFont val="Times New Roman"/>
        <family val="1"/>
      </rPr>
      <t xml:space="preserve">   </t>
    </r>
    <r>
      <rPr>
        <sz val="11.5"/>
        <rFont val="Arial MT"/>
        <family val="2"/>
      </rPr>
      <t xml:space="preserve">Transformadores de potencia: medida de la rigidez dieléctrica y adición de dieléctrico, según sea el caso, y si lo requiere, revisión de las protecciones propias:  buchholz,  termómetro,  medida  de  aislamiento  de  los  devanados entre sí y a la masa. Comprobación del estado general del transformador: nivel de aceite (donde aplique), fugas (donde aplique) y corrección de las mismas  (con  cambio  de  empaquetaduras),  cuba,  radiadores,  aisladores, desecador,  etc.;  comprobar  y  analizar  la  existencia  de  PCB  (bifelinos policlorados) en transformadores en aceite, pruebas dieléctricas de relación de transformación (TTR) y resistencia de aislamiento.
</t>
    </r>
    <r>
      <rPr>
        <sz val="11.5"/>
        <rFont val="Wingdings"/>
        <family val="5"/>
      </rPr>
      <t></t>
    </r>
    <r>
      <rPr>
        <sz val="11.5"/>
        <rFont val="Times New Roman"/>
        <family val="1"/>
      </rPr>
      <t xml:space="preserve">   </t>
    </r>
    <r>
      <rPr>
        <sz val="11.5"/>
        <rFont val="Arial MT"/>
        <family val="2"/>
      </rPr>
      <t xml:space="preserve">Cables de potencia:  revisión de borneras terminales,  conexiones,  fugas o pérdidas de energía, y medida de aislamientos entre fases a tierra. Estado de la canalización y tuberías,
</t>
    </r>
    <r>
      <rPr>
        <sz val="11.5"/>
        <rFont val="Wingdings"/>
        <family val="5"/>
      </rPr>
      <t></t>
    </r>
    <r>
      <rPr>
        <sz val="11.5"/>
        <rFont val="Times New Roman"/>
        <family val="1"/>
      </rPr>
      <t xml:space="preserve">   </t>
    </r>
    <r>
      <rPr>
        <sz val="11.5"/>
        <rFont val="Arial MT"/>
        <family val="2"/>
      </rPr>
      <t xml:space="preserve">Barrajes: revisión y ajuste del estado de conexiones, aisladores soporte y pasamuros.
</t>
    </r>
    <r>
      <rPr>
        <sz val="11.5"/>
        <rFont val="Wingdings"/>
        <family val="5"/>
      </rPr>
      <t></t>
    </r>
    <r>
      <rPr>
        <sz val="11.5"/>
        <rFont val="Times New Roman"/>
        <family val="1"/>
      </rPr>
      <t xml:space="preserve">   </t>
    </r>
    <r>
      <rPr>
        <sz val="11.5"/>
        <rFont val="Arial MT"/>
        <family val="2"/>
      </rPr>
      <t xml:space="preserve">Sistema de puesta a tierra (Pararrayos): medida del valor de puesta a tierra y revisión estado de conexiones.
</t>
    </r>
    <r>
      <rPr>
        <sz val="11.5"/>
        <rFont val="Wingdings"/>
        <family val="5"/>
      </rPr>
      <t></t>
    </r>
    <r>
      <rPr>
        <sz val="11.5"/>
        <rFont val="Times New Roman"/>
        <family val="1"/>
      </rPr>
      <t xml:space="preserve">   </t>
    </r>
    <r>
      <rPr>
        <sz val="11.5"/>
        <rFont val="Arial MT"/>
        <family val="2"/>
      </rPr>
      <t xml:space="preserve">Limpieza: limpieza de transformadores, aparatos de baja y media tensión, barrajes,  aisladores,  celdas  y  pasillos.  Para  transformadores,  gabinetes  y gabinetes  ML  de  subestaciones  en  aceite,  se  hará  limpieza  a  toda  la subestación con desoxidantes y desengrasantes químicos; cambio de silica de gel. Para transformadores, gabinetes y gabinetes ML de subestaciones en seco se hará presurización con nitrógeno de la parte activa, para retirar polvo contenido en ductos de refrigeración.
</t>
    </r>
    <r>
      <rPr>
        <sz val="11.5"/>
        <rFont val="Wingdings"/>
        <family val="5"/>
      </rPr>
      <t></t>
    </r>
    <r>
      <rPr>
        <sz val="11.5"/>
        <rFont val="Times New Roman"/>
        <family val="1"/>
      </rPr>
      <t xml:space="preserve">   </t>
    </r>
    <r>
      <rPr>
        <sz val="11.5"/>
        <rFont val="Arial MT"/>
        <family val="2"/>
      </rPr>
      <t>Reajuste de conexiones en general (terminales, barras, culatas y bobinas).</t>
    </r>
  </si>
  <si>
    <r>
      <rPr>
        <sz val="11.5"/>
        <rFont val="Symbol"/>
        <family val="5"/>
      </rPr>
      <t></t>
    </r>
    <r>
      <rPr>
        <sz val="11.5"/>
        <rFont val="Times New Roman"/>
        <family val="1"/>
      </rPr>
      <t xml:space="preserve">    </t>
    </r>
    <r>
      <rPr>
        <b/>
        <sz val="11.5"/>
        <rFont val="Arial"/>
        <family val="2"/>
      </rPr>
      <t xml:space="preserve">Transformadores del lado de Baja Tensión:
</t>
    </r>
    <r>
      <rPr>
        <sz val="11.5"/>
        <rFont val="Wingdings"/>
        <family val="5"/>
      </rPr>
      <t></t>
    </r>
    <r>
      <rPr>
        <sz val="11.5"/>
        <rFont val="Times New Roman"/>
        <family val="1"/>
      </rPr>
      <t xml:space="preserve">   </t>
    </r>
    <r>
      <rPr>
        <sz val="11.5"/>
        <rFont val="Arial MT"/>
        <family val="2"/>
      </rPr>
      <t xml:space="preserve">Revisión en vacío: comprobación de la batería de condensadores (si los hay), comprobación  del  estado  de  fusibles,  comprobación  de  disyuntores  y elementos de protección de instalaciones eléctricas.
</t>
    </r>
    <r>
      <rPr>
        <sz val="11.5"/>
        <rFont val="Wingdings"/>
        <family val="5"/>
      </rPr>
      <t></t>
    </r>
    <r>
      <rPr>
        <sz val="11.5"/>
        <rFont val="Times New Roman"/>
        <family val="1"/>
      </rPr>
      <t xml:space="preserve">   </t>
    </r>
    <r>
      <rPr>
        <sz val="11.5"/>
        <rFont val="Arial MT"/>
        <family val="2"/>
      </rPr>
      <t xml:space="preserve">Revisión en carga: medida de tensiones, medida de intensidades, medida de factor potencia y comprobación del estado general de los cuadros de baja.
</t>
    </r>
    <r>
      <rPr>
        <sz val="11.5"/>
        <rFont val="Wingdings"/>
        <family val="5"/>
      </rPr>
      <t></t>
    </r>
    <r>
      <rPr>
        <sz val="11.5"/>
        <rFont val="Times New Roman"/>
        <family val="1"/>
      </rPr>
      <t xml:space="preserve">   </t>
    </r>
    <r>
      <rPr>
        <sz val="11.5"/>
        <rFont val="Arial MT"/>
        <family val="2"/>
      </rPr>
      <t xml:space="preserve">Reajuste de conexiones en general.
</t>
    </r>
    <r>
      <rPr>
        <sz val="11.5"/>
        <rFont val="Symbol"/>
        <family val="5"/>
      </rPr>
      <t></t>
    </r>
    <r>
      <rPr>
        <sz val="11.5"/>
        <rFont val="Times New Roman"/>
        <family val="1"/>
      </rPr>
      <t xml:space="preserve">    </t>
    </r>
    <r>
      <rPr>
        <b/>
        <sz val="11.5"/>
        <rFont val="Arial"/>
        <family val="2"/>
      </rPr>
      <t>Puestas a tierra:</t>
    </r>
  </si>
  <si>
    <r>
      <rPr>
        <sz val="11.5"/>
        <rFont val="Wingdings"/>
        <family val="5"/>
      </rPr>
      <t></t>
    </r>
    <r>
      <rPr>
        <sz val="11.5"/>
        <rFont val="Times New Roman"/>
        <family val="1"/>
      </rPr>
      <t xml:space="preserve">   </t>
    </r>
    <r>
      <rPr>
        <sz val="11.5"/>
        <rFont val="Arial MT"/>
        <family val="2"/>
      </rPr>
      <t xml:space="preserve">Comprobación del estado general de las puestas a tierra.
</t>
    </r>
    <r>
      <rPr>
        <sz val="11.5"/>
        <rFont val="Wingdings"/>
        <family val="5"/>
      </rPr>
      <t></t>
    </r>
    <r>
      <rPr>
        <sz val="11.5"/>
        <rFont val="Times New Roman"/>
        <family val="1"/>
      </rPr>
      <t xml:space="preserve">   </t>
    </r>
    <r>
      <rPr>
        <sz val="11.5"/>
        <rFont val="Arial MT"/>
        <family val="2"/>
      </rPr>
      <t>Reajuste de conexiones en general.</t>
    </r>
  </si>
  <si>
    <r>
      <rPr>
        <sz val="11.5"/>
        <rFont val="Symbol"/>
        <family val="5"/>
      </rPr>
      <t></t>
    </r>
    <r>
      <rPr>
        <sz val="11.5"/>
        <rFont val="Times New Roman"/>
        <family val="1"/>
      </rPr>
      <t xml:space="preserve">    </t>
    </r>
    <r>
      <rPr>
        <b/>
        <sz val="11.5"/>
        <rFont val="Arial"/>
        <family val="2"/>
      </rPr>
      <t xml:space="preserve">Tableros de distribución:
</t>
    </r>
    <r>
      <rPr>
        <sz val="11.5"/>
        <rFont val="Wingdings"/>
        <family val="5"/>
      </rPr>
      <t></t>
    </r>
    <r>
      <rPr>
        <sz val="11.5"/>
        <rFont val="Times New Roman"/>
        <family val="1"/>
      </rPr>
      <t xml:space="preserve">   </t>
    </r>
    <r>
      <rPr>
        <sz val="11.5"/>
        <rFont val="Arial MT"/>
        <family val="2"/>
      </rPr>
      <t xml:space="preserve">Observar que no presente daños visibles, piezas flojas o sueltas. Mientras esté energizado, se debe comprobar que no exista interruptores y cables que estén   disipando   más   calor   del   debido,   es   decir,   que   no   se   estén recalentando.
</t>
    </r>
    <r>
      <rPr>
        <sz val="11.5"/>
        <rFont val="Wingdings"/>
        <family val="5"/>
      </rPr>
      <t></t>
    </r>
    <r>
      <rPr>
        <sz val="11.5"/>
        <rFont val="Times New Roman"/>
        <family val="1"/>
      </rPr>
      <t xml:space="preserve">   </t>
    </r>
    <r>
      <rPr>
        <sz val="11.5"/>
        <rFont val="Arial MT"/>
        <family val="2"/>
      </rPr>
      <t xml:space="preserve">Retirar  el  polvo  asentado  y  acumulado  entre  el  tablero,  los  cables  y  los interruptores con la ayuda de brocha y/o sopladora.
</t>
    </r>
    <r>
      <rPr>
        <sz val="11.5"/>
        <rFont val="Wingdings"/>
        <family val="5"/>
      </rPr>
      <t></t>
    </r>
    <r>
      <rPr>
        <sz val="11.5"/>
        <rFont val="Times New Roman"/>
        <family val="1"/>
      </rPr>
      <t xml:space="preserve">   </t>
    </r>
    <r>
      <rPr>
        <sz val="11.5"/>
        <rFont val="Arial MT"/>
        <family val="2"/>
      </rPr>
      <t xml:space="preserve">Reajustar  las  borneras  de  conexión  de  los  interruptores  y  dispositivos existentes, poniendo especial atención en cada componente que se estén ajustando  para  detectar  si  este  tiene  rastros  de  calentamiento.  Si  está presente   algún   rastro   anotarlo   y   posteriormente   desconectarlo   y/o desarmarlo para definir la causa del calentamiento.
</t>
    </r>
    <r>
      <rPr>
        <sz val="11.5"/>
        <rFont val="Wingdings"/>
        <family val="5"/>
      </rPr>
      <t></t>
    </r>
    <r>
      <rPr>
        <sz val="11.5"/>
        <rFont val="Times New Roman"/>
        <family val="1"/>
      </rPr>
      <t xml:space="preserve">   </t>
    </r>
    <r>
      <rPr>
        <sz val="11.5"/>
        <rFont val="Arial MT"/>
        <family val="2"/>
      </rPr>
      <t xml:space="preserve">Verificar  que  los  cables  conductores  de  tierra  estén  bien  asegurados, correctamente conectados y que exista continuidad eléctrica entre los cables y la estructura del tablero.
</t>
    </r>
    <r>
      <rPr>
        <sz val="11.5"/>
        <rFont val="Wingdings"/>
        <family val="5"/>
      </rPr>
      <t></t>
    </r>
    <r>
      <rPr>
        <sz val="11.5"/>
        <rFont val="Times New Roman"/>
        <family val="1"/>
      </rPr>
      <t xml:space="preserve">   </t>
    </r>
    <r>
      <rPr>
        <sz val="11.5"/>
        <rFont val="Arial MT"/>
        <family val="2"/>
      </rPr>
      <t xml:space="preserve">Si hay elementos de potencia para conmutación (contactores para arranque de motores) desarmarlos y ver el estado de los platinos (contactos) así como limpiar el núcleo de la bobina de accionamiento.
</t>
    </r>
    <r>
      <rPr>
        <sz val="11.5"/>
        <rFont val="Wingdings"/>
        <family val="5"/>
      </rPr>
      <t></t>
    </r>
    <r>
      <rPr>
        <sz val="11.5"/>
        <rFont val="Times New Roman"/>
        <family val="1"/>
      </rPr>
      <t xml:space="preserve">   </t>
    </r>
    <r>
      <rPr>
        <sz val="11.5"/>
        <rFont val="Arial MT"/>
        <family val="2"/>
      </rPr>
      <t xml:space="preserve">Verificar que los conductores de tierra estén bien apretados y que además tengan continuidad eléctrica con la estructura del tablero.
</t>
    </r>
    <r>
      <rPr>
        <sz val="11.5"/>
        <rFont val="Wingdings"/>
        <family val="5"/>
      </rPr>
      <t></t>
    </r>
    <r>
      <rPr>
        <sz val="11.5"/>
        <rFont val="Times New Roman"/>
        <family val="1"/>
      </rPr>
      <t xml:space="preserve">   </t>
    </r>
    <r>
      <rPr>
        <sz val="11.5"/>
        <rFont val="Arial MT"/>
        <family val="2"/>
      </rPr>
      <t>Limpiar el gabinete con algún solvente noble, para retirar polvo o rastros de humo (calentamiento); algunas veces es normal que los rastros de "humo" estén presentes, no significando que exista un sobrecalentamiento.</t>
    </r>
  </si>
  <si>
    <r>
      <rPr>
        <sz val="11.5"/>
        <rFont val="Symbol"/>
        <family val="5"/>
      </rPr>
      <t></t>
    </r>
    <r>
      <rPr>
        <sz val="11.5"/>
        <rFont val="Times New Roman"/>
        <family val="1"/>
      </rPr>
      <t xml:space="preserve">    </t>
    </r>
    <r>
      <rPr>
        <b/>
        <sz val="11.5"/>
        <rFont val="Arial"/>
        <family val="2"/>
      </rPr>
      <t xml:space="preserve">Mantenimiento del cuarto técnico (caseta o local).
</t>
    </r>
    <r>
      <rPr>
        <sz val="11.5"/>
        <rFont val="Wingdings"/>
        <family val="5"/>
      </rPr>
      <t></t>
    </r>
    <r>
      <rPr>
        <sz val="11.5"/>
        <rFont val="Times New Roman"/>
        <family val="1"/>
      </rPr>
      <t xml:space="preserve">   </t>
    </r>
    <r>
      <rPr>
        <sz val="11.5"/>
        <rFont val="Arial MT"/>
        <family val="2"/>
      </rPr>
      <t xml:space="preserve">Verificación de grietas de techos y paredes para evitar goteras a la caída del revestimiento.
</t>
    </r>
    <r>
      <rPr>
        <sz val="11.5"/>
        <rFont val="Wingdings"/>
        <family val="5"/>
      </rPr>
      <t></t>
    </r>
    <r>
      <rPr>
        <sz val="11.5"/>
        <rFont val="Times New Roman"/>
        <family val="1"/>
      </rPr>
      <t xml:space="preserve">   </t>
    </r>
    <r>
      <rPr>
        <sz val="11.5"/>
        <rFont val="Arial MT"/>
        <family val="2"/>
      </rPr>
      <t xml:space="preserve">Revisar  canales  porta  cables,  pozos  y  canales  de  evacuación  de  aceite (donde aplique).
</t>
    </r>
    <r>
      <rPr>
        <sz val="11.5"/>
        <rFont val="Wingdings"/>
        <family val="5"/>
      </rPr>
      <t></t>
    </r>
    <r>
      <rPr>
        <sz val="11.5"/>
        <rFont val="Times New Roman"/>
        <family val="1"/>
      </rPr>
      <t xml:space="preserve">   </t>
    </r>
    <r>
      <rPr>
        <sz val="11.5"/>
        <rFont val="Arial MT"/>
        <family val="2"/>
      </rPr>
      <t xml:space="preserve">Medir la temperatura del local,  comprobando  la adecuada evacuación del calor.
</t>
    </r>
    <r>
      <rPr>
        <sz val="11.5"/>
        <rFont val="Wingdings"/>
        <family val="5"/>
      </rPr>
      <t></t>
    </r>
    <r>
      <rPr>
        <sz val="11.5"/>
        <rFont val="Times New Roman"/>
        <family val="1"/>
      </rPr>
      <t xml:space="preserve">   </t>
    </r>
    <r>
      <rPr>
        <sz val="11.5"/>
        <rFont val="Arial MT"/>
        <family val="2"/>
      </rPr>
      <t xml:space="preserve">Revisar  el  estado  de  las  señalizaciones,  demarcación  de  distancias  de seguridad,  carteles  indicadores,  iluminación  de  emergencia,  existencia  de guantes, pértiga y banqueta.
</t>
    </r>
    <r>
      <rPr>
        <sz val="11.5"/>
        <rFont val="Wingdings"/>
        <family val="5"/>
      </rPr>
      <t></t>
    </r>
    <r>
      <rPr>
        <sz val="11.5"/>
        <rFont val="Times New Roman"/>
        <family val="1"/>
      </rPr>
      <t xml:space="preserve">   </t>
    </r>
    <r>
      <rPr>
        <sz val="11.5"/>
        <rFont val="Arial MT"/>
        <family val="2"/>
      </rPr>
      <t>ML, gabinetes y/o celdas de medida o distribución y protecciones:</t>
    </r>
  </si>
  <si>
    <r>
      <rPr>
        <sz val="11.5"/>
        <rFont val="Wingdings"/>
        <family val="5"/>
      </rPr>
      <t></t>
    </r>
    <r>
      <rPr>
        <sz val="11.5"/>
        <rFont val="Times New Roman"/>
        <family val="1"/>
      </rPr>
      <t xml:space="preserve">   </t>
    </r>
    <r>
      <rPr>
        <sz val="11.5"/>
        <rFont val="Arial MT"/>
        <family val="2"/>
      </rPr>
      <t xml:space="preserve">Revisión de punto de conexión para determinar la confiabilidad en la sujeción de barras y cables.
</t>
    </r>
    <r>
      <rPr>
        <sz val="11.5"/>
        <rFont val="Wingdings"/>
        <family val="5"/>
      </rPr>
      <t></t>
    </r>
    <r>
      <rPr>
        <sz val="11.5"/>
        <rFont val="Times New Roman"/>
        <family val="1"/>
      </rPr>
      <t xml:space="preserve">   </t>
    </r>
    <r>
      <rPr>
        <sz val="11.5"/>
        <rFont val="Arial MT"/>
        <family val="2"/>
      </rPr>
      <t xml:space="preserve">Cambio  de  cables  y  conexiones  sulfatadas,  limpieza  con  desengrasantes eléctricos. Verificar el estado de las partes metálicas (óxido) y de la pintura de los gabinetes, Ajuste de terminales a cada uno de los interruptores,
</t>
    </r>
    <r>
      <rPr>
        <sz val="11.5"/>
        <rFont val="Wingdings"/>
        <family val="5"/>
      </rPr>
      <t></t>
    </r>
    <r>
      <rPr>
        <sz val="11.5"/>
        <rFont val="Times New Roman"/>
        <family val="1"/>
      </rPr>
      <t xml:space="preserve">   </t>
    </r>
    <r>
      <rPr>
        <sz val="11.5"/>
        <rFont val="Arial MT"/>
        <family val="2"/>
      </rPr>
      <t>Limpieza con desengrasantes y desoxidantes de gabinetes interior y exterior.</t>
    </r>
  </si>
  <si>
    <r>
      <rPr>
        <sz val="11.5"/>
        <rFont val="Arial MT"/>
        <family val="2"/>
      </rPr>
      <t xml:space="preserve">Nota:  El mantenimiento preventivo incluye todas las pruebas enunciadas en la lista anterior.
</t>
    </r>
    <r>
      <rPr>
        <sz val="10"/>
        <rFont val="Calibri"/>
        <family val="1"/>
      </rPr>
      <t xml:space="preserve">•      </t>
    </r>
    <r>
      <rPr>
        <b/>
        <sz val="11.5"/>
        <rFont val="Arial"/>
        <family val="2"/>
      </rPr>
      <t xml:space="preserve">Mantenimiento  preventivo  de  las  UPS  (sistema  ininterrumpido  de  energía) contemplado:
</t>
    </r>
    <r>
      <rPr>
        <sz val="11.5"/>
        <rFont val="Wingdings"/>
        <family val="5"/>
      </rPr>
      <t></t>
    </r>
    <r>
      <rPr>
        <sz val="11.5"/>
        <rFont val="Times New Roman"/>
        <family val="1"/>
      </rPr>
      <t xml:space="preserve">   </t>
    </r>
    <r>
      <rPr>
        <sz val="11.5"/>
        <rFont val="Arial MT"/>
        <family val="2"/>
      </rPr>
      <t xml:space="preserve">El  mantenimiento  preventivo  de  UPS,  consta  de  una  revisión  general  de parámetros iniciales de los equipos, una limpieza integral del equipo, tanto de tableros electrónicos como de baterías, medición de parámetros finales del  equipo,  y  finalmente  un  informe  técnico  con  las  recomendaciones avaladas por los reportes obtenidos.
</t>
    </r>
    <r>
      <rPr>
        <sz val="11.5"/>
        <rFont val="Wingdings"/>
        <family val="5"/>
      </rPr>
      <t></t>
    </r>
    <r>
      <rPr>
        <sz val="11.5"/>
        <rFont val="Times New Roman"/>
        <family val="1"/>
      </rPr>
      <t xml:space="preserve">   </t>
    </r>
    <r>
      <rPr>
        <sz val="11.5"/>
        <rFont val="Arial MT"/>
        <family val="2"/>
      </rPr>
      <t xml:space="preserve">Todos los mantenimientos de UPS se deben programar previamente, y por acuerdo mutuo entre el Supervisor del contrato y el contratista, con el fin de establecer un protocolo y evitar afectar el funcionamiento de los equipos que se viene respaldando.
</t>
    </r>
    <r>
      <rPr>
        <b/>
        <sz val="11.5"/>
        <rFont val="Arial"/>
        <family val="2"/>
      </rPr>
      <t xml:space="preserve">Las actividades de mantenimiento preventivo, que se deben realizar a las UPS son las siguientes:
</t>
    </r>
    <r>
      <rPr>
        <sz val="11.5"/>
        <rFont val="Wingdings"/>
        <family val="5"/>
      </rPr>
      <t></t>
    </r>
    <r>
      <rPr>
        <sz val="11.5"/>
        <rFont val="Times New Roman"/>
        <family val="1"/>
      </rPr>
      <t xml:space="preserve">   </t>
    </r>
    <r>
      <rPr>
        <sz val="11.5"/>
        <rFont val="Arial MT"/>
        <family val="2"/>
      </rPr>
      <t xml:space="preserve">Revisión general del estado del equipo.
</t>
    </r>
    <r>
      <rPr>
        <sz val="11.5"/>
        <rFont val="Wingdings"/>
        <family val="5"/>
      </rPr>
      <t></t>
    </r>
    <r>
      <rPr>
        <sz val="11.5"/>
        <rFont val="Times New Roman"/>
        <family val="1"/>
      </rPr>
      <t xml:space="preserve">   </t>
    </r>
    <r>
      <rPr>
        <sz val="11.5"/>
        <rFont val="Arial MT"/>
        <family val="2"/>
      </rPr>
      <t xml:space="preserve">Limpieza general del equipo
</t>
    </r>
    <r>
      <rPr>
        <sz val="11.5"/>
        <rFont val="Wingdings"/>
        <family val="5"/>
      </rPr>
      <t></t>
    </r>
    <r>
      <rPr>
        <sz val="11.5"/>
        <rFont val="Times New Roman"/>
        <family val="1"/>
      </rPr>
      <t xml:space="preserve">   </t>
    </r>
    <r>
      <rPr>
        <sz val="11.5"/>
        <rFont val="Arial MT"/>
        <family val="2"/>
      </rPr>
      <t xml:space="preserve">Ajuste mecánico de componentes y partes del equipo.
</t>
    </r>
    <r>
      <rPr>
        <sz val="11.5"/>
        <rFont val="Wingdings"/>
        <family val="5"/>
      </rPr>
      <t></t>
    </r>
    <r>
      <rPr>
        <sz val="11.5"/>
        <rFont val="Times New Roman"/>
        <family val="1"/>
      </rPr>
      <t xml:space="preserve">   </t>
    </r>
    <r>
      <rPr>
        <sz val="11.5"/>
        <rFont val="Arial MT"/>
        <family val="2"/>
      </rPr>
      <t xml:space="preserve">Ajuste de bornes de conexión eléctrica. Revisión y chequeo de la etapa de control: tarjeta de drivers, tarjeta del cargador, tarjeta inversora, tarjeta de control y sensores
</t>
    </r>
    <r>
      <rPr>
        <sz val="11.5"/>
        <rFont val="Wingdings"/>
        <family val="5"/>
      </rPr>
      <t></t>
    </r>
    <r>
      <rPr>
        <sz val="11.5"/>
        <rFont val="Times New Roman"/>
        <family val="1"/>
      </rPr>
      <t xml:space="preserve">   </t>
    </r>
    <r>
      <rPr>
        <sz val="11.5"/>
        <rFont val="Arial MT"/>
        <family val="2"/>
      </rPr>
      <t xml:space="preserve">Revisión  y  chequeo  de  etapa  de  medición  y  señalización:  tarjeta  de medición  y señalización,  display LCD,  indicadores  luminosos,  paneles remotos
</t>
    </r>
    <r>
      <rPr>
        <sz val="11.5"/>
        <rFont val="Wingdings"/>
        <family val="5"/>
      </rPr>
      <t></t>
    </r>
    <r>
      <rPr>
        <sz val="11.5"/>
        <rFont val="Times New Roman"/>
        <family val="1"/>
      </rPr>
      <t xml:space="preserve">   </t>
    </r>
    <r>
      <rPr>
        <sz val="11.5"/>
        <rFont val="Arial MT"/>
        <family val="2"/>
      </rPr>
      <t xml:space="preserve">Revisión  de  los  bancos  de  baterías:  bornes  de  conexión,  voltaje, corriente, pruebas de descarga controlada.
</t>
    </r>
    <r>
      <rPr>
        <sz val="11.5"/>
        <rFont val="Wingdings"/>
        <family val="5"/>
      </rPr>
      <t></t>
    </r>
    <r>
      <rPr>
        <sz val="11.5"/>
        <rFont val="Times New Roman"/>
        <family val="1"/>
      </rPr>
      <t xml:space="preserve">   </t>
    </r>
    <r>
      <rPr>
        <sz val="11.5"/>
        <rFont val="Arial MT"/>
        <family val="2"/>
      </rPr>
      <t>Arranque   del   equipo,   chequeo   y   ajuste   de   los   parámetros   de funcionamiento: voltaje de fuente de alimentación, voltaje de entrada y</t>
    </r>
  </si>
  <si>
    <r>
      <rPr>
        <sz val="9"/>
        <rFont val="Arial MT"/>
        <family val="2"/>
      </rPr>
      <t xml:space="preserve">Mantenimiento correctivo de las plantas eléctricas, generadores eléctricos, motores de combustión.
</t>
    </r>
    <r>
      <rPr>
        <b/>
        <sz val="9"/>
        <rFont val="Arial"/>
        <family val="2"/>
      </rPr>
      <t>La   bolsa   constituye   un   valor   que   los   proponentes   no   podrán modificar.</t>
    </r>
  </si>
  <si>
    <r>
      <rPr>
        <sz val="12"/>
        <rFont val="Arial MT"/>
        <family val="2"/>
      </rPr>
      <t xml:space="preserve">El  presupuesto  para  este  lote  es  de  CUATROCIENTOS  TREINTA  Y  OCHO MILLONES   NOVECIENTOS   VEINTISIETE   MIL   NOVECIENTOS   TREINTA   Y
</t>
    </r>
    <r>
      <rPr>
        <sz val="12"/>
        <rFont val="Arial MT"/>
        <family val="2"/>
      </rPr>
      <t>NUEVE PESOS M.L. ($438.927.939) IVA INCLUIDO, distribuidos de la siguiente forma:</t>
    </r>
  </si>
  <si>
    <r>
      <rPr>
        <b/>
        <sz val="12"/>
        <rFont val="Arial"/>
        <family val="2"/>
      </rPr>
      <t xml:space="preserve">•   Mantenimientos preventivos: </t>
    </r>
    <r>
      <rPr>
        <sz val="12"/>
        <rFont val="Arial MT"/>
        <family val="2"/>
      </rPr>
      <t xml:space="preserve">el cual corresponde al 60% del presupuesto del lote,   es   decir,   valor   de   DOSCIENTOS   SESENTA   Y   TRES   MILLONES TRESCIENTOS  CINCUENTA  Y  SEIS  MIL  SETECIENTOS  SESENTA  Y  TRES PESOS M.L ($263.356.763) </t>
    </r>
    <r>
      <rPr>
        <sz val="11.5"/>
        <rFont val="Arial MT"/>
        <family val="2"/>
      </rPr>
      <t>IVA INCLUIDO. Los ítems de mantenimientos preventivos están calculados por precios unitarios, por lo que durante la ejecución se reserva el derecho de solicitar la cantidad de mantenimiento que estime convenientes, de acuerdo con las necesidades de la Entidad.</t>
    </r>
  </si>
  <si>
    <r>
      <rPr>
        <b/>
        <sz val="12"/>
        <rFont val="Arial"/>
        <family val="2"/>
      </rPr>
      <t xml:space="preserve">•  Mantenimiento  correctivo:  </t>
    </r>
    <r>
      <rPr>
        <sz val="12"/>
        <rFont val="Arial MT"/>
        <family val="2"/>
      </rPr>
      <t xml:space="preserve">a  través  de  este  mantenimiento  se  atenderán subestaciones  eléctricas,  redes  de  media  y  baja  tensión  que  se  encuentran  en espacios administrativos y escenarios deportivos y recreativos administrados por la Entidad que a causa de un daño impredecible deban ser reparadas para garantizar un correcto funcionamiento. Este componente funcionará a  manera de bolsa, su valor  será  del  40%  del  valor  del  lote,  es  decir,  CIENTO  SETENTA  Y  CINCO MILLONES QUINIENTOS SETENTA Y UN MIL CIENTO SETENTA Y SEIS PESOS
</t>
    </r>
    <r>
      <rPr>
        <sz val="12"/>
        <rFont val="Arial MT"/>
        <family val="2"/>
      </rPr>
      <t xml:space="preserve">M.L ($175.571.176) </t>
    </r>
    <r>
      <rPr>
        <sz val="11.5"/>
        <rFont val="Arial MT"/>
        <family val="2"/>
      </rPr>
      <t>IVA INCLUIDO, dicho valor no puede ser modificado sin previa motivación y autorización de la supervisión.</t>
    </r>
  </si>
  <si>
    <r>
      <rPr>
        <sz val="11.5"/>
        <rFont val="Arial MT"/>
        <family val="2"/>
      </rPr>
      <t xml:space="preserve">En  este  lote  para  la  atención  de  los  mantenimientos  correctivos  se  destinarán </t>
    </r>
    <r>
      <rPr>
        <sz val="12"/>
        <rFont val="Arial MT"/>
        <family val="2"/>
      </rPr>
      <t xml:space="preserve">DOSCIENTOS  SESENTA  Y  TRES  MILLONES  TRESCIENTOS  CINCUENTA  Y SEIS  MIL  SETECIENTOS  SESENTA  Y  TRES  PESOS  M.L  ($263.356.763)  </t>
    </r>
    <r>
      <rPr>
        <sz val="11.5"/>
        <rFont val="Arial MT"/>
        <family val="2"/>
      </rPr>
      <t xml:space="preserve">IVA
</t>
    </r>
    <r>
      <rPr>
        <sz val="11.5"/>
        <rFont val="Arial MT"/>
        <family val="2"/>
      </rPr>
      <t xml:space="preserve">INCLUIDO,  Los  ítems  del  mantenimiento  correctivo  están  calculados  por  precios unitarios, por lo que durante la ejecución se reserva el derecho de solicitar la cantidad de  mantenimiento  que  estime  convenientes,  de  acuerdo  con  las  necesidades  de  la Entidad.
</t>
    </r>
    <r>
      <rPr>
        <sz val="11.5"/>
        <rFont val="Arial MT"/>
        <family val="2"/>
      </rPr>
      <t>El contratista no debe generar valores adicionales para la Entidad, toda vez que, el anterior valor incluye gastos de transporte de operarios y maquinaria, mano de obra, herramientas, equipos e instrumentos de medida necesarios para la correcta ejecución de los trabajos, y lo demás requerido para el cumplimiento del objeto del contrato.</t>
    </r>
  </si>
  <si>
    <r>
      <rPr>
        <sz val="11.5"/>
        <rFont val="Arial MT"/>
        <family val="2"/>
      </rPr>
      <t xml:space="preserve">El contratista deberá contar, sin costo adicional para la ejecución del contrato, con el siguiente personal mínimo.
</t>
    </r>
    <r>
      <rPr>
        <sz val="11.5"/>
        <rFont val="Arial MT"/>
        <family val="2"/>
      </rPr>
      <t xml:space="preserve">Para el presente proceso, el personal mínimo requerido para la planificación y ejecución debe ser el siguiente:
</t>
    </r>
    <r>
      <rPr>
        <b/>
        <sz val="11.5"/>
        <rFont val="Arial"/>
        <family val="2"/>
      </rPr>
      <t xml:space="preserve">SUBESTACIONES ELÉCTRICAS, REDES DE MEDÍA Y BAJA TENSIÓN: (LOTE 3):
</t>
    </r>
    <r>
      <rPr>
        <b/>
        <sz val="11.5"/>
        <rFont val="Arial"/>
        <family val="2"/>
      </rPr>
      <t xml:space="preserve">Director/residente  Técnico  de  Proyecto:  Una  (1)  persona  que  cumpla  con  el siguiente perfil, y presente la siguiente documentación:
</t>
    </r>
    <r>
      <rPr>
        <sz val="16"/>
        <rFont val="Calibri"/>
        <family val="1"/>
      </rPr>
      <t xml:space="preserve">•   </t>
    </r>
    <r>
      <rPr>
        <sz val="11.5"/>
        <rFont val="Arial MT"/>
        <family val="2"/>
      </rPr>
      <t xml:space="preserve">Presentar hoja de vida
</t>
    </r>
    <r>
      <rPr>
        <sz val="16"/>
        <rFont val="Calibri"/>
        <family val="1"/>
      </rPr>
      <t xml:space="preserve">•   </t>
    </r>
    <r>
      <rPr>
        <sz val="11.5"/>
        <rFont val="Arial MT"/>
        <family val="2"/>
      </rPr>
      <t xml:space="preserve">Fotocopia de cédula de ciudadanía.
</t>
    </r>
    <r>
      <rPr>
        <sz val="16"/>
        <rFont val="Calibri"/>
        <family val="1"/>
      </rPr>
      <t xml:space="preserve">•   </t>
    </r>
    <r>
      <rPr>
        <sz val="11.5"/>
        <rFont val="Arial MT"/>
        <family val="2"/>
      </rPr>
      <t xml:space="preserve">Tener título profesional o tecnólogo en carreras afines, en relación con el objeto del contrato (por ejemplo, electromecánico, mecánico, electricista o electrónico o afines).
</t>
    </r>
    <r>
      <rPr>
        <sz val="16"/>
        <rFont val="Calibri"/>
        <family val="1"/>
      </rPr>
      <t xml:space="preserve">•   </t>
    </r>
    <r>
      <rPr>
        <sz val="11.5"/>
        <rFont val="Arial MT"/>
        <family val="2"/>
      </rPr>
      <t xml:space="preserve">Presentar certificaciones de títulos académicos.
</t>
    </r>
    <r>
      <rPr>
        <sz val="16"/>
        <rFont val="Calibri"/>
        <family val="1"/>
      </rPr>
      <t xml:space="preserve">•   </t>
    </r>
    <r>
      <rPr>
        <sz val="11.5"/>
        <rFont val="Arial MT"/>
        <family val="2"/>
      </rPr>
      <t xml:space="preserve">Presentar certificaciones de, mínimo, dos (2) años de experiencia como director, supervisor o residente de proyectos, de acuerdo con el objeto, igual o similar al del presente proceso.
</t>
    </r>
    <r>
      <rPr>
        <sz val="16"/>
        <rFont val="Calibri"/>
        <family val="1"/>
      </rPr>
      <t xml:space="preserve">•   </t>
    </r>
    <r>
      <rPr>
        <sz val="11.5"/>
        <rFont val="Arial MT"/>
        <family val="2"/>
      </rPr>
      <t xml:space="preserve">Fotocopia de la matrícula profesional vi ente con su respectivo certificado de vigencia.
</t>
    </r>
    <r>
      <rPr>
        <sz val="11.5"/>
        <rFont val="Symbol"/>
        <family val="5"/>
      </rPr>
      <t></t>
    </r>
    <r>
      <rPr>
        <sz val="11.5"/>
        <rFont val="Times New Roman"/>
        <family val="1"/>
      </rPr>
      <t xml:space="preserve">    </t>
    </r>
    <r>
      <rPr>
        <b/>
        <sz val="11.5"/>
        <rFont val="Arial"/>
        <family val="2"/>
      </rPr>
      <t xml:space="preserve">Coordinador Técnico SST: Una (1) persona que cumpla con el siguiente perfil y presente a siguiente documentación.
</t>
    </r>
    <r>
      <rPr>
        <sz val="16"/>
        <rFont val="Calibri"/>
        <family val="1"/>
      </rPr>
      <t xml:space="preserve">•   </t>
    </r>
    <r>
      <rPr>
        <sz val="11.5"/>
        <rFont val="Arial MT"/>
        <family val="2"/>
      </rPr>
      <t xml:space="preserve">Presentar hoja de vida
</t>
    </r>
    <r>
      <rPr>
        <sz val="16"/>
        <rFont val="Calibri"/>
        <family val="1"/>
      </rPr>
      <t xml:space="preserve">•   </t>
    </r>
    <r>
      <rPr>
        <sz val="11.5"/>
        <rFont val="Arial MT"/>
        <family val="2"/>
      </rPr>
      <t xml:space="preserve">Fotocopia de cédula de ciudadanía.
</t>
    </r>
    <r>
      <rPr>
        <sz val="16"/>
        <rFont val="Calibri"/>
        <family val="1"/>
      </rPr>
      <t xml:space="preserve">•   </t>
    </r>
    <r>
      <rPr>
        <sz val="11.5"/>
        <rFont val="Arial MT"/>
        <family val="2"/>
      </rPr>
      <t>Tener título Profesional, o ser Tecnólogo, en Salud Ocupacional, y/o en Seguridad  Industrial   y   Salud  Ocupacional,   con  licencia   vigente   en seguridad y salud en el trabajo, con formación como coordinador, y tener certificado vigente de nivel avanzado y/o reentrenamiento en altura, con</t>
    </r>
  </si>
  <si>
    <r>
      <rPr>
        <sz val="11.5"/>
        <rFont val="Arial MT"/>
        <family val="2"/>
      </rPr>
      <t xml:space="preserve">mínimo dos (2) años de experiencia específica. Presentar certificaciones de títulos académicos.
</t>
    </r>
    <r>
      <rPr>
        <sz val="16"/>
        <rFont val="Calibri"/>
        <family val="1"/>
      </rPr>
      <t xml:space="preserve">•   </t>
    </r>
    <r>
      <rPr>
        <sz val="11.5"/>
        <rFont val="Arial MT"/>
        <family val="2"/>
      </rPr>
      <t xml:space="preserve">Presentar  certificaciones  de,  mínimo,  dos  (2)  contratos  de  experiencia como coordinador SST de proyectos, de acuerdo con el objeto, igual o similar al del presente proceso. Presentar certificado de nivel avanzado y/o de reentrenamiento de trabajo en altura para el personal operativo.
</t>
    </r>
    <r>
      <rPr>
        <sz val="16"/>
        <rFont val="Calibri"/>
        <family val="1"/>
      </rPr>
      <t xml:space="preserve">•   </t>
    </r>
    <r>
      <rPr>
        <sz val="11.5"/>
        <rFont val="Arial MT"/>
        <family val="2"/>
      </rPr>
      <t xml:space="preserve">Licencia en seguridad y salud en el trabajo,
</t>
    </r>
    <r>
      <rPr>
        <sz val="11.5"/>
        <rFont val="Arial MT"/>
        <family val="2"/>
      </rPr>
      <t xml:space="preserve">Certificado  del  curso  de  coordinador,  y  certificado  vigente  de  nivel avanzado y/o reentrenamiento en altura, para el emisor de los permisos de trabajo en altura.
</t>
    </r>
    <r>
      <rPr>
        <sz val="11.5"/>
        <rFont val="Symbol"/>
        <family val="5"/>
      </rPr>
      <t></t>
    </r>
    <r>
      <rPr>
        <sz val="11.5"/>
        <rFont val="Times New Roman"/>
        <family val="1"/>
      </rPr>
      <t xml:space="preserve">    </t>
    </r>
    <r>
      <rPr>
        <b/>
        <sz val="11.5"/>
        <rFont val="Arial"/>
        <family val="2"/>
      </rPr>
      <t>Soporte de Electricista: mínimo ocho (8) personas que deberán ser idóneas y capacitadas para prestar el servicio, debidamente uniformadas y que cumplan con el siguiente perfil, y presente la siguiente documentación:</t>
    </r>
  </si>
  <si>
    <r>
      <rPr>
        <sz val="16"/>
        <rFont val="Calibri"/>
        <family val="1"/>
      </rPr>
      <t xml:space="preserve">•   </t>
    </r>
    <r>
      <rPr>
        <sz val="11.5"/>
        <rFont val="Arial MT"/>
        <family val="2"/>
      </rPr>
      <t xml:space="preserve">Presentar hoja de vida.
</t>
    </r>
    <r>
      <rPr>
        <sz val="11.5"/>
        <rFont val="Arial MT"/>
        <family val="2"/>
      </rPr>
      <t xml:space="preserve">Fotocopia de cédula de ciudadanía.
</t>
    </r>
    <r>
      <rPr>
        <sz val="16"/>
        <rFont val="Calibri"/>
        <family val="1"/>
      </rPr>
      <t xml:space="preserve">•   </t>
    </r>
    <r>
      <rPr>
        <sz val="11.5"/>
        <rFont val="Arial MT"/>
        <family val="2"/>
      </rPr>
      <t xml:space="preserve">Tener título en Técnico en electricidad del CONTE mínimo clase TE-4.
</t>
    </r>
    <r>
      <rPr>
        <sz val="16"/>
        <rFont val="Calibri"/>
        <family val="1"/>
      </rPr>
      <t xml:space="preserve">•   </t>
    </r>
    <r>
      <rPr>
        <sz val="11.5"/>
        <rFont val="Arial MT"/>
        <family val="2"/>
      </rPr>
      <t xml:space="preserve">Fotocopia de la matrícula profesional vigente con su respectivo certificado de vigencia.
</t>
    </r>
    <r>
      <rPr>
        <sz val="16"/>
        <rFont val="Calibri"/>
        <family val="1"/>
      </rPr>
      <t xml:space="preserve">•   </t>
    </r>
    <r>
      <rPr>
        <sz val="11.5"/>
        <rFont val="Arial MT"/>
        <family val="2"/>
      </rPr>
      <t xml:space="preserve">Presentar  certificaciones  de,  mínimo,  un  (1)  año  de  experiencia  en instalación y mantenimiento de equipos eléctricos.
</t>
    </r>
    <r>
      <rPr>
        <sz val="11.5"/>
        <rFont val="Arial MT"/>
        <family val="2"/>
      </rPr>
      <t xml:space="preserve">Certificado del curso avanzado de trabajo en alturas vigente.
</t>
    </r>
    <r>
      <rPr>
        <sz val="11.5"/>
        <rFont val="Arial MT"/>
        <family val="2"/>
      </rPr>
      <t xml:space="preserve">Nota  1:  Se  recomienda  que,  dentro  del  personal  designado  para  la  ejecución  del contrato, el contratista conforme dos brigadas de mantenimiento con la capacidad de atender mantenimientos preventivos y correctivos, con el fin de lograr atender dos (2) escenarios a la vez, sin afectar los cronogramas establecidos.
</t>
    </r>
    <r>
      <rPr>
        <sz val="11.5"/>
        <rFont val="Arial MT"/>
        <family val="2"/>
      </rPr>
      <t xml:space="preserve">Nota  2:  El  personal  mínimo  requerido,  será  aprobado  por  la  Entidad,  mediante  la presentación  y  aprobación  de  las  hojas  de  vida,  las  cuales  serán  requeridas  al adjudicatario de este proceso.
</t>
    </r>
    <r>
      <rPr>
        <b/>
        <sz val="11.5"/>
        <rFont val="Arial"/>
        <family val="2"/>
      </rPr>
      <t>CONDICIONES APLICABLES LOTE 1 Y LOTE 3:</t>
    </r>
  </si>
  <si>
    <r>
      <rPr>
        <b/>
        <sz val="11.5"/>
        <rFont val="Arial"/>
        <family val="2"/>
      </rPr>
      <t>EL MANTENIMIENTO PREVENTIVO INCLUYE LOS MATERIALES CONSUMIBLES QUE SE RELACIONAN A CONTINUACIÓN:</t>
    </r>
  </si>
  <si>
    <r>
      <rPr>
        <sz val="11.5"/>
        <rFont val="Arial MT"/>
        <family val="2"/>
      </rPr>
      <t xml:space="preserve">Cualquier  ítem  no  mencionado  en  estas  especificaciones  pero  que  se  considere necesario para la prestación del servicio de mantenimiento, debe ser tenido en cuenta por el contratista para ser suministrado, sin que se originen costos adicionales para la Entidad.
</t>
    </r>
    <r>
      <rPr>
        <sz val="11.5"/>
        <rFont val="Arial MT"/>
        <family val="2"/>
      </rPr>
      <t xml:space="preserve">Todos  aquellos  elementos  de  los  equipos  que  se  dañen,  desgasten  o  desajusten, debido a su operación normal, uso ordinario, y que, técnicamente, son propios de un mantenimiento  preventivo,  como  tornillos,  fusibles,  resortes,  contactos,  resistencias; accesorios de EMT y PVC, soportes, leds (indicadores luminosos), empaques, cables, alambres, conectores, implementos de aseo, terminales eléctricas, guatas, manómetros y todos aquellos que garanticen el correcto funcionamiento de cada uno de los equipos. Así mismo, todos los elementos considerados como consumibles y que se encuentran dentro de las labores normales de mantenimiento como grasas, lubricantes, estopas, limpiadores, aceites, marcaciones de tableros,  etc., deben incluirse dentro del costo mensual del mantenimiento preventivo y no podrán costearse por la bolsa de recursos.
</t>
    </r>
    <r>
      <rPr>
        <sz val="11.5"/>
        <rFont val="Arial MT"/>
        <family val="2"/>
      </rPr>
      <t xml:space="preserve">Nota: Durante la ejecución de las labores de mantenimiento preventivo a las bombas de  piscinas,  el  contratista  deberá  suministrar  durante  un  tiempo  equivalente  a  la actividad de mantenimiento, una bomba de iguales condiciones técnicas como respaldo del sistema de bombeo, con el fin de atender cualquier tipo de novedad que pueda surgir.
</t>
    </r>
    <r>
      <rPr>
        <b/>
        <sz val="11.5"/>
        <rFont val="Arial"/>
        <family val="2"/>
      </rPr>
      <t xml:space="preserve">HERRAMIENTAS Y EQUIPO:
</t>
    </r>
    <r>
      <rPr>
        <sz val="11.5"/>
        <rFont val="Arial MT"/>
        <family val="2"/>
      </rPr>
      <t>El contratista deberá disponer de los equipos, herramientas e instrumentos de medidas, apropiados para ejecutar las labores objeto de este proceso, en la cantidad y calidad necesarias para el normal desarrollo de los trabajos, de acuerdo con los documentos del contrato y dentro de los plazos estipulados en el presente documento.</t>
    </r>
  </si>
  <si>
    <r>
      <rPr>
        <sz val="11.5"/>
        <rFont val="Arial MT"/>
        <family val="2"/>
      </rPr>
      <t xml:space="preserve">Los equipos y herramientas se mantendrán en la mejor forma posible, con el objeto de evitar demoras o interrupciones debidas a daños frecuentes de los mismos.
</t>
    </r>
    <r>
      <rPr>
        <b/>
        <sz val="11.5"/>
        <rFont val="Arial"/>
        <family val="2"/>
      </rPr>
      <t>INFORMES DE MANTENIMIENTOS Y REGISTRO DE FALLAS:</t>
    </r>
  </si>
  <si>
    <r>
      <rPr>
        <sz val="11.5"/>
        <rFont val="Arial MT"/>
        <family val="2"/>
      </rPr>
      <t>El contratista deberá generar y entregar al INDER un registro de las actividades de mantenimiento  preventivo  y  correctivo,  por  separado,  de  cada  uno  de  los  sistemas objeto del presente contrato, de acuerdo al cronograma de actividades entre las partes y  posterior  a  las  visitas  realizadas,  que  incluyan,  como  mínimo,  las  actividades indicadas en las rutinas de mantenimiento, más la siguiente información:</t>
    </r>
  </si>
  <si>
    <r>
      <rPr>
        <sz val="11.5"/>
        <rFont val="Arial MT"/>
        <family val="2"/>
      </rPr>
      <t xml:space="preserve">Ubicación del(los) equipos donde se realiza el mantenimiento. Identificación del equipo.
</t>
    </r>
    <r>
      <rPr>
        <sz val="11.5"/>
        <rFont val="Arial MT"/>
        <family val="2"/>
      </rPr>
      <t xml:space="preserve">Fecha de inspección.
</t>
    </r>
    <r>
      <rPr>
        <sz val="11.5"/>
        <rFont val="Arial MT"/>
        <family val="2"/>
      </rPr>
      <t xml:space="preserve">Tipo  de  inspección  o  labor ejecutada     (rutina)     Planos unifilares        (donde        sea requerido)                      Fallas
</t>
    </r>
    <r>
      <rPr>
        <sz val="11.5"/>
        <rFont val="Arial MT"/>
        <family val="2"/>
      </rPr>
      <t xml:space="preserve">encontradas. Correctivos realizados.
</t>
    </r>
    <r>
      <rPr>
        <sz val="11.5"/>
        <rFont val="Arial MT"/>
        <family val="2"/>
      </rPr>
      <t xml:space="preserve">Nombre(s),  firma(s)   y  número(s)   de  identificación  de  Ia(s)   persona(as)   que ejecuta(n) la labor y el tiempo utilizado para cada una de las labores.
</t>
    </r>
    <r>
      <rPr>
        <sz val="11.5"/>
        <rFont val="Arial MT"/>
        <family val="2"/>
      </rPr>
      <t xml:space="preserve">Además del documento anteriormente solicitado, se debe crear y/o generar la hoja de vida de cada uno de los equipos pertenecientes a los sistemas objetos del contrato, de acuerdo  al  cronograma  de  actividades  entre  las  partes  y  posterior  a  las  visitas realizadas,  estos  deben  presentarse  como  soporte  al  pago  presentado  para  su aprobación por parte de la supervisión.
</t>
    </r>
    <r>
      <rPr>
        <sz val="11.5"/>
        <rFont val="Arial MT"/>
        <family val="2"/>
      </rPr>
      <t xml:space="preserve">Los  documentos  de  los  mantenimientos  realizados  deben  ser  avalados  por  la supervisión que designe el INDER o por quien ellas autoricen.
</t>
    </r>
    <r>
      <rPr>
        <sz val="11.5"/>
        <rFont val="Arial MT"/>
        <family val="2"/>
      </rPr>
      <t xml:space="preserve">Este documento hace parte del soporte de facturación del servicio de mantenimiento; por  lo  tanto,  se  debe  presentar  conjuntamente  con  el  reporte  de  mantenimiento preventivo y el reporte de fallas de manera acumulada; así, el reporte del último mes tiene la información de los meses anteriores.
</t>
    </r>
    <r>
      <rPr>
        <sz val="11.5"/>
        <rFont val="Arial MT"/>
        <family val="2"/>
      </rPr>
      <t xml:space="preserve">La entrega al INDER de este documento, es requisito indispensable para poder dar liquidación al contrato.
</t>
    </r>
    <r>
      <rPr>
        <sz val="11.5"/>
        <rFont val="Arial MT"/>
        <family val="2"/>
      </rPr>
      <t xml:space="preserve">Nota: Adicional al informe </t>
    </r>
    <r>
      <rPr>
        <sz val="12"/>
        <rFont val="Arial MT"/>
        <family val="2"/>
      </rPr>
      <t xml:space="preserve">mensual, </t>
    </r>
    <r>
      <rPr>
        <sz val="11.5"/>
        <rFont val="Arial MT"/>
        <family val="2"/>
      </rPr>
      <t xml:space="preserve">de acuerdo al cronograma de actividades entre las partes, se debe adjuntar un Certificado de Disposición Final y/o Aprovechamiento (si es  el  caso)  de  RESPEL  (Residuos  Peligrosos)  y  RAEES  (residuos  de  Aparatos Eléctricos  y  Electrónicos),  (Posconsumo,  si  es  el  caso)  para  dar  cumplimiento  al Decreto 4741 de 2005.
</t>
    </r>
    <r>
      <rPr>
        <b/>
        <sz val="11.5"/>
        <rFont val="Arial"/>
        <family val="2"/>
      </rPr>
      <t xml:space="preserve">FRECUENCIA Y TIPO DE LAS INSPECCIONES:
</t>
    </r>
    <r>
      <rPr>
        <sz val="11.5"/>
        <rFont val="Arial MT"/>
        <family val="2"/>
      </rPr>
      <t xml:space="preserve">El contratista realizará las visitas técnicas necesarias con el fin de cumplir a cabalidad con  las  actividades  de  mantenimiento  preventivo  y/o  correctivo.  Así  mismo,  deberá cumplir  en  su  totalidad  con  las  normas  técnicas  vigentes  relacionadas  con  las actividades de mantenimiento de los equipos, sin obviar las recomendaciones y normas
</t>
    </r>
    <r>
      <rPr>
        <sz val="11.5"/>
        <rFont val="Arial MT"/>
        <family val="2"/>
      </rPr>
      <t>de los fabricantes de los equipos.</t>
    </r>
  </si>
  <si>
    <r>
      <rPr>
        <sz val="11.5"/>
        <rFont val="Arial MT"/>
        <family val="2"/>
      </rPr>
      <t>El contratista deberá entregar al Supervisor del contrato por parte del INDER, dentro de los cinco (05) días hábiles siguientes a la firma del acta de inicio, un cronograma acorde con las actividades solicitadas. El programa debe ser seguido fielmente durante el  período  de  ejecución  del  contrato.  Los  cambios  que  puedan  resultar  durante  la ejecución, solo se pueden realizar con autorización del INDER.</t>
    </r>
  </si>
  <si>
    <r>
      <rPr>
        <sz val="11.5"/>
        <rFont val="Arial MT"/>
        <family val="2"/>
      </rPr>
      <t xml:space="preserve">La frecuencia de las actividades será la determinada entre las partes, por el Supervisor del contrato por parte del INDER y Contratista, en reunión previa al inicio del contrato, con el fin de evitar inconvenientes en eventos deportivos.
</t>
    </r>
    <r>
      <rPr>
        <sz val="11.5"/>
        <rFont val="Arial MT"/>
        <family val="2"/>
      </rPr>
      <t>La duración de cada inspección y actividad de mantenimiento preventivo y/o correctivo, será la requerida por ella misma, siendo obligación del contratista disponer del personal calificado, en la cantidad adecuada, durante todo el tiempo que demande la actividad, para garantizar la continuidad, calidad y confiabilidad de la misma.</t>
    </r>
  </si>
  <si>
    <r>
      <rPr>
        <sz val="11.5"/>
        <rFont val="Arial MT"/>
        <family val="2"/>
      </rPr>
      <t xml:space="preserve">La actividad del mantenimiento correctivo no tendrá ningún límite en el número y la duración de horas que sean necesarias para realizar el mantenimiento preventivo y/o correctivo a que dé lugar, para dejar operativo el sistema.
</t>
    </r>
    <r>
      <rPr>
        <b/>
        <sz val="11.5"/>
        <rFont val="Arial"/>
        <family val="2"/>
      </rPr>
      <t xml:space="preserve">ACTIVIDADES DE MANTENIMIENTOS CORRECTIVOS CONTEMPLADAS:
</t>
    </r>
    <r>
      <rPr>
        <sz val="11.5"/>
        <rFont val="Arial MT"/>
        <family val="2"/>
      </rPr>
      <t xml:space="preserve">Mantenimiento  correctivo  de  los  cuartos  de  máquinas  de  las  piscinas,  equipos  de calefacción de las piscinas, sistemas de liberación de vacío, sistemas de control de bombas, filtros y medios filtrantes, turcos, calefactores, tanques de almacenamiento de agua potable, estaciones de red contra incendio, estaciones de bombas eyectoras de aguas  lluvias  y  residuales,  plantas  eléctricas,  generadores  eléctricos,  motores  de combustión, elevadores para movilidad reducida, sistemas de acondicionamiento de aire, subestaciones eléctricas, sistemas de iluminación, redes de media y baja tensión. Incluye:  Trasporte,  reparaciones mayores  y menores,  repuestos menores, mano de obra,  herramientas,  equipos  e  instrumentos  de  medida  necesarios  para  la  correcta ejecución de los trabajos.
</t>
    </r>
    <r>
      <rPr>
        <sz val="11.5"/>
        <rFont val="Arial MT"/>
        <family val="2"/>
      </rPr>
      <t>Para  la  realización  del  trabajo  de  reparación,  el  contratista  deberá  presentar  al supervisor del contrato por parte de la Entidad, la descripción detallada del trabajo a realizar, el método y tiempo de ejecución, los materiales a utilizar, el análisis de riesgo, el plan de emergencia y precios unitarios de los repuestos requeridos. En este último caso,  el  contratista  deberá  entregar  al  supervisor  del  contrato,  al  menos,  tres  (3) cotizaciones,  de  las  cuales,  se  escogerá  la  más  conveniente  para  la  entidad  en  la compra de los repuestos. A su vez, el contratista está obligado a trasladar a la Entidad todas las rebajas,  descuentos y comisiones que obtenga en la adquisición,  renta o recomendación de materiales y equipos necesarios para este tipo de reparaciones.</t>
    </r>
  </si>
  <si>
    <r>
      <rPr>
        <sz val="11.5"/>
        <rFont val="Arial MT"/>
        <family val="2"/>
      </rPr>
      <t xml:space="preserve">En caso de requerir actividades de reparaciones extras o no contempladas para la realización del trabajo de reparación el contratista deberá presentar a la entidad, la descripción detallada del trabajo a realizar, el método y el tiempo de ejecución, los materiales a utilizar, el análisis de riesgos, el plan de emergencia y los precios unitarios de los repuestos requeridos; con base en las condiciones expresadas en el párrafo anterior. El valor del repuesto se pagará a través del ítem estimado como bolsa de correctivos, previa presentación de la factura de compra autorizada por el INDER.
</t>
    </r>
    <r>
      <rPr>
        <sz val="11.5"/>
        <rFont val="Arial MT"/>
        <family val="2"/>
      </rPr>
      <t xml:space="preserve">Nota: Durante la ejecución de las labores de mantenimiento correctivo a las bombas de  piscinas,  el  contratista  deberá  suministrar  durante  un  tiempo  equivalente  a  la actividad  de  mantenimiento,  una  bomba  de  iguales  condiciones  técnicas  como respaldo del sistema de bombeo, con el fin de atender cualquier tipo de novedad que pueda surgir.
</t>
    </r>
    <r>
      <rPr>
        <b/>
        <sz val="11.5"/>
        <rFont val="Arial"/>
        <family val="2"/>
      </rPr>
      <t xml:space="preserve">CLÁUSULA CUARTA. PLAZO: </t>
    </r>
    <r>
      <rPr>
        <sz val="11.5"/>
        <rFont val="Arial MT"/>
        <family val="2"/>
      </rPr>
      <t>El plazo estimado para la ejecución del Contrato será desde  la  desde  la  firma  del  acta  de  inicio  hasta  el  31  de  diciembre  2022,  previo  el cumplimiento de los requisitos de perfeccionamiento y ejecución y aprobación de los documentos previstos en el Pliego de Condiciones.</t>
    </r>
  </si>
  <si>
    <r>
      <rPr>
        <b/>
        <sz val="11.5"/>
        <rFont val="Arial"/>
        <family val="2"/>
      </rPr>
      <t xml:space="preserve">CLÁUSULA QUINTA. VALOR DEL CONTRATO: </t>
    </r>
    <r>
      <rPr>
        <sz val="11.5"/>
        <rFont val="Arial MT"/>
        <family val="2"/>
      </rPr>
      <t xml:space="preserve">El valor del Contrato asciende a la suma   de   SETECIENTOS   NOVENTA   MILLONES   SETENTA   MIL   DOSCIENTOS
</t>
    </r>
    <r>
      <rPr>
        <sz val="11.5"/>
        <rFont val="Arial MT"/>
        <family val="2"/>
      </rPr>
      <t>NOVENTA PESOS M.L ($ 790.070.290) IVA INCLUIDO, suma que se discrimina de la siguiente manera:</t>
    </r>
  </si>
  <si>
    <r>
      <rPr>
        <b/>
        <sz val="11"/>
        <rFont val="Arial"/>
        <family val="2"/>
      </rPr>
      <t xml:space="preserve">LOTE   1   SISTEMAS   ELECTROMECÁNICOS:   </t>
    </r>
    <r>
      <rPr>
        <sz val="11"/>
        <rFont val="Arial MT"/>
        <family val="2"/>
      </rPr>
      <t xml:space="preserve">TRESCIENTOS   CINCUENTA   Y   UN MILLONES CIENTO CUARENTA Y DOS MIL TRESCIENTOS CINCUENTA Y UN PESOS
</t>
    </r>
    <r>
      <rPr>
        <sz val="11"/>
        <rFont val="Arial MT"/>
        <family val="2"/>
      </rPr>
      <t>M.L ($351.142.351). IVA INCLUIDO.</t>
    </r>
  </si>
  <si>
    <r>
      <rPr>
        <b/>
        <sz val="11"/>
        <rFont val="Arial"/>
        <family val="2"/>
      </rPr>
      <t xml:space="preserve">LOTE  3  SUBESTACIONES  ELÉCTRICAS,  REDES  DE  MEDÍA  Y  BAJA  TENSIÓN: </t>
    </r>
    <r>
      <rPr>
        <sz val="11"/>
        <rFont val="Arial MT"/>
        <family val="2"/>
      </rPr>
      <t xml:space="preserve">CUATROCIENTOS  TREINTA  Y  OCHO  MILLONES  NOVECIENTOS  VEINTISIETE  MIL NOVECIENTOS TREINTA Y NUEVE PESOS M.L ($438.927.939) IVA INCLUIDO para el
</t>
    </r>
    <r>
      <rPr>
        <sz val="11"/>
        <rFont val="Arial MT"/>
        <family val="2"/>
      </rPr>
      <t>año de suscripción del Contrato:</t>
    </r>
  </si>
  <si>
    <r>
      <rPr>
        <sz val="11"/>
        <rFont val="Arial MT"/>
        <family val="2"/>
      </rPr>
      <t>El Contratista, con la suscripción del Contrato, acepta que en el evento en que el valor total a pagar tenga centavos, estos se ajusten o aproximen al Peso, ya sea por exceso o por defecto, si la suma es mayor o menor a 50 centavos. Lo anterior, sin que sobrepase el valor total establecido en el Contrato.</t>
    </r>
  </si>
  <si>
    <r>
      <rPr>
        <b/>
        <sz val="11.5"/>
        <rFont val="Arial"/>
        <family val="2"/>
      </rPr>
      <t xml:space="preserve">CLÁUSULA QUINTA. </t>
    </r>
    <r>
      <rPr>
        <b/>
        <sz val="11"/>
        <rFont val="Arial"/>
        <family val="2"/>
      </rPr>
      <t xml:space="preserve">IMPUTACIÓN DE GASTOS: </t>
    </r>
    <r>
      <rPr>
        <sz val="11"/>
        <rFont val="Arial MT"/>
        <family val="2"/>
      </rPr>
      <t>El pago de las sumas de dinero a que EL CONTRATANTE se obliga en virtud de este contrato, se hará con cargo a la siguiente disponibilidad presupuestal: 1160007706  de 2022 y Registro Presupuestal N° 7000000824</t>
    </r>
  </si>
  <si>
    <r>
      <rPr>
        <sz val="11"/>
        <rFont val="Arial MT"/>
        <family val="2"/>
      </rPr>
      <t xml:space="preserve">del 25 de octubre de 2022, por valor de SETECIENTOS NOVENTA MILLONES SETENTA MIL DOSCIENTOS NOVENTA PESOS M.L ($ 790.070.290) IVA INCLUIDO.
</t>
    </r>
    <r>
      <rPr>
        <b/>
        <sz val="11.5"/>
        <rFont val="Arial"/>
        <family val="2"/>
      </rPr>
      <t xml:space="preserve">CLÁUSULA   SEXTA.   FORMA   DE   PAGO:   </t>
    </r>
    <r>
      <rPr>
        <sz val="11"/>
        <rFont val="Arial MT"/>
        <family val="2"/>
      </rPr>
      <t xml:space="preserve">El   INSTITUTO   DE   DEPORTES   Y
</t>
    </r>
    <r>
      <rPr>
        <sz val="11"/>
        <rFont val="Arial MT"/>
        <family val="2"/>
      </rPr>
      <t>RECREACIÓN DE MEDELLÍN – INDER pagará el valor del contrato de acuerdo a la entrega de  los  bienes  y  servicios  prestados  que  hacen  parte  de  este  contrato,  previo  recibo  a satisfacción del supervisor designado por el INSTITUTO, cumpliendo los requisitos exigidos por  parte  de  la  entidad  CONTRATANTE.  El  último  pago  se  efectuará  previo  recibo  a satisfacción de la Supervisión establecida por la entidad CONTRATANTE. Todos los pagos estarán supeditados al recibo a satisfacción de los servicios e informes y del cumplimiento de las actividades contractuales.</t>
    </r>
  </si>
  <si>
    <r>
      <rPr>
        <sz val="11"/>
        <rFont val="Arial MT"/>
        <family val="2"/>
      </rPr>
      <t>La factura deberá ser presentada de manera electrónica y debe cumplir, como mínimo, los requisitos de las normas fiscales establecidas en el artículo 617 del Estatuto Tributario y demás normas que regulen la materia. La fecha de la factura debe corresponder al mes de su elaboración, y en ella constará el número del contrato, el concepto del bien o servicio que se está cobrando y el nombre del Supervisor designado o funcionario responsable.</t>
    </r>
  </si>
  <si>
    <r>
      <rPr>
        <sz val="11"/>
        <rFont val="Arial MT"/>
        <family val="2"/>
      </rPr>
      <t>El valor de las facturas será pagado con sujeción a las políticas que para el efecto tiene la Tesorería de la entidad, conforme al PAC y las transferencias Municipales.</t>
    </r>
  </si>
  <si>
    <r>
      <rPr>
        <sz val="11"/>
        <rFont val="Arial MT"/>
        <family val="2"/>
      </rPr>
      <t>El  Contratista  deberá  informar  a  El  INSTITUTO  DE  DEPORTES  Y  RECREACIÓN  DE MEDELLÍN –INDER la cuenta bancaria (corriente o de ahorros), abierta a su nombre, en la cual serán consignados o transferidos electrónicamente, los pagos que por este concepto le efectúe EL INSTITUTO DE DEPORTES Y RECREACIÓN DE MEDELLÍN -INDER-.</t>
    </r>
  </si>
  <si>
    <r>
      <rPr>
        <sz val="11"/>
        <rFont val="Arial MT"/>
        <family val="2"/>
      </rPr>
      <t xml:space="preserve">De conformidad con el artículo 23 de la Ley 1150 de 2007, y el artículo 50 de la ley 789 de 2002  el  contratista,  deberá  acreditar  que  se  encuentra  al  día  en  el  pago  de  aportes parafiscales relativos  al Sistema  de Seguridad Social  Integral,  así como  los  propios del SENA,  ICBF  y Cajas  de Compensación  Familiar  cuando  corresponda.  Esta  información deberá  ser  acreditada  por  el  CONTRATISTA  para  cada  pago  a  efectuar,  situación  que deberá ser verificada por el Supervisor del Instituto de Deportes y Recreación de Medellín
</t>
    </r>
    <r>
      <rPr>
        <sz val="11"/>
        <rFont val="Arial MT"/>
        <family val="2"/>
      </rPr>
      <t>–INDER-, so pena de incurrir en causal de mala conducta.</t>
    </r>
  </si>
  <si>
    <r>
      <rPr>
        <sz val="11"/>
        <rFont val="Arial MT"/>
        <family val="2"/>
      </rPr>
      <t>Si el contratista no se encuentra a paz y salvo con el Inder Medellín, con la suscripción del contrato,  autoriza  para  que  la  Tesorería  del  Instituto,  en  el  momento  de  un  pago, automáticamente y sin previo aviso realice el correspondiente cruce de cuentas, para la compensar los valores que tenga en mora por cualquier concepto.</t>
    </r>
  </si>
  <si>
    <r>
      <rPr>
        <sz val="11"/>
        <rFont val="Arial MT"/>
        <family val="2"/>
      </rPr>
      <t>Además, deberá acreditar que se encuentra al día en el pago de las obligaciones adquiridas con  los  proveedores,  con  quien  tenga  relación  comercial  derivada  de  la  ejecución  del contrato suscrito con el INDER.</t>
    </r>
  </si>
  <si>
    <r>
      <rPr>
        <sz val="11"/>
        <rFont val="Arial MT"/>
        <family val="2"/>
      </rPr>
      <t>En el evento en que EL CONTRATISTA pretenda hacer cesión de derechos económicos o cualquier  otro  negocio  jurídico  financiero que  conlleve  a  que  los  pagos  derivados  de  la ejecución del contrato se hagan a terceras personas o a un patrimonio autónomo constituido por  el  contratista,  deberá  mediar  autorización  de  la  Entidad,  previa  acreditación  de encontrarse a paz y salvo con proveedores y subcontratistas con quienes tenga relación comercial emanada de la ejecución del contrato.</t>
    </r>
  </si>
  <si>
    <r>
      <rPr>
        <b/>
        <sz val="11.5"/>
        <rFont val="Arial"/>
        <family val="2"/>
      </rPr>
      <t xml:space="preserve">CLÁUSULA   SEXTA.   FORMA   DE   PAGO:   </t>
    </r>
    <r>
      <rPr>
        <b/>
        <sz val="11"/>
        <rFont val="Arial"/>
        <family val="2"/>
      </rPr>
      <t>OBLIGACIONES   GENERALES   DEL CONTRATISTA.</t>
    </r>
  </si>
  <si>
    <r>
      <rPr>
        <sz val="11"/>
        <rFont val="Arial MT"/>
        <family val="2"/>
      </rPr>
      <t>Además de las derivadas de la esencia y naturaleza del Contrato, la ley, las obligaciones y condiciones señaladas en el Pliego de Condiciones y demás Documentos del Proceso, el Contratista se obliga a:</t>
    </r>
  </si>
  <si>
    <r>
      <rPr>
        <b/>
        <sz val="11"/>
        <rFont val="Arial"/>
        <family val="2"/>
      </rPr>
      <t xml:space="preserve">1.    </t>
    </r>
    <r>
      <rPr>
        <sz val="11"/>
        <rFont val="Arial MT"/>
        <family val="2"/>
      </rPr>
      <t xml:space="preserve">Realizar las actividades necesarias para el cumplimiento del objeto del contrato a entera satisfacción, así como las demás actividades que relacionadas con el objeto del mismo sean necesarias para lograr los fines buscados.
</t>
    </r>
    <r>
      <rPr>
        <b/>
        <sz val="11"/>
        <rFont val="Arial"/>
        <family val="2"/>
      </rPr>
      <t xml:space="preserve">2.    </t>
    </r>
    <r>
      <rPr>
        <sz val="11"/>
        <rFont val="Arial MT"/>
        <family val="2"/>
      </rPr>
      <t xml:space="preserve">Cumplir  con  las  especificaciones  técnicas  solicitadas  para  el  desarrollo  del contrato.
</t>
    </r>
    <r>
      <rPr>
        <b/>
        <sz val="11"/>
        <rFont val="Arial"/>
        <family val="2"/>
      </rPr>
      <t xml:space="preserve">3.    </t>
    </r>
    <r>
      <rPr>
        <sz val="11"/>
        <rFont val="Arial MT"/>
        <family val="2"/>
      </rPr>
      <t xml:space="preserve">Velar   por   el   cumplimiento   del   plazo   establecido   para   la   ejecución del objeto contractual.
</t>
    </r>
    <r>
      <rPr>
        <b/>
        <sz val="11"/>
        <rFont val="Arial"/>
        <family val="2"/>
      </rPr>
      <t xml:space="preserve">4.    </t>
    </r>
    <r>
      <rPr>
        <sz val="11"/>
        <rFont val="Arial MT"/>
        <family val="2"/>
      </rPr>
      <t xml:space="preserve">Atender las consultas que la Contratante o el Supervisor hagan sobre los servicios prestados.
</t>
    </r>
    <r>
      <rPr>
        <b/>
        <sz val="11"/>
        <rFont val="Arial"/>
        <family val="2"/>
      </rPr>
      <t xml:space="preserve">5.    </t>
    </r>
    <r>
      <rPr>
        <sz val="11"/>
        <rFont val="Arial MT"/>
        <family val="2"/>
      </rPr>
      <t xml:space="preserve">Participar en la elaboración de la liquidación respectiva en el término que se ha establecido, cuando a esta haya lugar.
</t>
    </r>
    <r>
      <rPr>
        <b/>
        <sz val="11"/>
        <rFont val="Arial"/>
        <family val="2"/>
      </rPr>
      <t xml:space="preserve">6.    </t>
    </r>
    <r>
      <rPr>
        <sz val="11"/>
        <rFont val="Arial MT"/>
        <family val="2"/>
      </rPr>
      <t xml:space="preserve">Mantener vigentes las garantías otorgadas, en caso de que procedan.
</t>
    </r>
    <r>
      <rPr>
        <b/>
        <sz val="11"/>
        <rFont val="Arial"/>
        <family val="2"/>
      </rPr>
      <t xml:space="preserve">7.    </t>
    </r>
    <r>
      <rPr>
        <sz val="11"/>
        <rFont val="Arial MT"/>
        <family val="2"/>
      </rPr>
      <t xml:space="preserve">Cumplir con todas las obligaciones laborales, de Seguridad Social, ARL y el pago de las obligaciones Parafiscales vigentes de los empleados y/o contratistas que utilice en el desarrollo del objeto contractual, y con las obligaciones del Sistema de Gestión de Seguridad y Salud en el Trabajo de conformidad con lo señalado en el Decreto 1072 del 2015.
</t>
    </r>
    <r>
      <rPr>
        <b/>
        <sz val="11"/>
        <rFont val="Arial"/>
        <family val="2"/>
      </rPr>
      <t xml:space="preserve">8.    </t>
    </r>
    <r>
      <rPr>
        <sz val="11"/>
        <rFont val="Arial MT"/>
        <family val="2"/>
      </rPr>
      <t>Respetar los buenos usos sociales, la cultura ciudadana y las buenas costumbres en la ejecución contractual.</t>
    </r>
  </si>
  <si>
    <r>
      <rPr>
        <b/>
        <sz val="11.5"/>
        <rFont val="Arial"/>
        <family val="2"/>
      </rPr>
      <t xml:space="preserve">CLÁUSULA SEPTIMA. </t>
    </r>
    <r>
      <rPr>
        <b/>
        <sz val="11"/>
        <rFont val="Arial"/>
        <family val="2"/>
      </rPr>
      <t>OBLIGACIONES ESPECÍFICAS DEL CONTRATISTA</t>
    </r>
  </si>
  <si>
    <r>
      <rPr>
        <sz val="11"/>
        <rFont val="Arial MT"/>
        <family val="2"/>
      </rPr>
      <t xml:space="preserve">1.   Realizar el mantenimiento preventivo y prestar la mano de obra requerida de los equipos objeto del presente contrato.
</t>
    </r>
    <r>
      <rPr>
        <sz val="11"/>
        <rFont val="Arial MT"/>
        <family val="2"/>
      </rPr>
      <t xml:space="preserve">2.   Acordar y revisar, conjuntamente con el supervisor del contrato, las fechas de las labores de mantenimiento preventivo y correctivo.
</t>
    </r>
    <r>
      <rPr>
        <sz val="11"/>
        <rFont val="Arial MT"/>
        <family val="2"/>
      </rPr>
      <t>3.   Dotar  a  todo  el  personal  que  preste  los  servicios,  de  uniformes  y  elementos  de protección, de acuerdo a las leyes y normatividad vigente.</t>
    </r>
  </si>
  <si>
    <r>
      <rPr>
        <sz val="11"/>
        <rFont val="Arial MT"/>
        <family val="2"/>
      </rPr>
      <t xml:space="preserve">4.   Asignar para la ejecución del contrato, personal capacitado, calificado y saludable para las actividades y oficios afines al que desempeñan, en cumplimiento de las funciones asignadas. El contratista deberá suministrar a la supervisión del contrato por parte del INDER, la información o documentación del personal contratado.
</t>
    </r>
    <r>
      <rPr>
        <sz val="11"/>
        <rFont val="Arial MT"/>
        <family val="2"/>
      </rPr>
      <t xml:space="preserve">5.   Presentar mensualmente los informes de mantenimientos preventivos y correctivos, y registros de fallas requeridos durante el período.
</t>
    </r>
    <r>
      <rPr>
        <sz val="11"/>
        <rFont val="Arial MT"/>
        <family val="2"/>
      </rPr>
      <t xml:space="preserve">6.   Prestar  la asesoría  técnica  para recomendar  y dirigir  modificaciones, controles y reparaciones de los equipos.
</t>
    </r>
    <r>
      <rPr>
        <sz val="11"/>
        <rFont val="Arial MT"/>
        <family val="2"/>
      </rPr>
      <t xml:space="preserve">7.   Disponer de los equipos, herramientas e instrumentos de medidas apropiadas para ejecutar las actividades objeto del contrato, en la cantidad y calidad necesarias para su normal desarrollo.
</t>
    </r>
    <r>
      <rPr>
        <sz val="11"/>
        <rFont val="Arial MT"/>
        <family val="2"/>
      </rPr>
      <t xml:space="preserve">8.   Crear  y/o  actualizar  la  hoja  de  vida  técnica,  con  especificaciones  básicas  y detalladas de los equipos que se le realicen el mantenimiento correctivo de acuerdo al cronograma de actividades acordado entre las partes.
</t>
    </r>
    <r>
      <rPr>
        <sz val="11"/>
        <rFont val="Arial MT"/>
        <family val="2"/>
      </rPr>
      <t xml:space="preserve">9.   Para  los suministros de equipos de  aire  acondicionado  se debe cumplir  con  las siguientes regulaciones:
</t>
    </r>
    <r>
      <rPr>
        <sz val="11"/>
        <rFont val="Arial MT"/>
        <family val="2"/>
      </rPr>
      <t xml:space="preserve">a.   Resolución 41012 de 2015, Resolución 40656 de 2016 y Resolución 40947 de 2016. Por las cuales se exige el certificado de conformidad del equipo con  respecto  al  cumplimiento  al  RETIQ.  Para  los  equipos  de fabricación nacional se debe suministrar la ficha técnica del producto la cual incluya el nombre del refrigerante empleado.
</t>
    </r>
    <r>
      <rPr>
        <sz val="11"/>
        <rFont val="Arial MT"/>
        <family val="2"/>
      </rPr>
      <t xml:space="preserve">b.   Visto   bueno   del   ANLA   para   importación   del   equipo   correspondiente (certificado de protección de la capa de ozono, Ley 29 de 1992 y posteriores, Resolución 1652 de 2007) Fotocopia de la tarjeta energética del equipo.
</t>
    </r>
    <r>
      <rPr>
        <sz val="11"/>
        <rFont val="Arial MT"/>
        <family val="2"/>
      </rPr>
      <t xml:space="preserve">10. Sostener los precios de la oferta durante la vigencia del contrato.
</t>
    </r>
    <r>
      <rPr>
        <sz val="11"/>
        <rFont val="Arial MT"/>
        <family val="2"/>
      </rPr>
      <t xml:space="preserve">11. Cumplir con los controles operacionales entregados por la supervisión del contrato.
</t>
    </r>
    <r>
      <rPr>
        <sz val="11"/>
        <rFont val="Arial MT"/>
        <family val="2"/>
      </rPr>
      <t xml:space="preserve">12. El contratista deberá cambiar, arreglar o corregir los servicios que no cumplan con las                  características exigidas o que no cumplan con las especificaciones técnicas requeridas por la Supervisión del contrato.
</t>
    </r>
    <r>
      <rPr>
        <sz val="11"/>
        <rFont val="Arial MT"/>
        <family val="2"/>
      </rPr>
      <t xml:space="preserve">13. Entregar al Supervisor un informe técnico mensual referente al diagnóstico inicial de los equipos objeto de este contrato.
</t>
    </r>
    <r>
      <rPr>
        <sz val="11"/>
        <rFont val="Arial MT"/>
        <family val="2"/>
      </rPr>
      <t xml:space="preserve">14. Entregar al Supervisor un informe técnico final, una vez se termine el contrato donde se describa y evidencie las actividades de mantenimiento preventivo y correctivo realizadas en los equipos objeto del presente contrato.
</t>
    </r>
    <r>
      <rPr>
        <sz val="11"/>
        <rFont val="Arial MT"/>
        <family val="2"/>
      </rPr>
      <t xml:space="preserve">15. Las  demás  que  tengan  relación  directa  con  la  naturaleza  y  objeto  del  presente contrato.
</t>
    </r>
    <r>
      <rPr>
        <sz val="11"/>
        <rFont val="Arial MT"/>
        <family val="2"/>
      </rPr>
      <t xml:space="preserve">16. El Contratista deberá gestionar los trámites necesarios ante el operador de red para realizar las actividades de mantenimiento preventivo de las redes eléctricas.
</t>
    </r>
    <r>
      <rPr>
        <sz val="11"/>
        <rFont val="Arial MT"/>
        <family val="2"/>
      </rPr>
      <t xml:space="preserve">17. El  Contratista  responderá  por  todos  los  daños  que  cause  en  desarrollo  de  la
</t>
    </r>
    <r>
      <rPr>
        <sz val="11"/>
        <rFont val="Arial MT"/>
        <family val="2"/>
      </rPr>
      <t>ejecución    del contrato, tales como daños en los equipos, objeto de este contrato, red de agua     y/o tuberías relacionadas, y cuartos de máquinas en general.</t>
    </r>
  </si>
  <si>
    <r>
      <rPr>
        <sz val="11"/>
        <rFont val="Arial MT"/>
        <family val="2"/>
      </rPr>
      <t xml:space="preserve">18. Señalar, dentro del mes siguiente a la suscripción del acta de inicio, las fechas en las que se realizarán los adiestramientos adicionales, relacionados con el criterio de evaluación de calidad de los pliegos de condiciones, en caso que se ha realizado dicho ofrecimiento.
</t>
    </r>
    <r>
      <rPr>
        <sz val="11"/>
        <rFont val="Arial MT"/>
        <family val="2"/>
      </rPr>
      <t xml:space="preserve">19. Cumplir con la resolución 0754 de 2014. Por el cual se adopta la metodología para la formulación, implementación, evaluación, seguimiento, control y actualización de los planes de gestión ambiental integral de residuos sólidos.
</t>
    </r>
    <r>
      <rPr>
        <sz val="11"/>
        <rFont val="Arial MT"/>
        <family val="2"/>
      </rPr>
      <t xml:space="preserve">20. Cumplir con la resolución 8321 de 1983. Por la cual se dictan normas de Protección y Conservación de la Audición de la Salud y el bienestar de las personas, por causa de la producción y emisión de ruidos.
</t>
    </r>
    <r>
      <rPr>
        <sz val="11"/>
        <rFont val="Arial MT"/>
        <family val="2"/>
      </rPr>
      <t xml:space="preserve">21. Ley 1562 de 2012. Seguridad y Salud en el trabajo.
</t>
    </r>
    <r>
      <rPr>
        <sz val="11"/>
        <rFont val="Arial MT"/>
        <family val="2"/>
      </rPr>
      <t xml:space="preserve">22. Decreto 1443 de 2014. Por el cual se dictan disposiciones para la implementación del Sistema de Gestión de la Seguridad y Salud en el Trabajo (SG-SST).
</t>
    </r>
    <r>
      <rPr>
        <sz val="11"/>
        <rFont val="Arial MT"/>
        <family val="2"/>
      </rPr>
      <t xml:space="preserve">23. Resolución 1111 de 2017. Estándares Mínimos del sistema de gestión de seguridad y salud en el trabajo.
</t>
    </r>
    <r>
      <rPr>
        <sz val="11"/>
        <rFont val="Arial MT"/>
        <family val="2"/>
      </rPr>
      <t xml:space="preserve">24. Resolución 1401 de 2007. Reglamenta la investigación de Accidentes e Incidentes de Trabajo.
</t>
    </r>
    <r>
      <rPr>
        <sz val="11"/>
        <rFont val="Arial MT"/>
        <family val="2"/>
      </rPr>
      <t xml:space="preserve">25. Resolución 1409 de 2012. Por la cual se establece el reglamento de seguridad para protección contra caídas en trabajo en alturas.
</t>
    </r>
    <r>
      <rPr>
        <sz val="11"/>
        <rFont val="Arial MT"/>
        <family val="2"/>
      </rPr>
      <t xml:space="preserve">26. Decreto 1072 de 2015. Decreto único reglamentario del sector trabajo.
</t>
    </r>
    <r>
      <rPr>
        <sz val="11"/>
        <rFont val="Arial MT"/>
        <family val="2"/>
      </rPr>
      <t xml:space="preserve">Resolución 1652 de 2007". Por el cual se prohíbe la fabricación e importación de equipos y productos que contengan o requieran para su producción u operación las sustancias agotadoras de la capa de ozono".
</t>
    </r>
    <r>
      <rPr>
        <sz val="11"/>
        <rFont val="Arial MT"/>
        <family val="2"/>
      </rPr>
      <t xml:space="preserve">27. Decreto 1443 de 2014. Por el cual se dictan disposiciones para la implementación del Sistema de Gestión de la Seguridad y Salud en el Trabajo (SG-SST).
</t>
    </r>
    <r>
      <rPr>
        <sz val="11"/>
        <rFont val="Arial MT"/>
        <family val="2"/>
      </rPr>
      <t xml:space="preserve">28. Cumplir con toda la normatividad vigente referente a la actividad a realizar, como el RETIE y la NTC 2050.
</t>
    </r>
    <r>
      <rPr>
        <sz val="11"/>
        <rFont val="Arial MT"/>
        <family val="2"/>
      </rPr>
      <t xml:space="preserve">29. Ley 1209 de 2008 y decreto 554 de 2015, los cuales rigen el suministro e instalación de elementos de seguridad en piscinas.
</t>
    </r>
    <r>
      <rPr>
        <sz val="11"/>
        <rFont val="Arial MT"/>
        <family val="2"/>
      </rPr>
      <t>30. Todas las normas vigentes que regulen la materia.</t>
    </r>
  </si>
  <si>
    <r>
      <rPr>
        <b/>
        <sz val="11"/>
        <rFont val="Arial"/>
        <family val="2"/>
      </rPr>
      <t>SISTEMAS ELECTROMECÁNICOS: (LOTE 1):</t>
    </r>
  </si>
  <si>
    <r>
      <rPr>
        <b/>
        <sz val="11"/>
        <rFont val="Arial"/>
        <family val="2"/>
      </rPr>
      <t>Obligaciones ambientales:</t>
    </r>
  </si>
  <si>
    <r>
      <rPr>
        <b/>
        <sz val="11"/>
        <rFont val="Arial"/>
        <family val="2"/>
      </rPr>
      <t xml:space="preserve">1.   </t>
    </r>
    <r>
      <rPr>
        <sz val="11"/>
        <rFont val="Arial MT"/>
        <family val="2"/>
      </rPr>
      <t xml:space="preserve">Todos  los  insumos  eléctricos  que  sean  utilizados  para  la  ejecución  del  contrato deberán tener certificación RETIE.
</t>
    </r>
    <r>
      <rPr>
        <b/>
        <sz val="11"/>
        <rFont val="Arial"/>
        <family val="2"/>
      </rPr>
      <t xml:space="preserve">2.   </t>
    </r>
    <r>
      <rPr>
        <sz val="11"/>
        <rFont val="Arial MT"/>
        <family val="2"/>
      </rPr>
      <t>El  contratista  deberá  presentar  certificación  Plena  y  por  ende  Declaración  de Cumplimiento  y  Dictamen  de  Inspección  de  las  instalaciones  nuevas  y  de  las ampliaciones   o   remodelaciones   especificadas   en   el   Reglamento   técnico   de Instalaciones  Eléctricas  –RETIE,  en  caso  que  se  realicen  en  la  ejecución  del contrato. Periodicidad: conforme a la demanda del servicio.</t>
    </r>
  </si>
  <si>
    <r>
      <rPr>
        <b/>
        <sz val="11"/>
        <rFont val="Arial"/>
        <family val="2"/>
      </rPr>
      <t xml:space="preserve">3.   </t>
    </r>
    <r>
      <rPr>
        <sz val="11"/>
        <rFont val="Arial MT"/>
        <family val="2"/>
      </rPr>
      <t xml:space="preserve">En caso que se realicen mantenimientos o de una nueva instalación eléctrica, el contratista  deberá  presentar  un  informe  detallado,  explicando  claramente  las actividades de mantenimiento y/o instalaciones realizadas, el cual debe tener incluir el certificado de conformidad de cumplimiento (producto, proceso o servicio) con el Reglamento técnico de Instalaciones Eléctricas –RETIE. Periodicidad: conforme a la demanda del servicio.
</t>
    </r>
    <r>
      <rPr>
        <b/>
        <sz val="11"/>
        <rFont val="Arial"/>
        <family val="2"/>
      </rPr>
      <t xml:space="preserve">4.   </t>
    </r>
    <r>
      <rPr>
        <sz val="11"/>
        <rFont val="Arial MT"/>
        <family val="2"/>
      </rPr>
      <t xml:space="preserve">En caso de requerirse el contratista deberá presentar el diagrama unifilar el cual debe dar cumplimiento a la Resolución 90708 de agosto 30 de 2013. Reglamento técnico de Instalaciones Eléctricas –RETIE. Periodicidad: conforme a la demanda del servicio.
</t>
    </r>
    <r>
      <rPr>
        <b/>
        <sz val="11"/>
        <rFont val="Arial"/>
        <family val="2"/>
      </rPr>
      <t xml:space="preserve">5.   </t>
    </r>
    <r>
      <rPr>
        <sz val="11"/>
        <rFont val="Arial MT"/>
        <family val="2"/>
      </rPr>
      <t xml:space="preserve">En caso que se requieran Aparatos Eléctricos y Electrónicos- AEE, el contratista deberá presentar el documento en donde se especifique la clasificación de los AEE (el Sistema Armonizado de Designación y Codificación de Mercancías (SA) vigente para los AEE importados y la Clasificación Central de Productos (CPC) vigente para los AEE fabricados en el país) que serán instalados en el INDER, conforme a los establecido por el ministerio de Ambiente y Desarrollo Sostenible. Periodicidad:
</t>
    </r>
    <r>
      <rPr>
        <b/>
        <sz val="11"/>
        <rFont val="Arial"/>
        <family val="2"/>
      </rPr>
      <t xml:space="preserve">6.   </t>
    </r>
    <r>
      <rPr>
        <sz val="11"/>
        <rFont val="Arial MT"/>
        <family val="2"/>
      </rPr>
      <t xml:space="preserve">En caso requerirse Aparatos Eléctricos y Electrónicos- AEE, el contratista deberá presentar   el   soporte   de   la   inscripción   en   el   registro   de   productores   y comercializadores de AEE del el Ministerio de Comercio, Industria y Turismo.
</t>
    </r>
    <r>
      <rPr>
        <b/>
        <sz val="11"/>
        <rFont val="Arial"/>
        <family val="2"/>
      </rPr>
      <t xml:space="preserve">7.   </t>
    </r>
    <r>
      <rPr>
        <sz val="11"/>
        <rFont val="Arial MT"/>
        <family val="2"/>
      </rPr>
      <t xml:space="preserve">En caso de generarse Residuos de Aparatos Eléctricos y Electrónicos- RAEE, el contratista  deberá  entregar  un  Informe  con  soportes  del  manejo,  recolección, transporte, tratamiento y/o certificado de disposición final.
</t>
    </r>
    <r>
      <rPr>
        <b/>
        <sz val="11"/>
        <rFont val="Arial"/>
        <family val="2"/>
      </rPr>
      <t xml:space="preserve">8.   </t>
    </r>
    <r>
      <rPr>
        <sz val="11"/>
        <rFont val="Arial MT"/>
        <family val="2"/>
      </rPr>
      <t xml:space="preserve">En caso requerirse Aparatos Eléctricos y Electrónicos- AEE, el contratista deberá entregar la certificación de RETIQ y Energy Star.
</t>
    </r>
    <r>
      <rPr>
        <b/>
        <sz val="11"/>
        <rFont val="Arial"/>
        <family val="2"/>
      </rPr>
      <t xml:space="preserve">9.   </t>
    </r>
    <r>
      <rPr>
        <sz val="11"/>
        <rFont val="Arial MT"/>
        <family val="2"/>
      </rPr>
      <t xml:space="preserve">Dar cumplimiento al Decreto 1076 del 2015 articulo 2.2.6.1.1.1 y siguientes en lo relacionado  a  residuos  peligrosos,  para  lo  cual  el  contratista  deberá  entregar  al INDER lo siguiente:
</t>
    </r>
    <r>
      <rPr>
        <b/>
        <sz val="11"/>
        <rFont val="Arial"/>
        <family val="2"/>
      </rPr>
      <t xml:space="preserve">a.   </t>
    </r>
    <r>
      <rPr>
        <sz val="11"/>
        <rFont val="Arial MT"/>
        <family val="2"/>
      </rPr>
      <t xml:space="preserve">En  caso  de  generarse  residuos  peligrosos,  el  contratista  deberá  hacer entrega  del  certificado  de  disposición  final  de  RESPEL,  almacenamiento, aprovechamiento  o  tratamiento  por  un  gestor  autorizado  con  licencia ambiental vigente. </t>
    </r>
    <r>
      <rPr>
        <b/>
        <sz val="11"/>
        <rFont val="Arial"/>
        <family val="2"/>
      </rPr>
      <t xml:space="preserve">Periodicidad: </t>
    </r>
    <r>
      <rPr>
        <sz val="11"/>
        <rFont val="Arial MT"/>
        <family val="2"/>
      </rPr>
      <t xml:space="preserve">en cada mantenimiento se debe presentar un  informe  de  las  actividades  realizadas  y  los  residuos  generados,  a  los cuales se les debe realizar la correcta disposición final y en caso de contener residuos  peligrosos,  deberán  coincidir  los  residuos  generados  con  la cantidad en el certificado d disposición final.
</t>
    </r>
    <r>
      <rPr>
        <b/>
        <sz val="11"/>
        <rFont val="Arial"/>
        <family val="2"/>
      </rPr>
      <t xml:space="preserve">b.   </t>
    </r>
    <r>
      <rPr>
        <sz val="11"/>
        <rFont val="Arial MT"/>
        <family val="2"/>
      </rPr>
      <t xml:space="preserve">El  contratista  deberá  entregar  el  procedimiento  de  manejo  de  residuos peligrosos. </t>
    </r>
    <r>
      <rPr>
        <b/>
        <sz val="11"/>
        <rFont val="Arial"/>
        <family val="2"/>
      </rPr>
      <t xml:space="preserve">Periodicidad: </t>
    </r>
    <r>
      <rPr>
        <sz val="11"/>
        <rFont val="Arial MT"/>
        <family val="2"/>
      </rPr>
      <t xml:space="preserve">al inicio del contrato.
</t>
    </r>
    <r>
      <rPr>
        <b/>
        <sz val="11"/>
        <rFont val="Arial"/>
        <family val="2"/>
      </rPr>
      <t xml:space="preserve">c.   </t>
    </r>
    <r>
      <rPr>
        <sz val="11"/>
        <rFont val="Arial MT"/>
        <family val="2"/>
      </rPr>
      <t xml:space="preserve">Evidencia de las capacitaciones al  personal encargado de la gestión y el manejo de los residuos o desechos peligrosos. </t>
    </r>
    <r>
      <rPr>
        <b/>
        <sz val="11"/>
        <rFont val="Arial"/>
        <family val="2"/>
      </rPr>
      <t xml:space="preserve">Periodicidad: </t>
    </r>
    <r>
      <rPr>
        <sz val="11"/>
        <rFont val="Arial MT"/>
        <family val="2"/>
      </rPr>
      <t xml:space="preserve">Al inicio del contrato
</t>
    </r>
    <r>
      <rPr>
        <b/>
        <sz val="11"/>
        <rFont val="Arial"/>
        <family val="2"/>
      </rPr>
      <t xml:space="preserve">d.   </t>
    </r>
    <r>
      <rPr>
        <sz val="11"/>
        <rFont val="Arial MT"/>
        <family val="2"/>
      </rPr>
      <t>El  contratista  deberá  entregar  el  certificado de  la  entrega  de  las baterías plomo-ácido  que  se  generen  a  un  gestor  autorizado  para  realizar  el tratamiento y su posconsumo.</t>
    </r>
  </si>
  <si>
    <r>
      <rPr>
        <b/>
        <sz val="11"/>
        <rFont val="Arial"/>
        <family val="2"/>
      </rPr>
      <t xml:space="preserve">10. </t>
    </r>
    <r>
      <rPr>
        <sz val="11"/>
        <rFont val="Arial MT"/>
        <family val="2"/>
      </rPr>
      <t xml:space="preserve">El contratista deberá cumplir con la Resolución 2749 de 2017 en lo relacionado al suministro  del  componente  HCFC-22,  por  lo  tanto,  deberá  presentar  licencia ambiental para la importación de sustancias del Grupo I del Anexo C del Protocolo de   Montreal   otorgada   por   la   Autoridad   Nacional   de   Licencias   Ambientales. </t>
    </r>
    <r>
      <rPr>
        <b/>
        <sz val="11"/>
        <rFont val="Arial"/>
        <family val="2"/>
      </rPr>
      <t xml:space="preserve">Periodicidad: </t>
    </r>
    <r>
      <rPr>
        <sz val="11"/>
        <rFont val="Arial MT"/>
        <family val="2"/>
      </rPr>
      <t>al inicio del contrato.</t>
    </r>
  </si>
  <si>
    <r>
      <rPr>
        <b/>
        <sz val="11"/>
        <rFont val="Arial"/>
        <family val="2"/>
      </rPr>
      <t>SUBESTACIONES ELÉCTRICAS, REDES DE MEDÍA Y BAJA TENSIÓN: (LOTE 3):</t>
    </r>
  </si>
  <si>
    <r>
      <rPr>
        <b/>
        <sz val="11"/>
        <rFont val="Arial"/>
        <family val="2"/>
      </rPr>
      <t xml:space="preserve">1.   </t>
    </r>
    <r>
      <rPr>
        <sz val="11"/>
        <rFont val="Arial MT"/>
        <family val="2"/>
      </rPr>
      <t xml:space="preserve">El    contratista   deberá   presentar   certificación   que   los    equipos   instalados (transformadores) fueron fabricados libres de PCB´s (Benifelos Policlorados).
</t>
    </r>
    <r>
      <rPr>
        <b/>
        <sz val="11"/>
        <rFont val="Arial"/>
        <family val="2"/>
      </rPr>
      <t xml:space="preserve">2.   </t>
    </r>
    <r>
      <rPr>
        <sz val="11"/>
        <rFont val="Arial MT"/>
        <family val="2"/>
      </rPr>
      <t xml:space="preserve">Todos  los  insumos  eléctricos  que  sean  utilizados  para  la  ejecución  del  contrato deberán tener certificación RETIE.
</t>
    </r>
    <r>
      <rPr>
        <b/>
        <sz val="11"/>
        <rFont val="Arial"/>
        <family val="2"/>
      </rPr>
      <t xml:space="preserve">3.   </t>
    </r>
    <r>
      <rPr>
        <sz val="11"/>
        <rFont val="Arial MT"/>
        <family val="2"/>
      </rPr>
      <t xml:space="preserve">El  contratista  deberá  presentar  certificación  Plena  y  por  ende  Declaración  de Cumplimiento  y  Dictamen  de  Inspección  de  las  instalaciones  nuevas  y  de  las ampliaciones   o   remodelaciones   especificadas   en   el   Reglamento   técnico   de Instalaciones  Eléctricas  –RETIE,  en  caso  que  se  realicen  en  la  ejecución  del contrato. </t>
    </r>
    <r>
      <rPr>
        <b/>
        <sz val="11"/>
        <rFont val="Arial"/>
        <family val="2"/>
      </rPr>
      <t xml:space="preserve">Periodicidad: </t>
    </r>
    <r>
      <rPr>
        <sz val="11"/>
        <rFont val="Arial MT"/>
        <family val="2"/>
      </rPr>
      <t xml:space="preserve">conforme a la demanda del servicio.
</t>
    </r>
    <r>
      <rPr>
        <b/>
        <sz val="11"/>
        <rFont val="Arial"/>
        <family val="2"/>
      </rPr>
      <t xml:space="preserve">4.   </t>
    </r>
    <r>
      <rPr>
        <sz val="11"/>
        <rFont val="Arial MT"/>
        <family val="2"/>
      </rPr>
      <t xml:space="preserve">En caso que se realicen mantenimientos o de una nueva instalación eléctrica, el contratista  deberá  presentar  un  informe  detallado,  explicando  claramente  las actividades de mantenimiento y/o instalaciones realizadas, el cual debe tener incluir el certificado de conformidad de cumplimiento (producto, proceso o servicio) con el Reglamento técnico de Instalaciones Eléctricas –RETIE. </t>
    </r>
    <r>
      <rPr>
        <b/>
        <sz val="11"/>
        <rFont val="Arial"/>
        <family val="2"/>
      </rPr>
      <t xml:space="preserve">Periodicidad: </t>
    </r>
    <r>
      <rPr>
        <sz val="11"/>
        <rFont val="Arial MT"/>
        <family val="2"/>
      </rPr>
      <t xml:space="preserve">conforme a la demanda del servicio.
</t>
    </r>
    <r>
      <rPr>
        <b/>
        <sz val="11"/>
        <rFont val="Arial"/>
        <family val="2"/>
      </rPr>
      <t xml:space="preserve">5.   </t>
    </r>
    <r>
      <rPr>
        <sz val="11"/>
        <rFont val="Arial MT"/>
        <family val="2"/>
      </rPr>
      <t xml:space="preserve">En caso de requerirse el contratista deberá presentar el diagrama unifilar el cual debe dar cumplimiento a la Resolución 90708 de agosto 30 de 2013. Reglamento técnico de Instalaciones Eléctricas –RETIE. Periodicidad: conforme a la demanda del servicio.
</t>
    </r>
    <r>
      <rPr>
        <b/>
        <sz val="11"/>
        <rFont val="Arial"/>
        <family val="2"/>
      </rPr>
      <t xml:space="preserve">6.   </t>
    </r>
    <r>
      <rPr>
        <sz val="11"/>
        <rFont val="Arial MT"/>
        <family val="2"/>
      </rPr>
      <t xml:space="preserve">En caso que se requieran Aparatos Eléctricos y Electrónicos- AEE, el contratista deberá presentar el documento en donde se especifique la clasificación de los AEE (el Sistema Armonizado de Designación y Codificación de Mercancías (SA) vigente para los AEE importados y la Clasificación Central de Productos (CPC) vigente para los AEE fabricados en el país) que serán instalados en el INDER, conforme a los establecido por el ministerio de Ambiente y Desarrollo Sostenible. Periodicidad:
</t>
    </r>
    <r>
      <rPr>
        <b/>
        <sz val="11"/>
        <rFont val="Arial"/>
        <family val="2"/>
      </rPr>
      <t xml:space="preserve">7.   </t>
    </r>
    <r>
      <rPr>
        <sz val="11"/>
        <rFont val="Arial MT"/>
        <family val="2"/>
      </rPr>
      <t xml:space="preserve">En caso requerirse Aparatos Eléctricos y Electrónicos- AEE, el contratista deberá presentar   el   soporte   de   la   inscripción   en   el   registro   de   productores   y comercializadores de AEE del el Ministerio de Comercio, Industria y Turismo.
</t>
    </r>
    <r>
      <rPr>
        <b/>
        <sz val="11"/>
        <rFont val="Arial"/>
        <family val="2"/>
      </rPr>
      <t xml:space="preserve">8.   </t>
    </r>
    <r>
      <rPr>
        <sz val="11"/>
        <rFont val="Arial MT"/>
        <family val="2"/>
      </rPr>
      <t>En caso de generarse Residuos de Aparatos Eléctricos y Electrónicos- RAEE, el contratista  deberá  entregar  un  Informe  con  soportes  del  manejo,  recolección, transporte, tratamiento y/o certificado de disposición final.</t>
    </r>
  </si>
  <si>
    <r>
      <rPr>
        <b/>
        <sz val="11"/>
        <rFont val="Arial"/>
        <family val="2"/>
      </rPr>
      <t xml:space="preserve">9.   </t>
    </r>
    <r>
      <rPr>
        <sz val="11"/>
        <rFont val="Arial MT"/>
        <family val="2"/>
      </rPr>
      <t xml:space="preserve">En caso requerirse Aparatos Eléctricos y Electrónicos- AEE, el contratista deberá entregar la certificación de RETIQ y Energy Star.
</t>
    </r>
    <r>
      <rPr>
        <b/>
        <sz val="11"/>
        <rFont val="Arial"/>
        <family val="2"/>
      </rPr>
      <t xml:space="preserve">10. </t>
    </r>
    <r>
      <rPr>
        <sz val="11"/>
        <rFont val="Arial MT"/>
        <family val="2"/>
      </rPr>
      <t xml:space="preserve">Dar cumplimiento al Decreto 1076 del 2015 articulo 2.2.6.1.1.1 y siguientes en lo relacionado  a  residuos  peligrosos,  para  lo  cual  el  contratista  deberá  entregar  al INDER lo siguiente:
</t>
    </r>
    <r>
      <rPr>
        <b/>
        <sz val="11"/>
        <rFont val="Arial"/>
        <family val="2"/>
      </rPr>
      <t xml:space="preserve">a.   </t>
    </r>
    <r>
      <rPr>
        <sz val="11"/>
        <rFont val="Arial MT"/>
        <family val="2"/>
      </rPr>
      <t xml:space="preserve">En  caso  de  generarse  residuos  peligrosos,  el  contratista  deberá  hacer entrega  del  certificado  de  disposición  final  de  RESPEL,  almacenamiento, aprovechamiento  o  tratamiento  por  un  gestor  autorizado  con  licencia ambiental vigente. </t>
    </r>
    <r>
      <rPr>
        <b/>
        <sz val="11"/>
        <rFont val="Arial"/>
        <family val="2"/>
      </rPr>
      <t xml:space="preserve">Periodicidad: </t>
    </r>
    <r>
      <rPr>
        <sz val="11"/>
        <rFont val="Arial MT"/>
        <family val="2"/>
      </rPr>
      <t xml:space="preserve">en cada mantenimiento se debe presentar un  informe  de  las  actividades  realizadas  y  los  residuos  generados,  a  los cuales se les debe realizar la correcta disposición final y en caso de contener residuos  peligrosos,  deberán  coincidir  los  residuos  generados  con  la cantidad en el certificado d disposición final.
</t>
    </r>
    <r>
      <rPr>
        <b/>
        <sz val="11"/>
        <rFont val="Arial"/>
        <family val="2"/>
      </rPr>
      <t xml:space="preserve">b.   </t>
    </r>
    <r>
      <rPr>
        <sz val="11"/>
        <rFont val="Arial MT"/>
        <family val="2"/>
      </rPr>
      <t xml:space="preserve">El  contratista  deberá  entregar  el  procedimiento  de  manejo  de  residuos peligrosos. </t>
    </r>
    <r>
      <rPr>
        <b/>
        <sz val="11"/>
        <rFont val="Arial"/>
        <family val="2"/>
      </rPr>
      <t xml:space="preserve">Periodicidad: </t>
    </r>
    <r>
      <rPr>
        <sz val="11"/>
        <rFont val="Arial MT"/>
        <family val="2"/>
      </rPr>
      <t xml:space="preserve">al inicio del contrato.
</t>
    </r>
    <r>
      <rPr>
        <b/>
        <sz val="11"/>
        <rFont val="Arial"/>
        <family val="2"/>
      </rPr>
      <t xml:space="preserve">c.   </t>
    </r>
    <r>
      <rPr>
        <sz val="11"/>
        <rFont val="Arial MT"/>
        <family val="2"/>
      </rPr>
      <t xml:space="preserve">Evidencia de las capacitaciones al personal encargado de la gestión y el manejo de los residuos o desechos peligrosos. </t>
    </r>
    <r>
      <rPr>
        <b/>
        <sz val="11"/>
        <rFont val="Arial"/>
        <family val="2"/>
      </rPr>
      <t xml:space="preserve">Periodicidad: </t>
    </r>
    <r>
      <rPr>
        <sz val="11"/>
        <rFont val="Arial MT"/>
        <family val="2"/>
      </rPr>
      <t xml:space="preserve">Al inicio del contrato
</t>
    </r>
    <r>
      <rPr>
        <b/>
        <sz val="11"/>
        <rFont val="Arial"/>
        <family val="2"/>
      </rPr>
      <t xml:space="preserve">d.   </t>
    </r>
    <r>
      <rPr>
        <sz val="11"/>
        <rFont val="Arial MT"/>
        <family val="2"/>
      </rPr>
      <t xml:space="preserve">El  contratista  deberá  entregar  el  certificado de  la  entrega  de  las baterías plomo-ácido  que  se  generen  a  un  gestor  autorizado  para  realizar  el tratamiento y su posconsumo.
</t>
    </r>
    <r>
      <rPr>
        <b/>
        <sz val="11"/>
        <rFont val="Arial"/>
        <family val="2"/>
      </rPr>
      <t xml:space="preserve">11. </t>
    </r>
    <r>
      <rPr>
        <sz val="11"/>
        <rFont val="Arial MT"/>
        <family val="2"/>
      </rPr>
      <t xml:space="preserve">Dar cumplimiento a la Ley 29 de 1992 por medio del cual se ratificó el protocolo de Montreal relativo a las sustancias agotadoras de la capa de ozono, para lo cual el contratista  deberá  entregar  las  fichas  técnicas  de  los  productos  nacionales  o  la certificación del ANLA para equipos importados de certificado de protección de la capa  de  ozono.  Los  productos, sustancias  o aparatos utilizados  en  los sistemas electromecánicos, subestaciones eléctricas, redes de media y baja tensión y aires acondicionado, NO pueden contener:
</t>
    </r>
    <r>
      <rPr>
        <sz val="11"/>
        <rFont val="Arial MT"/>
        <family val="2"/>
      </rPr>
      <t xml:space="preserve">-     Clorofluorocarbonos (CFC)
</t>
    </r>
    <r>
      <rPr>
        <sz val="11"/>
        <rFont val="Arial MT"/>
        <family val="2"/>
      </rPr>
      <t xml:space="preserve">-     Hidroclorofluorocarburos HCFC
</t>
    </r>
    <r>
      <rPr>
        <sz val="11"/>
        <rFont val="Arial MT"/>
        <family val="2"/>
      </rPr>
      <t xml:space="preserve">-     Halones.
</t>
    </r>
    <r>
      <rPr>
        <sz val="11"/>
        <rFont val="Arial MT"/>
        <family val="2"/>
      </rPr>
      <t>-     Bromuro de Metilo.</t>
    </r>
  </si>
  <si>
    <r>
      <rPr>
        <b/>
        <sz val="11"/>
        <rFont val="Arial"/>
        <family val="2"/>
      </rPr>
      <t xml:space="preserve">12. </t>
    </r>
    <r>
      <rPr>
        <sz val="11"/>
        <rFont val="Arial MT"/>
        <family val="2"/>
      </rPr>
      <t xml:space="preserve">El contratista dará cumplimiento a la Resolución 41012, para lo cual debe presentar:
</t>
    </r>
    <r>
      <rPr>
        <b/>
        <sz val="11"/>
        <rFont val="Arial"/>
        <family val="2"/>
      </rPr>
      <t xml:space="preserve">a.   </t>
    </r>
    <r>
      <rPr>
        <sz val="11"/>
        <rFont val="Arial MT"/>
        <family val="2"/>
      </rPr>
      <t xml:space="preserve">Certificado de conformidad del equipo respecto al cumplimiento de RETIQ.
</t>
    </r>
    <r>
      <rPr>
        <b/>
        <sz val="11"/>
        <rFont val="Arial"/>
        <family val="2"/>
      </rPr>
      <t xml:space="preserve">b.   </t>
    </r>
    <r>
      <rPr>
        <sz val="11"/>
        <rFont val="Arial MT"/>
        <family val="2"/>
      </rPr>
      <t xml:space="preserve">Copia de la etiqueta de eficiencia energética del equipo.
</t>
    </r>
    <r>
      <rPr>
        <b/>
        <sz val="11"/>
        <rFont val="Arial"/>
        <family val="2"/>
      </rPr>
      <t xml:space="preserve">c.   </t>
    </r>
    <r>
      <rPr>
        <sz val="11"/>
        <rFont val="Arial MT"/>
        <family val="2"/>
      </rPr>
      <t>Copia de la etiqueta de eficiencia energética del equipo Energy Star.</t>
    </r>
  </si>
  <si>
    <r>
      <rPr>
        <b/>
        <sz val="11.5"/>
        <rFont val="Arial"/>
        <family val="2"/>
      </rPr>
      <t xml:space="preserve">CLÁUSULA OCTAVA. </t>
    </r>
    <r>
      <rPr>
        <b/>
        <sz val="11"/>
        <rFont val="Arial"/>
        <family val="2"/>
      </rPr>
      <t>OBLIGACIONES DE LA ENTIDAD</t>
    </r>
  </si>
  <si>
    <r>
      <rPr>
        <sz val="11"/>
        <rFont val="Arial MT"/>
        <family val="2"/>
      </rPr>
      <t>La Entidad está obligada a:</t>
    </r>
  </si>
  <si>
    <r>
      <rPr>
        <b/>
        <sz val="11"/>
        <rFont val="Arial"/>
        <family val="2"/>
      </rPr>
      <t xml:space="preserve">1.   </t>
    </r>
    <r>
      <rPr>
        <sz val="11"/>
        <rFont val="Arial MT"/>
        <family val="2"/>
      </rPr>
      <t xml:space="preserve">Designar el personal idóneo para realizar la función de supervisión del contrato para su debida ejecución.
</t>
    </r>
    <r>
      <rPr>
        <b/>
        <sz val="11"/>
        <rFont val="Arial"/>
        <family val="2"/>
      </rPr>
      <t xml:space="preserve">2.   </t>
    </r>
    <r>
      <rPr>
        <sz val="11"/>
        <rFont val="Arial MT"/>
        <family val="2"/>
      </rPr>
      <t xml:space="preserve">Pagar el valor del contrato de acuerdo con la forma de pago estipulada.
</t>
    </r>
    <r>
      <rPr>
        <b/>
        <sz val="11"/>
        <rFont val="Arial"/>
        <family val="2"/>
      </rPr>
      <t xml:space="preserve">3.   </t>
    </r>
    <r>
      <rPr>
        <sz val="11"/>
        <rFont val="Arial MT"/>
        <family val="2"/>
      </rPr>
      <t>Facilitar la información y los elementos necesarios para el cabal cumplimiento del objeto del contrato.</t>
    </r>
  </si>
  <si>
    <r>
      <rPr>
        <b/>
        <sz val="11.5"/>
        <rFont val="Arial"/>
        <family val="2"/>
      </rPr>
      <t xml:space="preserve">CLÁUSULA NOVENA. SUPERVISIÓN. </t>
    </r>
    <r>
      <rPr>
        <sz val="11.5"/>
        <rFont val="Arial MT"/>
        <family val="2"/>
      </rPr>
      <t>La supervisión estará a cargo del Subdirector de  Escenarios  Deportivos  y  Recreativos  o  quien  haga  sus  veces,  quien  ejercerá funciones de supervisión y vigilancia técnica, administrativa y financiera del contrato. Es responsabilidad del Supervisor verificar que EL CONTRATISTA haya adecuado sus afiliaciones  al  Sistema  Integral  de  Seguridad  Social  en  Salud,  Pensiones  y  ARL  de conformidad con lo dispuesto en el artículo 23 de la Ley 1150 de 2007.</t>
    </r>
  </si>
  <si>
    <r>
      <rPr>
        <b/>
        <sz val="11.5"/>
        <rFont val="Arial"/>
        <family val="2"/>
      </rPr>
      <t xml:space="preserve">CLÁUSULA   </t>
    </r>
    <r>
      <rPr>
        <b/>
        <sz val="11.5"/>
        <rFont val="Times New Roman"/>
        <family val="1"/>
      </rPr>
      <t>DÉCIM</t>
    </r>
    <r>
      <rPr>
        <b/>
        <sz val="11.5"/>
        <rFont val="Arial"/>
        <family val="2"/>
      </rPr>
      <t xml:space="preserve">A.   </t>
    </r>
    <r>
      <rPr>
        <sz val="11"/>
        <rFont val="Arial MT"/>
        <family val="2"/>
      </rPr>
      <t xml:space="preserve">GARANTÍAS.   EL   CONTRATISTA   constituirá,   a   favor   del INSTITUTO DE DEPORTES Y RECREACIÓN DE MEDELLÍN–INDER– registrado con NIT
</t>
    </r>
    <r>
      <rPr>
        <sz val="11"/>
        <rFont val="Arial MT"/>
        <family val="2"/>
      </rPr>
      <t xml:space="preserve">No. 800.194.096-0, una garantía única, para asegurar el cumplimiento de sus obligaciones, mediante  la  celebración  de  un  contrato  de  seguro  contenido  en  una  póliza,  patrimonio autónomo,  o  garantía  bancaria,  otorgada  por  un  banco  o  una  compañía  de  seguros legalmente establecida en Colombia, o por cualquier mecanismo de cobertura de riesgo tal y como lo contempla el artículo 7 de la Ley 1150 de 2007, con los siguientes amparos, cuantías y vigencias:
</t>
    </r>
    <r>
      <rPr>
        <sz val="11"/>
        <rFont val="Symbol"/>
        <family val="5"/>
      </rPr>
      <t></t>
    </r>
    <r>
      <rPr>
        <sz val="11"/>
        <rFont val="Times New Roman"/>
        <family val="1"/>
      </rPr>
      <t xml:space="preserve">     </t>
    </r>
    <r>
      <rPr>
        <b/>
        <sz val="11"/>
        <rFont val="Arial"/>
        <family val="2"/>
      </rPr>
      <t xml:space="preserve">GARANTÍA DE CUMPLIMIENTO
</t>
    </r>
    <r>
      <rPr>
        <sz val="11"/>
        <rFont val="Arial MT"/>
        <family val="2"/>
      </rPr>
      <t>Para cubrir cualquier hecho constitutivo de incumplimiento, el Contratista deberá presentar la Garantía única de cumplimiento en original a la Entidad dentro de los  3 días hábiles siguientes contados a partir de la firma del Contrato y requerirá la aprobación de la Entidad. Esta Garantía tendrá las siguientes características:</t>
    </r>
  </si>
  <si>
    <r>
      <rPr>
        <b/>
        <sz val="9"/>
        <rFont val="Arial"/>
        <family val="2"/>
      </rPr>
      <t>CARACTERÍSTICA</t>
    </r>
  </si>
  <si>
    <r>
      <rPr>
        <b/>
        <sz val="9"/>
        <rFont val="Arial"/>
        <family val="2"/>
      </rPr>
      <t>CONDICIÓN</t>
    </r>
  </si>
  <si>
    <r>
      <rPr>
        <sz val="9"/>
        <rFont val="Arial MT"/>
        <family val="2"/>
      </rPr>
      <t>Clase</t>
    </r>
  </si>
  <si>
    <r>
      <rPr>
        <sz val="9"/>
        <rFont val="Arial MT"/>
        <family val="2"/>
      </rPr>
      <t>Cualquiera de las clases permitidas por el artículo 2.2.1.2.3.1.2 del Decreto 1082 de 2015, a saber: (i) Contrato de seguro contenido en una póliza para Entidades Estatales, (ii) patrimonio autónomo, (iii) Garantía bancaria.</t>
    </r>
  </si>
  <si>
    <r>
      <rPr>
        <sz val="9"/>
        <rFont val="Arial MT"/>
        <family val="2"/>
      </rPr>
      <t>Asegurado/ beneficiario</t>
    </r>
  </si>
  <si>
    <r>
      <rPr>
        <sz val="9"/>
        <rFont val="Arial MT"/>
        <family val="2"/>
      </rPr>
      <t xml:space="preserve">INSTITUTO DE DEPORTES Y RECREACIÓN DE MEDELLÍN – INDER,
</t>
    </r>
    <r>
      <rPr>
        <sz val="9"/>
        <rFont val="Arial MT"/>
        <family val="2"/>
      </rPr>
      <t>identificada con el NIT 800.194.096-0.</t>
    </r>
  </si>
  <si>
    <r>
      <rPr>
        <b/>
        <sz val="9"/>
        <rFont val="Arial"/>
        <family val="2"/>
      </rPr>
      <t>AMPARO</t>
    </r>
  </si>
  <si>
    <r>
      <rPr>
        <b/>
        <sz val="9"/>
        <rFont val="Arial"/>
        <family val="2"/>
      </rPr>
      <t>VIGENCIA</t>
    </r>
  </si>
  <si>
    <r>
      <rPr>
        <b/>
        <sz val="9"/>
        <rFont val="Arial"/>
        <family val="2"/>
      </rPr>
      <t>VALOR</t>
    </r>
  </si>
  <si>
    <r>
      <rPr>
        <b/>
        <sz val="9"/>
        <rFont val="Arial"/>
        <family val="2"/>
      </rPr>
      <t>ASEGURADO</t>
    </r>
  </si>
  <si>
    <r>
      <rPr>
        <sz val="9"/>
        <rFont val="Arial MT"/>
        <family val="2"/>
      </rPr>
      <t>Amparos, vigencia y</t>
    </r>
  </si>
  <si>
    <r>
      <rPr>
        <b/>
        <sz val="9"/>
        <rFont val="Arial"/>
        <family val="2"/>
      </rPr>
      <t xml:space="preserve">Cumplimiento general </t>
    </r>
    <r>
      <rPr>
        <sz val="9"/>
        <rFont val="Arial MT"/>
        <family val="2"/>
      </rPr>
      <t>del</t>
    </r>
  </si>
  <si>
    <r>
      <rPr>
        <sz val="9"/>
        <rFont val="Arial MT"/>
        <family val="2"/>
      </rPr>
      <t>Plazo del contrato</t>
    </r>
  </si>
  <si>
    <r>
      <rPr>
        <sz val="9"/>
        <rFont val="Arial MT"/>
        <family val="2"/>
      </rPr>
      <t>Por una cuantía</t>
    </r>
  </si>
  <si>
    <r>
      <rPr>
        <sz val="9"/>
        <rFont val="Arial MT"/>
        <family val="2"/>
      </rPr>
      <t>valores asegurados</t>
    </r>
  </si>
  <si>
    <r>
      <rPr>
        <sz val="9"/>
        <rFont val="Arial MT"/>
        <family val="2"/>
      </rPr>
      <t>Contrato y el pago de las</t>
    </r>
  </si>
  <si>
    <r>
      <rPr>
        <sz val="9"/>
        <rFont val="Arial MT"/>
        <family val="2"/>
      </rPr>
      <t>y seis (6) meses</t>
    </r>
  </si>
  <si>
    <r>
      <rPr>
        <sz val="9"/>
        <rFont val="Arial MT"/>
        <family val="2"/>
      </rPr>
      <t>equivalente al</t>
    </r>
  </si>
  <si>
    <r>
      <rPr>
        <sz val="9"/>
        <rFont val="Arial MT"/>
        <family val="2"/>
      </rPr>
      <t>multas y la cláusula penal</t>
    </r>
  </si>
  <si>
    <r>
      <rPr>
        <sz val="9"/>
        <rFont val="Arial MT"/>
        <family val="2"/>
      </rPr>
      <t>más.</t>
    </r>
  </si>
  <si>
    <r>
      <rPr>
        <sz val="9"/>
        <rFont val="Arial MT"/>
        <family val="2"/>
      </rPr>
      <t>veinte por ciento</t>
    </r>
  </si>
  <si>
    <r>
      <rPr>
        <sz val="9"/>
        <rFont val="Arial MT"/>
        <family val="2"/>
      </rPr>
      <t>pecuniaria que se le</t>
    </r>
  </si>
  <si>
    <r>
      <rPr>
        <sz val="9"/>
        <rFont val="Arial MT"/>
        <family val="2"/>
      </rPr>
      <t>(20%) del valor total</t>
    </r>
  </si>
  <si>
    <r>
      <rPr>
        <sz val="9"/>
        <rFont val="Arial MT"/>
        <family val="2"/>
      </rPr>
      <t>impongan</t>
    </r>
  </si>
  <si>
    <r>
      <rPr>
        <sz val="9"/>
        <rFont val="Arial MT"/>
        <family val="2"/>
      </rPr>
      <t>del contrato.</t>
    </r>
  </si>
  <si>
    <r>
      <rPr>
        <b/>
        <sz val="9"/>
        <rFont val="Arial"/>
        <family val="2"/>
      </rPr>
      <t xml:space="preserve">Pago de salarios, prestaciones sociales legales e indemnizaciones laborales </t>
    </r>
    <r>
      <rPr>
        <sz val="9"/>
        <rFont val="Arial MT"/>
        <family val="2"/>
      </rPr>
      <t xml:space="preserve">del personal que el contratista haya de utilizar en el territorio nacional para la
</t>
    </r>
    <r>
      <rPr>
        <sz val="9"/>
        <rFont val="Arial MT"/>
        <family val="2"/>
      </rPr>
      <t>ejecución del contrato</t>
    </r>
  </si>
  <si>
    <r>
      <rPr>
        <sz val="9"/>
        <rFont val="Arial MT"/>
        <family val="2"/>
      </rPr>
      <t>Plazo del contrato y tres (3) años más.</t>
    </r>
  </si>
  <si>
    <r>
      <rPr>
        <sz val="9"/>
        <rFont val="Arial MT"/>
        <family val="2"/>
      </rPr>
      <t>Por una cuantía equivalente al diez por ciento (10%) del valor total del contrato</t>
    </r>
  </si>
  <si>
    <r>
      <rPr>
        <b/>
        <sz val="9"/>
        <rFont val="Arial"/>
        <family val="2"/>
      </rPr>
      <t>Calidad del servicio prestado</t>
    </r>
  </si>
  <si>
    <r>
      <rPr>
        <sz val="9"/>
        <rFont val="Arial MT"/>
        <family val="2"/>
      </rPr>
      <t>Vigencia igual a su plazo y un (1) año más.</t>
    </r>
  </si>
  <si>
    <r>
      <rPr>
        <sz val="9"/>
        <rFont val="Arial MT"/>
        <family val="2"/>
      </rPr>
      <t xml:space="preserve">Por una cuantía equivalente al veinte por ciento (20%) del valor total
</t>
    </r>
    <r>
      <rPr>
        <sz val="9"/>
        <rFont val="Arial MT"/>
        <family val="2"/>
      </rPr>
      <t>del contrato.</t>
    </r>
  </si>
  <si>
    <r>
      <rPr>
        <sz val="9"/>
        <rFont val="Arial MT"/>
        <family val="2"/>
      </rPr>
      <t>Tomador</t>
    </r>
  </si>
  <si>
    <r>
      <rPr>
        <sz val="9"/>
        <rFont val="Calibri"/>
        <family val="1"/>
      </rPr>
      <t xml:space="preserve">●      </t>
    </r>
    <r>
      <rPr>
        <sz val="9"/>
        <rFont val="Arial MT"/>
        <family val="2"/>
      </rPr>
      <t xml:space="preserve">Para las personas jurídicas: la Garantía deberá tomarse con el nombre o razón social y tipo societario que figura en el certificado de existencia y representación legal expedido por la cámara de comercio respectiva, y no sólo con su sigla, a no ser que en el referido documento se exprese que la sociedad podrá denominarse de esa manera.
</t>
    </r>
    <r>
      <rPr>
        <sz val="9"/>
        <rFont val="Calibri"/>
        <family val="1"/>
      </rPr>
      <t xml:space="preserve">●      </t>
    </r>
    <r>
      <rPr>
        <sz val="9"/>
        <rFont val="Arial MT"/>
        <family val="2"/>
      </rPr>
      <t xml:space="preserve">No se aceptan Garantías a nombre del representante legal o de alguno de  los  integrantes  del  Consorcio  o  de  la  Unión  Temporal.  Cuando  el Contratista  sea  una  Unión  Temporal  o  Consorcio,  se  debe  incluir  el nombre,  el  NIT  y  el  porcentaje  de  participación  de  cada  uno  de  los integrantes.
</t>
    </r>
    <r>
      <rPr>
        <sz val="9"/>
        <rFont val="Calibri"/>
        <family val="1"/>
      </rPr>
      <t xml:space="preserve">●      </t>
    </r>
    <r>
      <rPr>
        <sz val="9"/>
        <rFont val="Arial MT"/>
        <family val="2"/>
      </rPr>
      <t>Para   el   Contratista   conformado   por   un   Proponente   Plural   (Unión Temporal o Consorcio): la Garantía deberá ser otorgada por todos los integrantes del Contratista, para lo cual se deberá relacionar claramente los integrantes, su identificación y porcentaje de participación, quienes para todos los efectos serán los otorgantes de esta.</t>
    </r>
  </si>
  <si>
    <r>
      <rPr>
        <sz val="9"/>
        <rFont val="Arial MT"/>
        <family val="2"/>
      </rPr>
      <t>Información necesaria dentro de la póliza</t>
    </r>
  </si>
  <si>
    <r>
      <rPr>
        <sz val="9"/>
        <rFont val="Calibri"/>
        <family val="1"/>
      </rPr>
      <t xml:space="preserve">●      </t>
    </r>
    <r>
      <rPr>
        <sz val="9"/>
        <rFont val="Arial MT"/>
        <family val="2"/>
      </rPr>
      <t xml:space="preserve">Número y año del Contrato
</t>
    </r>
    <r>
      <rPr>
        <sz val="9"/>
        <rFont val="Calibri"/>
        <family val="1"/>
      </rPr>
      <t xml:space="preserve">●      </t>
    </r>
    <r>
      <rPr>
        <sz val="9"/>
        <rFont val="Arial MT"/>
        <family val="2"/>
      </rPr>
      <t xml:space="preserve">Objeto del Contrato
</t>
    </r>
    <r>
      <rPr>
        <sz val="9"/>
        <rFont val="Calibri"/>
        <family val="1"/>
      </rPr>
      <t xml:space="preserve">●      </t>
    </r>
    <r>
      <rPr>
        <sz val="9"/>
        <rFont val="Arial MT"/>
        <family val="2"/>
      </rPr>
      <t xml:space="preserve">Firma del representante legal del Contratista
</t>
    </r>
    <r>
      <rPr>
        <sz val="9"/>
        <rFont val="Calibri"/>
        <family val="1"/>
      </rPr>
      <t xml:space="preserve">●      </t>
    </r>
    <r>
      <rPr>
        <sz val="9"/>
        <rFont val="Arial MT"/>
        <family val="2"/>
      </rPr>
      <t xml:space="preserve">En caso de no usar centavos, los valores deben aproximarse al mayor Ej. Cumplimiento si el valor a asegurar es $14.980.420,20 aproximar a
</t>
    </r>
    <r>
      <rPr>
        <sz val="9"/>
        <rFont val="Arial MT"/>
        <family val="2"/>
      </rPr>
      <t>$14.980.421</t>
    </r>
  </si>
  <si>
    <r>
      <rPr>
        <sz val="11"/>
        <rFont val="Arial MT"/>
        <family val="2"/>
      </rPr>
      <t>El  Contratista  está  obligado  a  restablecer  el  valor  de  la  Garantía  cuando  esta  se  vea reducida por razón de las reclamaciones que efectúe la Entidad, así como a ampliarlas en Los eventos de adición y/o prórroga del contrato. El no restablecimiento de la Garantía por parte  del  Contratista  o  su  no  adición  o  prórroga,  según  el  caso,  constituye  causal  de incumplimiento del Contrato y se iniciarán los procesos sancionatorios a que haya lugar.</t>
    </r>
  </si>
  <si>
    <r>
      <rPr>
        <sz val="11"/>
        <rFont val="Symbol"/>
        <family val="5"/>
      </rPr>
      <t></t>
    </r>
    <r>
      <rPr>
        <sz val="11"/>
        <rFont val="Times New Roman"/>
        <family val="1"/>
      </rPr>
      <t xml:space="preserve">     </t>
    </r>
    <r>
      <rPr>
        <b/>
        <sz val="11"/>
        <rFont val="Arial"/>
        <family val="2"/>
      </rPr>
      <t>GARANTÍA DE RESPONSABILIDAD CIVIL EXTRACONTRACTUAL</t>
    </r>
  </si>
  <si>
    <r>
      <rPr>
        <sz val="11"/>
        <rFont val="Arial MT"/>
        <family val="2"/>
      </rPr>
      <t>El Contratista deberá contratar un seguro, patrimonio autónomo o garantía bancaria que ampare la Responsabilidad Civil Extracontractual con las siguientes características:</t>
    </r>
  </si>
  <si>
    <r>
      <rPr>
        <b/>
        <sz val="9"/>
        <rFont val="Arial"/>
        <family val="2"/>
      </rPr>
      <t>Clase</t>
    </r>
  </si>
  <si>
    <r>
      <rPr>
        <sz val="9"/>
        <rFont val="Arial MT"/>
        <family val="2"/>
      </rPr>
      <t xml:space="preserve">Cualquiera de las clases permitidas por el artículo 2.2.1.2.3.1.2 del Decreto 1082 de 2015, a saber: (i) Contrato de seguro contenido en una póliza para Entidades
</t>
    </r>
    <r>
      <rPr>
        <sz val="9"/>
        <rFont val="Arial MT"/>
        <family val="2"/>
      </rPr>
      <t>Estatales, (ii) patrimonio autónomo, (iii) Garantía bancaria.</t>
    </r>
  </si>
  <si>
    <r>
      <rPr>
        <b/>
        <sz val="9"/>
        <rFont val="Arial"/>
        <family val="2"/>
      </rPr>
      <t xml:space="preserve">Asegurado/
</t>
    </r>
    <r>
      <rPr>
        <b/>
        <sz val="9"/>
        <rFont val="Arial"/>
        <family val="2"/>
      </rPr>
      <t>beneficiario</t>
    </r>
  </si>
  <si>
    <r>
      <rPr>
        <sz val="9"/>
        <rFont val="Arial MT"/>
        <family val="2"/>
      </rPr>
      <t xml:space="preserve">INSTITUTO DE DEPORTES Y RECREACIÓN DE MEDELLÍN – INDER,
</t>
    </r>
    <r>
      <rPr>
        <sz val="9"/>
        <rFont val="Arial MT"/>
        <family val="2"/>
      </rPr>
      <t>identificada con el NIT 800.194.096-0, Municipio de Medellín y terceros afectados.</t>
    </r>
  </si>
  <si>
    <r>
      <rPr>
        <b/>
        <sz val="9"/>
        <rFont val="Arial"/>
        <family val="2"/>
      </rPr>
      <t>Amparos, vigencia y valores asegurados</t>
    </r>
  </si>
  <si>
    <r>
      <rPr>
        <b/>
        <sz val="9"/>
        <rFont val="Arial"/>
        <family val="2"/>
      </rPr>
      <t xml:space="preserve">VALOR
</t>
    </r>
    <r>
      <rPr>
        <b/>
        <sz val="9"/>
        <rFont val="Arial"/>
        <family val="2"/>
      </rPr>
      <t>ASEGURADO</t>
    </r>
  </si>
  <si>
    <r>
      <rPr>
        <b/>
        <sz val="9"/>
        <rFont val="Arial"/>
        <family val="2"/>
      </rPr>
      <t>Responsabilidad civil extracontractual</t>
    </r>
  </si>
  <si>
    <r>
      <rPr>
        <sz val="9"/>
        <rFont val="Arial MT"/>
        <family val="2"/>
      </rPr>
      <t>Vigencia igual a su plazo</t>
    </r>
  </si>
  <si>
    <r>
      <rPr>
        <sz val="9"/>
        <rFont val="Arial MT"/>
        <family val="2"/>
      </rPr>
      <t xml:space="preserve">Por una cuantía
</t>
    </r>
    <r>
      <rPr>
        <sz val="9"/>
        <rFont val="Arial MT"/>
        <family val="2"/>
      </rPr>
      <t>equivalente a 200 SMMLV.</t>
    </r>
  </si>
  <si>
    <r>
      <rPr>
        <b/>
        <sz val="9"/>
        <rFont val="Arial"/>
        <family val="2"/>
      </rPr>
      <t>Tomador</t>
    </r>
  </si>
  <si>
    <r>
      <rPr>
        <sz val="9"/>
        <rFont val="Symbol"/>
        <family val="5"/>
      </rPr>
      <t></t>
    </r>
    <r>
      <rPr>
        <sz val="9"/>
        <rFont val="Times New Roman"/>
        <family val="1"/>
      </rPr>
      <t xml:space="preserve">      </t>
    </r>
    <r>
      <rPr>
        <sz val="9"/>
        <rFont val="Arial MT"/>
        <family val="2"/>
      </rPr>
      <t xml:space="preserve">Para las personas jurídicas: la Garantía deberá tomarse con el nombre o razón social   y   tipo   societario   que   figura   en   el   certificado   de   existencia   y representación legal expedido por la cámara de comercio respectiva, y no sólo con su sigla, a no ser que en el referido documento se exprese que la sociedad podrá denominarse de esa manera.
</t>
    </r>
    <r>
      <rPr>
        <sz val="9"/>
        <rFont val="Symbol"/>
        <family val="5"/>
      </rPr>
      <t></t>
    </r>
    <r>
      <rPr>
        <sz val="9"/>
        <rFont val="Times New Roman"/>
        <family val="1"/>
      </rPr>
      <t xml:space="preserve">      </t>
    </r>
    <r>
      <rPr>
        <sz val="9"/>
        <rFont val="Arial MT"/>
        <family val="2"/>
      </rPr>
      <t xml:space="preserve">No se aceptan Garantías a nombre del representante legal o de alguno de los integrantes del Consorcio o de la Unión Temporal. Cuando el Contratista sea una  Unión  Temporal  o  Consorcio,  se  debe  incluir  el  nombre,  el  NIT  y  el porcentaje de participación de cada uno de los integrantes.
</t>
    </r>
    <r>
      <rPr>
        <sz val="9"/>
        <rFont val="Symbol"/>
        <family val="5"/>
      </rPr>
      <t></t>
    </r>
    <r>
      <rPr>
        <sz val="9"/>
        <rFont val="Times New Roman"/>
        <family val="1"/>
      </rPr>
      <t xml:space="preserve">      </t>
    </r>
    <r>
      <rPr>
        <sz val="9"/>
        <rFont val="Arial MT"/>
        <family val="2"/>
      </rPr>
      <t xml:space="preserve">Para el Contratista conformado por un Proponente Plural (Unión Temporal o Consorcio):  la  Garantía  deberá  ser  otorgada  por  todos  los  integrantes  del Contratista, para lo cual se deberá relacionar claramente los integrantes, su identificación  y  porcentaje  de  participación,  quienes  para  todos  los  efectos
</t>
    </r>
    <r>
      <rPr>
        <sz val="9"/>
        <rFont val="Arial MT"/>
        <family val="2"/>
      </rPr>
      <t>serán los otorgantes de esta.</t>
    </r>
  </si>
  <si>
    <r>
      <rPr>
        <b/>
        <sz val="9"/>
        <rFont val="Arial"/>
        <family val="2"/>
      </rPr>
      <t>Información necesaria dentro de la póliza</t>
    </r>
  </si>
  <si>
    <r>
      <rPr>
        <sz val="9"/>
        <rFont val="Symbol"/>
        <family val="5"/>
      </rPr>
      <t></t>
    </r>
    <r>
      <rPr>
        <sz val="9"/>
        <rFont val="Times New Roman"/>
        <family val="1"/>
      </rPr>
      <t xml:space="preserve">      </t>
    </r>
    <r>
      <rPr>
        <sz val="9"/>
        <rFont val="Arial MT"/>
        <family val="2"/>
      </rPr>
      <t xml:space="preserve">Número y año del Contrato
</t>
    </r>
    <r>
      <rPr>
        <sz val="9"/>
        <rFont val="Symbol"/>
        <family val="5"/>
      </rPr>
      <t></t>
    </r>
    <r>
      <rPr>
        <sz val="9"/>
        <rFont val="Times New Roman"/>
        <family val="1"/>
      </rPr>
      <t xml:space="preserve">      </t>
    </r>
    <r>
      <rPr>
        <sz val="9"/>
        <rFont val="Arial MT"/>
        <family val="2"/>
      </rPr>
      <t xml:space="preserve">Objeto del Contrato
</t>
    </r>
    <r>
      <rPr>
        <sz val="9"/>
        <rFont val="Symbol"/>
        <family val="5"/>
      </rPr>
      <t></t>
    </r>
    <r>
      <rPr>
        <sz val="9"/>
        <rFont val="Times New Roman"/>
        <family val="1"/>
      </rPr>
      <t xml:space="preserve">      </t>
    </r>
    <r>
      <rPr>
        <sz val="9"/>
        <rFont val="Arial MT"/>
        <family val="2"/>
      </rPr>
      <t xml:space="preserve">Firma del representante legal del Contratista
</t>
    </r>
    <r>
      <rPr>
        <sz val="9"/>
        <rFont val="Symbol"/>
        <family val="5"/>
      </rPr>
      <t></t>
    </r>
    <r>
      <rPr>
        <sz val="9"/>
        <rFont val="Times New Roman"/>
        <family val="1"/>
      </rPr>
      <t xml:space="preserve">      </t>
    </r>
    <r>
      <rPr>
        <sz val="9"/>
        <rFont val="Arial MT"/>
        <family val="2"/>
      </rPr>
      <t xml:space="preserve">En  caso  de  no  usar  centavos,  los  valores  deben  aproximarse  al  mayor  Ej. Cumplimiento   si   el   valor   a   asegurar   es   $14.980.420,20   aproximar   a
</t>
    </r>
    <r>
      <rPr>
        <sz val="9"/>
        <rFont val="Arial MT"/>
        <family val="2"/>
      </rPr>
      <t>$14.980.421</t>
    </r>
  </si>
  <si>
    <r>
      <rPr>
        <sz val="11"/>
        <rFont val="Arial MT"/>
        <family val="2"/>
      </rPr>
      <t>Este seguro deberá constituirse y presentarse para aprobación de la Entidad dentro del mismo término establecido para la Garantía única de cumplimiento.</t>
    </r>
  </si>
  <si>
    <r>
      <rPr>
        <sz val="11"/>
        <rFont val="Arial MT"/>
        <family val="2"/>
      </rPr>
      <t>Las  franquicias,  coaseguros  obligatorios  y  demás  formas  de  estipulación  que  conlleven asunción de parte de la pérdida por la Entidad asegurada no serán admisibles.</t>
    </r>
  </si>
  <si>
    <r>
      <rPr>
        <sz val="11"/>
        <rFont val="Arial MT"/>
        <family val="2"/>
      </rPr>
      <t>El  Contratista  deberá  anexar  el  comprobante  de  pago  de  la  prima  del  seguro  de responsabilidad civil extracontractual.</t>
    </r>
  </si>
  <si>
    <r>
      <rPr>
        <b/>
        <sz val="11"/>
        <rFont val="Arial"/>
        <family val="2"/>
      </rPr>
      <t xml:space="preserve">CLÁUSULA DÉCIMA PRIMERA. MULTAS: </t>
    </r>
    <r>
      <rPr>
        <sz val="11"/>
        <rFont val="Arial MT"/>
        <family val="2"/>
      </rPr>
      <t>En los eventos en que el contratista incurra en mora o incumplimiento parcial de las obligaciones que por este contrato adquiere, se le aplicarán las siguientes multas:</t>
    </r>
  </si>
  <si>
    <r>
      <rPr>
        <b/>
        <sz val="11"/>
        <rFont val="Arial"/>
        <family val="2"/>
      </rPr>
      <t xml:space="preserve">1.   </t>
    </r>
    <r>
      <rPr>
        <sz val="11"/>
        <rFont val="Arial MT"/>
        <family val="2"/>
      </rPr>
      <t xml:space="preserve">En caso de mora o incumplimiento de las obligaciones adquiridas por el contratista, sin perjuicio de la declaratoria de la caducidad del Contrato. EL INDER podrá, mediante Resolución, imponer multas diarias equivalentes al uno por mil (1x1000) del valor del Contrato por cada día de mora o de incumplimiento total.
</t>
    </r>
    <r>
      <rPr>
        <b/>
        <sz val="11"/>
        <rFont val="Arial"/>
        <family val="2"/>
      </rPr>
      <t xml:space="preserve">2.   </t>
    </r>
    <r>
      <rPr>
        <sz val="11"/>
        <rFont val="Arial MT"/>
        <family val="2"/>
      </rPr>
      <t xml:space="preserve">En caso de incumplimiento del término para legalizar debidamente el contrato o sus adiciones o prórrogas, se impondrá una multa del 0.5% del valor del Contrato por cada día de retraso.
</t>
    </r>
    <r>
      <rPr>
        <b/>
        <sz val="11"/>
        <rFont val="Arial"/>
        <family val="2"/>
      </rPr>
      <t xml:space="preserve">3.   </t>
    </r>
    <r>
      <rPr>
        <sz val="11"/>
        <rFont val="Arial MT"/>
        <family val="2"/>
      </rPr>
      <t xml:space="preserve">Por incumplimiento en la obligación de iniciar la ejecución del Contrato de acuerdo a la fecha señalada en el acta de iniciación por un valor del 0.5% del valor del Contrato por cada día de retraso.
</t>
    </r>
    <r>
      <rPr>
        <b/>
        <sz val="11"/>
        <rFont val="Arial"/>
        <family val="2"/>
      </rPr>
      <t xml:space="preserve">4.   </t>
    </r>
    <r>
      <rPr>
        <sz val="11"/>
        <rFont val="Arial MT"/>
        <family val="2"/>
      </rPr>
      <t>Por el incumplimiento en el plazo inicialmente pactado en el contrato por un valor del 1% del valor del Contrato por cada día de retraso injustificado.</t>
    </r>
  </si>
  <si>
    <r>
      <rPr>
        <sz val="11"/>
        <rFont val="Arial MT"/>
        <family val="2"/>
      </rPr>
      <t>En caso que el contratista incurra en una de las causales de multa, éste autoriza al INDER para descontar el valor de la misma, la cual se tomará directamente de cualquier suma que se le adeude al contratista, sin perjuicio de hacer efectiva la cláusula penal o la garantía de cumplimiento del contrato.</t>
    </r>
  </si>
  <si>
    <r>
      <rPr>
        <sz val="11"/>
        <rFont val="Arial MT"/>
        <family val="2"/>
      </rPr>
      <t>Esta decisión, en acto administrativo motivado, deberá estar precedida de audiencia del afectado que deberá tener un procedimiento mínimo que garantice el derecho al debido proceso  del  contratista  y  procede  sólo  mientras  se  halle  pendiente  la  ejecución  de  las obligaciones a cargo del contratista. Así mismo podrán declarar el incumplimiento con el propósito de hacer efectiva la cláusula penal pecuniaria incluida en el contrato.</t>
    </r>
  </si>
  <si>
    <r>
      <rPr>
        <sz val="11"/>
        <rFont val="Arial MT"/>
        <family val="2"/>
      </rPr>
      <t>Si posteriormente el contratista acredita la existencia de situaciones que lo exoneren de responsabilidad y éstas son aceptadas por el INDER, habrá lugar a la entrega al Contratista de los dineros deducidos.</t>
    </r>
  </si>
  <si>
    <r>
      <rPr>
        <sz val="11"/>
        <rFont val="Arial MT"/>
        <family val="2"/>
      </rPr>
      <t>Los dineros que deben ser entregados al Contratista, serán reajustados anualmente en un porcentaje igual a la meta de inflación fijada por el Gobierno Nacional para el año en que se proceda a la devolución.</t>
    </r>
  </si>
  <si>
    <r>
      <rPr>
        <b/>
        <sz val="11"/>
        <rFont val="Arial"/>
        <family val="2"/>
      </rPr>
      <t xml:space="preserve">CLÁUSULA DÉCIMA SEGUNDA. CLÁUSULA PENAL. </t>
    </r>
    <r>
      <rPr>
        <sz val="11"/>
        <rFont val="Arial MT"/>
        <family val="2"/>
      </rPr>
      <t>Se estipula una cláusula penal a favor del INDER equivalente al 20% del valor total de contrato, que se hará efectiva en caso de declaratoria de caducidad o de incumplimiento. El valor de la cláusula penal se tomará directamente de cualquier suma que se le adeude al CONTRATISTA, si la hubiere, o de la Garantía  de  Cumplimiento  constituida,  y si  esto no fuere posible  se  procederá  al  cobro coactivo de conformidad con lo previsto en el artículo 17 de la Ley 1150 de 2007, y se seguirá  el  procedimiento  establecido  en  el  artículo  86  de  la  Ley  1474  de  2011,  el  cual</t>
    </r>
  </si>
  <si>
    <r>
      <rPr>
        <sz val="11"/>
        <rFont val="Arial MT"/>
        <family val="2"/>
      </rPr>
      <t>establece   el   procedimiento   administrativo   para   imposición   de   multas,   sanciones   y declaratorias de incumplimiento. EL CONTRATISTA autoriza expresamente al INDER para compensar el valor de la multa o de la cláusula penal pecuniaria de cualquier suma que EL INDER le adeude, sin perjuicio de hacer efectiva la garantía de cumplimiento del contrato.</t>
    </r>
  </si>
  <si>
    <r>
      <rPr>
        <b/>
        <sz val="11"/>
        <rFont val="Arial"/>
        <family val="2"/>
      </rPr>
      <t>PARÁGRAFO</t>
    </r>
    <r>
      <rPr>
        <sz val="11"/>
        <rFont val="Arial MT"/>
        <family val="2"/>
      </rPr>
      <t>: La aplicación de la cláusula penal no excluye la indemnización de perjuicios causados y no cubiertos en su totalidad por el monto establecido como tasación anticipada de los mismos. Igualmente, la aplicación de la multa o de la cláusula penal no exime al CONTRATISTA del cumplimiento de la obligación principal.</t>
    </r>
  </si>
  <si>
    <r>
      <rPr>
        <sz val="11"/>
        <rFont val="Arial MT"/>
        <family val="2"/>
      </rPr>
      <t>En  caso  de  declaratoria  de  caducidad  o  de  incumplimiento,  el  INDER  hará  efectiva  la sanción penal pecuniaria.</t>
    </r>
  </si>
  <si>
    <r>
      <rPr>
        <b/>
        <sz val="11"/>
        <rFont val="Arial"/>
        <family val="2"/>
      </rPr>
      <t xml:space="preserve">CLÁUSULA DÉCIMA TERCERA. RESPONSABILIDAD: </t>
    </r>
    <r>
      <rPr>
        <sz val="11"/>
        <rFont val="Arial MT"/>
        <family val="2"/>
      </rPr>
      <t>El Contratista es responsable por el cumplimiento de las obligaciones pactadas en el Contrato. Además, responderá por los daños   generados   a   la   Entidad   en   la   ejecución   del   Contrato,   causados   por   sus Subcontratistas o empleados.</t>
    </r>
  </si>
  <si>
    <r>
      <rPr>
        <b/>
        <sz val="11"/>
        <rFont val="Arial"/>
        <family val="2"/>
      </rPr>
      <t xml:space="preserve">CLÁUSULA DÉCIMA CUARTA. INDEMNIDAD: </t>
    </r>
    <r>
      <rPr>
        <sz val="11"/>
        <rFont val="Arial MT"/>
        <family val="2"/>
      </rPr>
      <t>El CONTRATISTA mantendrá indemne al INDER  por  razón  de  reclamos,  demandas,  acciones  legales  y  costos  que  surjan  como resultado del uso de patentes, diseños o derechos de autor que sean propiedad de terceros. Mantendrá  indemne  al  INDER  contra  todo reclamo,  demanda,  acción  legal  y costo que pueda causarse o surgir por daños o lesiones a personas o propiedades de terceros, que tengan  como  causa  las  actuaciones  del  CONTRATISTA,  sus  subcontratistas  o  sus proveedores, cuando hubiera lugar a ello; así como por el pago de salarios y prestaciones sociales  a  todo  el  personal  vinculado  y  a  los  contratistas  para  la  ejecución  del  objeto contractual, cuando a ello haya lugar.</t>
    </r>
  </si>
  <si>
    <r>
      <rPr>
        <b/>
        <sz val="11"/>
        <rFont val="Arial"/>
        <family val="2"/>
      </rPr>
      <t xml:space="preserve">CLÁUSULA    DÉCIMA    QUINTA.    CLÁUSULAS    EXCEPCIONALES.    </t>
    </r>
    <r>
      <rPr>
        <sz val="11"/>
        <rFont val="Arial MT"/>
        <family val="2"/>
      </rPr>
      <t xml:space="preserve">Se    entienden
</t>
    </r>
    <r>
      <rPr>
        <sz val="11"/>
        <rFont val="Arial MT"/>
        <family val="2"/>
      </rPr>
      <t>incorporadas al Contrato las cláusulas excepcionales a que se refiere el Estatuto General de Contratación de la Administración Pública.</t>
    </r>
  </si>
  <si>
    <r>
      <rPr>
        <b/>
        <sz val="11"/>
        <rFont val="Arial"/>
        <family val="2"/>
      </rPr>
      <t xml:space="preserve">CLÁUSULA DÉCIMA SEXTA. INDEPENDENCIA DEL CONTRATISTA. </t>
    </r>
    <r>
      <rPr>
        <sz val="11"/>
        <rFont val="Arial MT"/>
        <family val="2"/>
      </rPr>
      <t xml:space="preserve">El Contratista es
</t>
    </r>
    <r>
      <rPr>
        <sz val="11"/>
        <rFont val="Arial MT"/>
        <family val="2"/>
      </rPr>
      <t>independiente  de  la  Entidad  y,  en  consecuencia,  no  es  su  representante,  agente  o mandatario. El Contratista no tiene la facultad de hacer declaraciones, representaciones o compromisos  en  nombre  de  la  Entidad,  ni  de  tomar  decisiones  o  iniciar  acciones  que generen obligaciones a su cargo.</t>
    </r>
  </si>
  <si>
    <r>
      <rPr>
        <b/>
        <sz val="11"/>
        <rFont val="Arial"/>
        <family val="2"/>
      </rPr>
      <t xml:space="preserve">CLÁUSULA DÉCIMA SEPTIMA. INEXISTENCIA DE RELACIÓN LABORAL ENTRE LA
</t>
    </r>
    <r>
      <rPr>
        <b/>
        <sz val="11"/>
        <rFont val="Arial"/>
        <family val="2"/>
      </rPr>
      <t xml:space="preserve">ENTIDAD  Y  EL  CONTRATISTA.  </t>
    </r>
    <r>
      <rPr>
        <sz val="11"/>
        <rFont val="Arial MT"/>
        <family val="2"/>
      </rPr>
      <t>El  Contratista  ejecutará  el  Contrato  con  sus  propios medios y con plena autonomía técnica y administrativa y el personal que vincule durante la ejecución  del  Contrato  será  de  su  libre  escogencia,  debiendo  cumplir  con  todos  los requisitos exigidos en los Documentos del Proceso de Contratación. Entre el Contratista, el</t>
    </r>
  </si>
  <si>
    <r>
      <rPr>
        <sz val="11"/>
        <rFont val="Arial MT"/>
        <family val="2"/>
      </rPr>
      <t>personal que éste contrate  y la  Entidad no  existe, ni  existirá  vínculo  laboral  alguno.  En consecuencia, el Contratista responderá de manera exclusiva por el pago de honorarios, salarios, prestaciones e indemnizaciones de carácter laboral y contractual a que haya lugar. Así mismo, el Contratista deberá verificar y/o cumplir con la afiliación de dicho personal al Sistema de Seguridad Social Integral (salud, pensiones y riesgos laborales) y a la caja de compensación familiar, ICBF y SENA, cuando haya lugar, de acuerdo con lo dispuesto en la ley.</t>
    </r>
  </si>
  <si>
    <r>
      <rPr>
        <sz val="11"/>
        <rFont val="Arial MT"/>
        <family val="2"/>
      </rPr>
      <t>El Contratista solo podrá subcontratar con la autorización previa y expresa de la Entidad. El contar con subcontratistas no relevará al Contratista de las responsabilidades que asume por las labores de la Construcción y por las demás obligaciones emanadas del Contrato. La Entidad no adquirirá relación alguna con los Subcontratistas y la responsabilidad de los trabajos  que  éstos  ejecuten  seguirá  a  cargo  del  Contratista.  La  Entidad  podrá  exigir  al Contratista la terminación del subcontrato en cualquier tiempo y el cumplimiento inmediato y directo de sus obligaciones o el cambio de los Subcontratistas cuando a su juicio este (os) no cumpla(n) con las calidades mínimas necesarias para la ejecución de la(s) labor(es) subcontratada(s).</t>
    </r>
  </si>
  <si>
    <r>
      <rPr>
        <b/>
        <sz val="11"/>
        <rFont val="Arial"/>
        <family val="2"/>
      </rPr>
      <t xml:space="preserve">CLÁUSULA DÉCIMA OCTAVA.  CESIÓN. </t>
    </r>
    <r>
      <rPr>
        <sz val="11"/>
        <rFont val="Arial MT"/>
        <family val="2"/>
      </rPr>
      <t>El Contratista no podrá ceder los derechos y obligaciones emanados del Contrato sin el consentimiento previo y expreso de la Entidad, pudiendo  esta  reservarse  las  razones  que  tenga  para  negar  la  cesión.  La  cesión  se efectuará de conformidad con lo establecido en el artículo 893 del Código de Comercio en concordancia con las demás disposiciones vigentes sobre la materia.</t>
    </r>
  </si>
  <si>
    <r>
      <rPr>
        <b/>
        <sz val="11"/>
        <rFont val="Arial"/>
        <family val="2"/>
      </rPr>
      <t>CLÁUSULA DÉCIMA NOVENA. LIQUIDACIÓN</t>
    </r>
    <r>
      <rPr>
        <sz val="11"/>
        <rFont val="Arial MT"/>
        <family val="2"/>
      </rPr>
      <t>. La liquidación del contrato se hará dentro de los términos establecidos en el artículo 11 de la Ley 1150 de 2007. Para la liquidación se exigirá al CONTRATISTA la extensión o ampliación, si es el caso, de la garantía de cumplimiento,    pago    de    salarios    y    prestaciones    sociales,    responsabilidad    civil extracontractual  y,  en  general,  para  avalar  las  obligaciones  que  deba  cumplir  con posterioridad a la extinción del contrato.</t>
    </r>
  </si>
  <si>
    <r>
      <rPr>
        <b/>
        <sz val="11"/>
        <rFont val="Arial"/>
        <family val="2"/>
      </rPr>
      <t xml:space="preserve">CLÁUSULA  VIGÉSIMA.  LUGAR  DE  EJECUCIÓN  Y  DOMICILIO  CONTRACTUAL.  </t>
    </r>
    <r>
      <rPr>
        <sz val="11"/>
        <rFont val="Arial MT"/>
        <family val="2"/>
      </rPr>
      <t xml:space="preserve">El
</t>
    </r>
    <r>
      <rPr>
        <sz val="11"/>
        <rFont val="Arial MT"/>
        <family val="2"/>
      </rPr>
      <t>contrato tendrá lugar de ejecución en el Municipio de Medellín, Antioquia.</t>
    </r>
  </si>
  <si>
    <r>
      <rPr>
        <sz val="11"/>
        <rFont val="Arial MT"/>
        <family val="2"/>
      </rPr>
      <t>A continuación, se describen los lugares en que se prestará el servicio para cada uno de los lotes:</t>
    </r>
  </si>
  <si>
    <r>
      <rPr>
        <b/>
        <sz val="9"/>
        <rFont val="Arial"/>
        <family val="2"/>
      </rPr>
      <t>SISTEMAS ELECTROMECÁNICOS: (LOTE 1):</t>
    </r>
  </si>
  <si>
    <r>
      <rPr>
        <b/>
        <sz val="9"/>
        <rFont val="Arial"/>
        <family val="2"/>
      </rPr>
      <t>SEDE</t>
    </r>
  </si>
  <si>
    <r>
      <rPr>
        <b/>
        <sz val="9"/>
        <rFont val="Arial"/>
        <family val="2"/>
      </rPr>
      <t>UBICACIÓN</t>
    </r>
  </si>
  <si>
    <r>
      <rPr>
        <b/>
        <sz val="9"/>
        <rFont val="Arial"/>
        <family val="2"/>
      </rPr>
      <t>TIPO DE SISTEMA</t>
    </r>
  </si>
  <si>
    <r>
      <rPr>
        <b/>
        <sz val="9"/>
        <rFont val="Arial"/>
        <family val="2"/>
      </rPr>
      <t xml:space="preserve">CANTIDAD
</t>
    </r>
    <r>
      <rPr>
        <b/>
        <sz val="9"/>
        <rFont val="Arial"/>
        <family val="2"/>
      </rPr>
      <t>EQUIPOS EN SITIO</t>
    </r>
  </si>
  <si>
    <r>
      <rPr>
        <b/>
        <sz val="9"/>
        <rFont val="Arial"/>
        <family val="2"/>
      </rPr>
      <t>DIRECCIÓN</t>
    </r>
  </si>
  <si>
    <r>
      <rPr>
        <sz val="9"/>
        <rFont val="Arial MT"/>
        <family val="2"/>
      </rPr>
      <t>Complejo Acuático UDAG</t>
    </r>
  </si>
  <si>
    <r>
      <rPr>
        <sz val="9"/>
        <rFont val="Arial MT"/>
        <family val="2"/>
      </rPr>
      <t>Nado Sincronizado</t>
    </r>
  </si>
  <si>
    <r>
      <rPr>
        <sz val="9"/>
        <rFont val="Arial MT"/>
        <family val="2"/>
      </rPr>
      <t>Calefacción por Gas</t>
    </r>
  </si>
  <si>
    <r>
      <rPr>
        <sz val="9"/>
        <rFont val="Arial MT"/>
        <family val="2"/>
      </rPr>
      <t xml:space="preserve">Cra. 72 # 48 - 100
</t>
    </r>
    <r>
      <rPr>
        <sz val="9"/>
        <rFont val="Arial MT"/>
        <family val="2"/>
      </rPr>
      <t>Medellín.</t>
    </r>
  </si>
  <si>
    <r>
      <rPr>
        <sz val="9"/>
        <rFont val="Arial MT"/>
        <family val="2"/>
      </rPr>
      <t>Recirculación</t>
    </r>
  </si>
  <si>
    <r>
      <rPr>
        <sz val="9"/>
        <rFont val="Arial MT"/>
        <family val="2"/>
      </rPr>
      <t>Piscina Escuela 1</t>
    </r>
  </si>
  <si>
    <r>
      <rPr>
        <sz val="9"/>
        <rFont val="Arial MT"/>
        <family val="2"/>
      </rPr>
      <t>Calefacción por Resistencias</t>
    </r>
  </si>
  <si>
    <r>
      <rPr>
        <sz val="9"/>
        <rFont val="Arial MT"/>
        <family val="2"/>
      </rPr>
      <t>Piscina Escuela 2</t>
    </r>
  </si>
  <si>
    <r>
      <rPr>
        <sz val="9"/>
        <rFont val="Arial MT"/>
        <family val="2"/>
      </rPr>
      <t>Piscina Clavados</t>
    </r>
  </si>
  <si>
    <r>
      <rPr>
        <sz val="9"/>
        <rFont val="Arial MT"/>
        <family val="2"/>
      </rPr>
      <t>Compresor de Aire (Burbuja)</t>
    </r>
  </si>
  <si>
    <r>
      <rPr>
        <sz val="9"/>
        <rFont val="Arial MT"/>
        <family val="2"/>
      </rPr>
      <t>Piscina Olímpica</t>
    </r>
  </si>
  <si>
    <r>
      <rPr>
        <sz val="9"/>
        <rFont val="Arial MT"/>
        <family val="2"/>
      </rPr>
      <t>Piscina Enseñanza 1</t>
    </r>
  </si>
  <si>
    <r>
      <rPr>
        <sz val="9"/>
        <rFont val="Arial MT"/>
        <family val="2"/>
      </rPr>
      <t>Piscina Enseñanza 2</t>
    </r>
  </si>
  <si>
    <r>
      <rPr>
        <sz val="9"/>
        <rFont val="Arial MT"/>
        <family val="2"/>
      </rPr>
      <t>Subacuática</t>
    </r>
  </si>
  <si>
    <r>
      <rPr>
        <sz val="9"/>
        <rFont val="Arial MT"/>
        <family val="2"/>
      </rPr>
      <t>Planta Eléctrica</t>
    </r>
  </si>
  <si>
    <r>
      <rPr>
        <sz val="9"/>
        <rFont val="Arial MT"/>
        <family val="2"/>
      </rPr>
      <t>Complejo Acuático</t>
    </r>
  </si>
  <si>
    <r>
      <rPr>
        <sz val="9"/>
        <rFont val="Arial MT"/>
        <family val="2"/>
      </rPr>
      <t>Equipo de Presión</t>
    </r>
  </si>
  <si>
    <r>
      <rPr>
        <sz val="9"/>
        <rFont val="Arial MT"/>
        <family val="2"/>
      </rPr>
      <t>Eyectoras Agua Gris</t>
    </r>
  </si>
  <si>
    <r>
      <rPr>
        <sz val="9"/>
        <rFont val="Arial MT"/>
        <family val="2"/>
      </rPr>
      <t>Red Contra Incendio</t>
    </r>
  </si>
  <si>
    <r>
      <rPr>
        <sz val="9"/>
        <rFont val="Arial MT"/>
        <family val="2"/>
      </rPr>
      <t>Piscinas Infantiles</t>
    </r>
  </si>
  <si>
    <r>
      <rPr>
        <sz val="9"/>
        <rFont val="Arial MT"/>
        <family val="2"/>
      </rPr>
      <t>Silla Minusválidos</t>
    </r>
  </si>
  <si>
    <r>
      <rPr>
        <sz val="9"/>
        <rFont val="Arial MT"/>
        <family val="2"/>
      </rPr>
      <t>Piscinas Infantil 2</t>
    </r>
  </si>
  <si>
    <r>
      <rPr>
        <sz val="9"/>
        <rFont val="Arial MT"/>
        <family val="2"/>
      </rPr>
      <t>Velódromo</t>
    </r>
  </si>
  <si>
    <r>
      <rPr>
        <sz val="9"/>
        <rFont val="Arial MT"/>
        <family val="2"/>
      </rPr>
      <t xml:space="preserve">Calle 470 # 75- 262
</t>
    </r>
    <r>
      <rPr>
        <sz val="9"/>
        <rFont val="Arial MT"/>
        <family val="2"/>
      </rPr>
      <t>Barrio Velódromo Medellín.</t>
    </r>
  </si>
  <si>
    <r>
      <rPr>
        <sz val="9"/>
        <rFont val="Arial MT"/>
        <family val="2"/>
      </rPr>
      <t>Sumergibles Aguas Residuales</t>
    </r>
  </si>
  <si>
    <r>
      <rPr>
        <sz val="9"/>
        <rFont val="Arial MT"/>
        <family val="2"/>
      </rPr>
      <t>Tanque</t>
    </r>
  </si>
  <si>
    <r>
      <rPr>
        <sz val="9"/>
        <rFont val="Arial MT"/>
        <family val="2"/>
      </rPr>
      <t>Pozo</t>
    </r>
  </si>
  <si>
    <r>
      <rPr>
        <sz val="9"/>
        <rFont val="Arial MT"/>
        <family val="2"/>
      </rPr>
      <t>Sumergibles Aguas Grises</t>
    </r>
  </si>
  <si>
    <r>
      <rPr>
        <sz val="9"/>
        <rFont val="Arial MT"/>
        <family val="2"/>
      </rPr>
      <t>Oficina Principal Administrativa (INDER)</t>
    </r>
  </si>
  <si>
    <r>
      <rPr>
        <sz val="9"/>
        <rFont val="Arial MT"/>
        <family val="2"/>
      </rPr>
      <t>Oficinas INDER</t>
    </r>
  </si>
  <si>
    <r>
      <rPr>
        <sz val="9"/>
        <rFont val="Arial MT"/>
        <family val="2"/>
      </rPr>
      <t xml:space="preserve">Calle 471 # 75 - 276
</t>
    </r>
    <r>
      <rPr>
        <sz val="9"/>
        <rFont val="Arial MT"/>
        <family val="2"/>
      </rPr>
      <t>Barrio Velódromo Medellín.</t>
    </r>
  </si>
  <si>
    <r>
      <rPr>
        <sz val="9"/>
        <rFont val="Arial MT"/>
        <family val="2"/>
      </rPr>
      <t>Agua Potable</t>
    </r>
  </si>
  <si>
    <r>
      <rPr>
        <sz val="9"/>
        <rFont val="Arial MT"/>
        <family val="2"/>
      </rPr>
      <t>Patinodromo</t>
    </r>
  </si>
  <si>
    <r>
      <rPr>
        <sz val="9"/>
        <rFont val="Arial MT"/>
        <family val="2"/>
      </rPr>
      <t xml:space="preserve">Calle 47C # 75-106
</t>
    </r>
    <r>
      <rPr>
        <sz val="9"/>
        <rFont val="Arial MT"/>
        <family val="2"/>
      </rPr>
      <t>Medellín</t>
    </r>
  </si>
  <si>
    <r>
      <rPr>
        <sz val="9"/>
        <rFont val="Arial MT"/>
        <family val="2"/>
      </rPr>
      <t>Béisbol-Softbol UDAG</t>
    </r>
  </si>
  <si>
    <r>
      <rPr>
        <sz val="9"/>
        <rFont val="Arial MT"/>
        <family val="2"/>
      </rPr>
      <t>Diamante Softbol</t>
    </r>
  </si>
  <si>
    <r>
      <rPr>
        <sz val="9"/>
        <rFont val="Arial MT"/>
        <family val="2"/>
      </rPr>
      <t xml:space="preserve">Calle 470 # 75-106
</t>
    </r>
    <r>
      <rPr>
        <sz val="9"/>
        <rFont val="Arial MT"/>
        <family val="2"/>
      </rPr>
      <t>Medellín.</t>
    </r>
  </si>
  <si>
    <r>
      <rPr>
        <sz val="9"/>
        <rFont val="Arial MT"/>
        <family val="2"/>
      </rPr>
      <t>Diamante Béisbol</t>
    </r>
  </si>
  <si>
    <r>
      <rPr>
        <sz val="9"/>
        <rFont val="Arial MT"/>
        <family val="2"/>
      </rPr>
      <t>Tenis de Mesa UDAG</t>
    </r>
  </si>
  <si>
    <r>
      <rPr>
        <sz val="9"/>
        <rFont val="Arial MT"/>
        <family val="2"/>
      </rPr>
      <t>Coliseo Tenis de Mesa</t>
    </r>
  </si>
  <si>
    <r>
      <rPr>
        <sz val="9"/>
        <rFont val="Arial MT"/>
        <family val="2"/>
      </rPr>
      <t xml:space="preserve">Calle 50 # 71 - 147
</t>
    </r>
    <r>
      <rPr>
        <sz val="9"/>
        <rFont val="Arial MT"/>
        <family val="2"/>
      </rPr>
      <t>Medellín</t>
    </r>
  </si>
  <si>
    <r>
      <rPr>
        <sz val="9"/>
        <rFont val="Arial MT"/>
        <family val="2"/>
      </rPr>
      <t>Coliseo de Combate UDAG</t>
    </r>
  </si>
  <si>
    <r>
      <rPr>
        <sz val="9"/>
        <rFont val="Arial MT"/>
        <family val="2"/>
      </rPr>
      <t>Coliseo de Combate</t>
    </r>
  </si>
  <si>
    <r>
      <rPr>
        <sz val="9"/>
        <rFont val="Arial MT"/>
        <family val="2"/>
      </rPr>
      <t xml:space="preserve">Calle 48 # 70-100
</t>
    </r>
    <r>
      <rPr>
        <sz val="9"/>
        <rFont val="Arial MT"/>
        <family val="2"/>
      </rPr>
      <t>Medellín.</t>
    </r>
  </si>
  <si>
    <r>
      <rPr>
        <sz val="9"/>
        <rFont val="Arial MT"/>
        <family val="2"/>
      </rPr>
      <t>Eyectoras</t>
    </r>
  </si>
  <si>
    <r>
      <rPr>
        <sz val="9"/>
        <rFont val="Arial MT"/>
        <family val="2"/>
      </rPr>
      <t>Coliseo de Voleibol UDAG</t>
    </r>
  </si>
  <si>
    <r>
      <rPr>
        <sz val="9"/>
        <rFont val="Arial MT"/>
        <family val="2"/>
      </rPr>
      <t>Coliseo de Voleibol</t>
    </r>
  </si>
  <si>
    <r>
      <rPr>
        <sz val="9"/>
        <rFont val="Arial MT"/>
        <family val="2"/>
      </rPr>
      <t xml:space="preserve">Cra 70 # 48 - 273
</t>
    </r>
    <r>
      <rPr>
        <sz val="9"/>
        <rFont val="Arial MT"/>
        <family val="2"/>
      </rPr>
      <t>interior: 105 Medellín.</t>
    </r>
  </si>
  <si>
    <r>
      <rPr>
        <sz val="9"/>
        <rFont val="Arial MT"/>
        <family val="2"/>
      </rPr>
      <t xml:space="preserve">Sistema de movilidad
</t>
    </r>
    <r>
      <rPr>
        <sz val="9"/>
        <rFont val="Arial MT"/>
        <family val="2"/>
      </rPr>
      <t>de despliegues de redes divisorias</t>
    </r>
  </si>
  <si>
    <r>
      <rPr>
        <sz val="9"/>
        <rFont val="Arial MT"/>
        <family val="2"/>
      </rPr>
      <t>Coliseo de Gimnasia UDAG</t>
    </r>
  </si>
  <si>
    <r>
      <rPr>
        <sz val="9"/>
        <rFont val="Arial MT"/>
        <family val="2"/>
      </rPr>
      <t>Coliseo de Gimnasia</t>
    </r>
  </si>
  <si>
    <r>
      <rPr>
        <sz val="9"/>
        <rFont val="Arial MT"/>
        <family val="2"/>
      </rPr>
      <t>Coliseo de Basquetbol UDAG</t>
    </r>
  </si>
  <si>
    <r>
      <rPr>
        <sz val="9"/>
        <rFont val="Arial MT"/>
        <family val="2"/>
      </rPr>
      <t>Coliseo de Basquetbol</t>
    </r>
  </si>
  <si>
    <r>
      <rPr>
        <sz val="9"/>
        <rFont val="Arial MT"/>
        <family val="2"/>
      </rPr>
      <t xml:space="preserve">Cra 70 # 48 - 273
</t>
    </r>
    <r>
      <rPr>
        <sz val="9"/>
        <rFont val="Arial MT"/>
        <family val="2"/>
      </rPr>
      <t>interior: 112, Medellín.</t>
    </r>
  </si>
  <si>
    <r>
      <rPr>
        <sz val="9"/>
        <rFont val="Arial MT"/>
        <family val="2"/>
      </rPr>
      <t>Sistema de movilidad Tablero de Baloncesto</t>
    </r>
  </si>
  <si>
    <r>
      <rPr>
        <sz val="9"/>
        <rFont val="Arial MT"/>
        <family val="2"/>
      </rPr>
      <t>Fuente Ajedrez UDAG</t>
    </r>
  </si>
  <si>
    <r>
      <rPr>
        <sz val="9"/>
        <rFont val="Arial MT"/>
        <family val="2"/>
      </rPr>
      <t>Fuente Parque del Ajedrez</t>
    </r>
  </si>
  <si>
    <r>
      <rPr>
        <sz val="9"/>
        <rFont val="Arial MT"/>
        <family val="2"/>
      </rPr>
      <t xml:space="preserve">Cra 70 # 49B - 15
</t>
    </r>
    <r>
      <rPr>
        <sz val="9"/>
        <rFont val="Arial MT"/>
        <family val="2"/>
      </rPr>
      <t>Medellín.</t>
    </r>
  </si>
  <si>
    <r>
      <rPr>
        <sz val="9"/>
        <rFont val="Arial MT"/>
        <family val="2"/>
      </rPr>
      <t>pozo</t>
    </r>
  </si>
  <si>
    <r>
      <rPr>
        <sz val="9"/>
        <rFont val="Arial MT"/>
        <family val="2"/>
      </rPr>
      <t>Estadio Atanasio Girardot UDAG</t>
    </r>
  </si>
  <si>
    <r>
      <rPr>
        <sz val="9"/>
        <rFont val="Arial MT"/>
        <family val="2"/>
      </rPr>
      <t>Estadio Atanasio Girardot</t>
    </r>
  </si>
  <si>
    <r>
      <rPr>
        <sz val="9"/>
        <rFont val="Arial MT"/>
        <family val="2"/>
      </rPr>
      <t xml:space="preserve">Calle 48 # 73 -10 Puerta N </t>
    </r>
    <r>
      <rPr>
        <vertAlign val="superscript"/>
        <sz val="6"/>
        <rFont val="Arial MT"/>
        <family val="2"/>
      </rPr>
      <t xml:space="preserve">O </t>
    </r>
    <r>
      <rPr>
        <sz val="9"/>
        <rFont val="Arial MT"/>
        <family val="2"/>
      </rPr>
      <t>36 Medellín.</t>
    </r>
  </si>
  <si>
    <r>
      <rPr>
        <sz val="9"/>
        <rFont val="Arial MT"/>
        <family val="2"/>
      </rPr>
      <t>Eyectoras Aguas Lluvias</t>
    </r>
  </si>
  <si>
    <r>
      <rPr>
        <sz val="9"/>
        <rFont val="Arial MT"/>
        <family val="2"/>
      </rPr>
      <t>Eyectoras Aguas Residuales</t>
    </r>
  </si>
  <si>
    <r>
      <rPr>
        <sz val="9"/>
        <rFont val="Arial MT"/>
        <family val="2"/>
      </rPr>
      <t>Presión Camerinos</t>
    </r>
  </si>
  <si>
    <r>
      <rPr>
        <sz val="9"/>
        <rFont val="Arial MT"/>
        <family val="2"/>
      </rPr>
      <t>Riego</t>
    </r>
  </si>
  <si>
    <r>
      <rPr>
        <sz val="9"/>
        <rFont val="Arial MT"/>
        <family val="2"/>
      </rPr>
      <t>Tanque Agua Potable</t>
    </r>
  </si>
  <si>
    <r>
      <rPr>
        <sz val="9"/>
        <rFont val="Arial MT"/>
        <family val="2"/>
      </rPr>
      <t>Tanque de Sistema de Riego</t>
    </r>
  </si>
  <si>
    <r>
      <rPr>
        <sz val="9"/>
        <rFont val="Arial MT"/>
        <family val="2"/>
      </rPr>
      <t>Tanque Red Incendio</t>
    </r>
  </si>
  <si>
    <r>
      <rPr>
        <sz val="9"/>
        <rFont val="Arial MT"/>
        <family val="2"/>
      </rPr>
      <t>Piscina San Blas</t>
    </r>
  </si>
  <si>
    <r>
      <rPr>
        <sz val="9"/>
        <rFont val="Arial MT"/>
        <family val="2"/>
      </rPr>
      <t>Piscina Principal</t>
    </r>
  </si>
  <si>
    <r>
      <rPr>
        <sz val="9"/>
        <rFont val="Arial MT"/>
        <family val="2"/>
      </rPr>
      <t xml:space="preserve">Calle 86B # 36AA -
</t>
    </r>
    <r>
      <rPr>
        <sz val="9"/>
        <rFont val="Arial MT"/>
        <family val="2"/>
      </rPr>
      <t>45 Medellín.</t>
    </r>
  </si>
  <si>
    <r>
      <rPr>
        <sz val="9"/>
        <rFont val="Arial MT"/>
        <family val="2"/>
      </rPr>
      <t>Piscina Niños</t>
    </r>
  </si>
  <si>
    <r>
      <rPr>
        <sz val="9"/>
        <rFont val="Arial MT"/>
        <family val="2"/>
      </rPr>
      <t>Piscina</t>
    </r>
  </si>
  <si>
    <r>
      <rPr>
        <sz val="9"/>
        <rFont val="Arial MT"/>
        <family val="2"/>
      </rPr>
      <t>Chorritos</t>
    </r>
  </si>
  <si>
    <r>
      <rPr>
        <sz val="9"/>
        <rFont val="Arial MT"/>
        <family val="2"/>
      </rPr>
      <t>Recirculación Sumergible</t>
    </r>
  </si>
  <si>
    <r>
      <rPr>
        <sz val="9"/>
        <rFont val="Arial MT"/>
        <family val="2"/>
      </rPr>
      <t>Sumergible</t>
    </r>
  </si>
  <si>
    <r>
      <rPr>
        <sz val="9"/>
        <rFont val="Arial MT"/>
        <family val="2"/>
      </rPr>
      <t>Piscina 12 de octubre</t>
    </r>
  </si>
  <si>
    <r>
      <rPr>
        <sz val="9"/>
        <rFont val="Arial MT"/>
        <family val="2"/>
      </rPr>
      <t xml:space="preserve">Calle 103 # 778 - 30
</t>
    </r>
    <r>
      <rPr>
        <sz val="9"/>
        <rFont val="Arial MT"/>
        <family val="2"/>
      </rPr>
      <t>Medellín.</t>
    </r>
  </si>
  <si>
    <r>
      <rPr>
        <sz val="9"/>
        <rFont val="Arial MT"/>
        <family val="2"/>
      </rPr>
      <t>12 de octubre</t>
    </r>
  </si>
  <si>
    <r>
      <rPr>
        <sz val="9"/>
        <rFont val="Arial MT"/>
        <family val="2"/>
      </rPr>
      <t>U.D. María Luisa</t>
    </r>
  </si>
  <si>
    <r>
      <rPr>
        <sz val="9"/>
        <rFont val="Arial MT"/>
        <family val="2"/>
      </rPr>
      <t>Sede Administrativa y Espacios Complementarios</t>
    </r>
  </si>
  <si>
    <r>
      <rPr>
        <sz val="9"/>
        <rFont val="Arial MT"/>
        <family val="2"/>
      </rPr>
      <t xml:space="preserve">Cra 70 # 1-200
</t>
    </r>
    <r>
      <rPr>
        <sz val="9"/>
        <rFont val="Arial MT"/>
        <family val="2"/>
      </rPr>
      <t>Medellín.</t>
    </r>
  </si>
  <si>
    <r>
      <rPr>
        <sz val="9"/>
        <rFont val="Arial MT"/>
        <family val="2"/>
      </rPr>
      <t>Fuente Interactiva</t>
    </r>
  </si>
  <si>
    <r>
      <rPr>
        <sz val="9"/>
        <rFont val="Arial MT"/>
        <family val="2"/>
      </rPr>
      <t xml:space="preserve">Sede Administrativa y Espacios
</t>
    </r>
    <r>
      <rPr>
        <sz val="9"/>
        <rFont val="Arial MT"/>
        <family val="2"/>
      </rPr>
      <t>Complementarios</t>
    </r>
  </si>
  <si>
    <r>
      <rPr>
        <sz val="9"/>
        <rFont val="Arial MT"/>
        <family val="2"/>
      </rPr>
      <t>Canchas de Squash</t>
    </r>
  </si>
  <si>
    <r>
      <rPr>
        <sz val="9"/>
        <rFont val="Arial MT"/>
        <family val="2"/>
      </rPr>
      <t>Motobomba Sumergible</t>
    </r>
  </si>
  <si>
    <r>
      <rPr>
        <sz val="9"/>
        <rFont val="Arial MT"/>
        <family val="2"/>
      </rPr>
      <t>Bolera Suramericana</t>
    </r>
  </si>
  <si>
    <r>
      <rPr>
        <sz val="9"/>
        <rFont val="Arial MT"/>
        <family val="2"/>
      </rPr>
      <t>Bolera</t>
    </r>
  </si>
  <si>
    <r>
      <rPr>
        <sz val="9"/>
        <rFont val="Arial MT"/>
        <family val="2"/>
      </rPr>
      <t>Cra 66B con Calle 30A Medellín.</t>
    </r>
  </si>
  <si>
    <r>
      <rPr>
        <sz val="9"/>
        <rFont val="Arial MT"/>
        <family val="2"/>
      </rPr>
      <t>Eyectoras Exterior</t>
    </r>
  </si>
  <si>
    <r>
      <rPr>
        <sz val="9"/>
        <rFont val="Arial MT"/>
        <family val="2"/>
      </rPr>
      <t>U.D. Belén</t>
    </r>
  </si>
  <si>
    <r>
      <rPr>
        <sz val="9"/>
        <rFont val="Arial MT"/>
        <family val="2"/>
      </rPr>
      <t>Unidad Deportiva de Belén</t>
    </r>
  </si>
  <si>
    <r>
      <rPr>
        <sz val="9"/>
        <rFont val="Arial MT"/>
        <family val="2"/>
      </rPr>
      <t>U.D. Juanes de la paz</t>
    </r>
  </si>
  <si>
    <r>
      <rPr>
        <sz val="9"/>
        <rFont val="Arial MT"/>
        <family val="2"/>
      </rPr>
      <t>Juanes de la Paz</t>
    </r>
  </si>
  <si>
    <r>
      <rPr>
        <sz val="9"/>
        <rFont val="Arial MT"/>
        <family val="2"/>
      </rPr>
      <t xml:space="preserve">Cra 65 # 98-50
</t>
    </r>
    <r>
      <rPr>
        <sz val="9"/>
        <rFont val="Arial MT"/>
        <family val="2"/>
      </rPr>
      <t>Medellín.</t>
    </r>
  </si>
  <si>
    <r>
      <rPr>
        <sz val="9"/>
        <rFont val="Arial MT"/>
        <family val="2"/>
      </rPr>
      <t>Tricentenario</t>
    </r>
  </si>
  <si>
    <r>
      <rPr>
        <sz val="9"/>
        <rFont val="Arial MT"/>
        <family val="2"/>
      </rPr>
      <t xml:space="preserve">Cra 64 # 94A - 200
</t>
    </r>
    <r>
      <rPr>
        <sz val="9"/>
        <rFont val="Arial MT"/>
        <family val="2"/>
      </rPr>
      <t>Medellín.</t>
    </r>
  </si>
  <si>
    <r>
      <rPr>
        <sz val="9"/>
        <rFont val="Arial MT"/>
        <family val="2"/>
      </rPr>
      <t>Asomadera</t>
    </r>
  </si>
  <si>
    <r>
      <rPr>
        <sz val="9"/>
        <rFont val="Arial MT"/>
        <family val="2"/>
      </rPr>
      <t xml:space="preserve">Cra 38 # 398-20
</t>
    </r>
    <r>
      <rPr>
        <sz val="9"/>
        <rFont val="Arial MT"/>
        <family val="2"/>
      </rPr>
      <t>Medellín.</t>
    </r>
  </si>
  <si>
    <r>
      <rPr>
        <sz val="9"/>
        <rFont val="Arial MT"/>
        <family val="2"/>
      </rPr>
      <t>Colgate</t>
    </r>
  </si>
  <si>
    <r>
      <rPr>
        <sz val="9"/>
        <rFont val="Arial MT"/>
        <family val="2"/>
      </rPr>
      <t>Colgate Palmolive</t>
    </r>
  </si>
  <si>
    <r>
      <rPr>
        <sz val="9"/>
        <rFont val="Arial MT"/>
        <family val="2"/>
      </rPr>
      <t xml:space="preserve">Calle 113 678-86
</t>
    </r>
    <r>
      <rPr>
        <sz val="9"/>
        <rFont val="Arial MT"/>
        <family val="2"/>
      </rPr>
      <t>Medellín.</t>
    </r>
  </si>
  <si>
    <r>
      <rPr>
        <sz val="9"/>
        <rFont val="Arial MT"/>
        <family val="2"/>
      </rPr>
      <t>U.D. San Cristóbal</t>
    </r>
  </si>
  <si>
    <r>
      <rPr>
        <sz val="9"/>
        <rFont val="Arial MT"/>
        <family val="2"/>
      </rPr>
      <t>San Cristóbal</t>
    </r>
  </si>
  <si>
    <r>
      <rPr>
        <sz val="9"/>
        <rFont val="Arial MT"/>
        <family val="2"/>
      </rPr>
      <t>Calefacción</t>
    </r>
  </si>
  <si>
    <r>
      <rPr>
        <sz val="9"/>
        <rFont val="Arial MT"/>
        <family val="2"/>
      </rPr>
      <t>Cra 130B con Calle 64 San Cristóbal</t>
    </r>
  </si>
  <si>
    <r>
      <rPr>
        <sz val="9"/>
        <rFont val="Arial MT"/>
        <family val="2"/>
      </rPr>
      <t>Ladera</t>
    </r>
  </si>
  <si>
    <r>
      <rPr>
        <sz val="9"/>
        <rFont val="Arial MT"/>
        <family val="2"/>
      </rPr>
      <t>La Ladera</t>
    </r>
  </si>
  <si>
    <r>
      <rPr>
        <sz val="9"/>
        <rFont val="Arial MT"/>
        <family val="2"/>
      </rPr>
      <t xml:space="preserve">Cra 36 # 59A - 80
</t>
    </r>
    <r>
      <rPr>
        <sz val="9"/>
        <rFont val="Arial MT"/>
        <family val="2"/>
      </rPr>
      <t>Medellín</t>
    </r>
  </si>
  <si>
    <r>
      <rPr>
        <sz val="9"/>
        <rFont val="Arial MT"/>
        <family val="2"/>
      </rPr>
      <t>U.D. Castilla</t>
    </r>
  </si>
  <si>
    <r>
      <rPr>
        <sz val="9"/>
        <rFont val="Arial MT"/>
        <family val="2"/>
      </rPr>
      <t>Castilla</t>
    </r>
  </si>
  <si>
    <r>
      <rPr>
        <sz val="9"/>
        <rFont val="Arial MT"/>
        <family val="2"/>
      </rPr>
      <t>Cra 69 con calle 101 Medellín</t>
    </r>
  </si>
  <si>
    <r>
      <rPr>
        <sz val="9"/>
        <rFont val="Arial MT"/>
        <family val="2"/>
      </rPr>
      <t>Alejandro Echavarría</t>
    </r>
  </si>
  <si>
    <r>
      <rPr>
        <sz val="9"/>
        <rFont val="Arial MT"/>
        <family val="2"/>
      </rPr>
      <t>Calle 50 con Cra 15 Medellín</t>
    </r>
  </si>
  <si>
    <r>
      <rPr>
        <sz val="9"/>
        <rFont val="Arial MT"/>
        <family val="2"/>
      </rPr>
      <t>Miraflores</t>
    </r>
  </si>
  <si>
    <r>
      <rPr>
        <sz val="9"/>
        <rFont val="Arial MT"/>
        <family val="2"/>
      </rPr>
      <t>Calle 42 con cra 22B Medellín.</t>
    </r>
  </si>
  <si>
    <r>
      <rPr>
        <sz val="9"/>
        <rFont val="Arial MT"/>
        <family val="2"/>
      </rPr>
      <t>Las Estancias</t>
    </r>
  </si>
  <si>
    <r>
      <rPr>
        <sz val="9"/>
        <rFont val="Arial MT"/>
        <family val="2"/>
      </rPr>
      <t>Estancias</t>
    </r>
  </si>
  <si>
    <r>
      <rPr>
        <sz val="9"/>
        <rFont val="Arial MT"/>
        <family val="2"/>
      </rPr>
      <t>Calle 52A con cra 10A Medellín</t>
    </r>
  </si>
  <si>
    <r>
      <rPr>
        <sz val="9"/>
        <rFont val="Arial MT"/>
        <family val="2"/>
      </rPr>
      <t>Carlos Mauro Hoyos</t>
    </r>
  </si>
  <si>
    <r>
      <rPr>
        <sz val="9"/>
        <rFont val="Arial MT"/>
        <family val="2"/>
      </rPr>
      <t>Calle 12C Sur con Cra 66B Medellín.</t>
    </r>
  </si>
  <si>
    <r>
      <rPr>
        <sz val="9"/>
        <rFont val="Arial MT"/>
        <family val="2"/>
      </rPr>
      <t>UVA Sol de Oriente</t>
    </r>
  </si>
  <si>
    <r>
      <rPr>
        <sz val="9"/>
        <rFont val="Arial MT"/>
        <family val="2"/>
      </rPr>
      <t>Coliseo UVA Sol de Oriente</t>
    </r>
  </si>
  <si>
    <r>
      <rPr>
        <sz val="9"/>
        <rFont val="Arial MT"/>
        <family val="2"/>
      </rPr>
      <t>Calle 56EF con Cra 18A Medellín.</t>
    </r>
  </si>
  <si>
    <r>
      <rPr>
        <sz val="9"/>
        <rFont val="Arial MT"/>
        <family val="2"/>
      </rPr>
      <t>Chorritos UVA Sol de Oriente</t>
    </r>
  </si>
  <si>
    <r>
      <rPr>
        <sz val="9"/>
        <rFont val="Arial MT"/>
        <family val="2"/>
      </rPr>
      <t>Recirculación Fuente Interactiva</t>
    </r>
  </si>
  <si>
    <r>
      <rPr>
        <sz val="9"/>
        <rFont val="Arial MT"/>
        <family val="2"/>
      </rPr>
      <t xml:space="preserve">Sede Administrativa y Espacios Complementarios
</t>
    </r>
    <r>
      <rPr>
        <sz val="9"/>
        <rFont val="Arial MT"/>
        <family val="2"/>
      </rPr>
      <t>(Cuarto Hidráulico y de Bombas)</t>
    </r>
  </si>
  <si>
    <r>
      <rPr>
        <sz val="9"/>
        <rFont val="Arial MT"/>
        <family val="2"/>
      </rPr>
      <t>Gimnasio Urbano</t>
    </r>
  </si>
  <si>
    <r>
      <rPr>
        <sz val="9"/>
        <rFont val="Arial MT"/>
        <family val="2"/>
      </rPr>
      <t>Eco parque las Tinajas</t>
    </r>
  </si>
  <si>
    <r>
      <rPr>
        <sz val="9"/>
        <rFont val="Arial MT"/>
        <family val="2"/>
      </rPr>
      <t>Eco parque Las Tinajas</t>
    </r>
  </si>
  <si>
    <r>
      <rPr>
        <sz val="9"/>
        <rFont val="Arial MT"/>
        <family val="2"/>
      </rPr>
      <t>Tanques</t>
    </r>
  </si>
  <si>
    <r>
      <rPr>
        <sz val="9"/>
        <rFont val="Arial MT"/>
        <family val="2"/>
      </rPr>
      <t xml:space="preserve">Cra. 14 #55177,
</t>
    </r>
    <r>
      <rPr>
        <sz val="9"/>
        <rFont val="Arial MT"/>
        <family val="2"/>
      </rPr>
      <t>Medellín, Santa Elena, Medellín, Antioquia</t>
    </r>
  </si>
  <si>
    <r>
      <rPr>
        <sz val="9"/>
        <rFont val="Arial MT"/>
        <family val="2"/>
      </rPr>
      <t>Edificio Administrativo</t>
    </r>
  </si>
  <si>
    <r>
      <rPr>
        <sz val="9"/>
        <rFont val="Arial MT"/>
        <family val="2"/>
      </rPr>
      <t>Pista BMX Mariana Pajón</t>
    </r>
  </si>
  <si>
    <r>
      <rPr>
        <sz val="9"/>
        <rFont val="Arial MT"/>
        <family val="2"/>
      </rPr>
      <t>Pista de BMX</t>
    </r>
  </si>
  <si>
    <r>
      <rPr>
        <sz val="9"/>
        <rFont val="Arial MT"/>
        <family val="2"/>
      </rPr>
      <t>Compresor</t>
    </r>
  </si>
  <si>
    <r>
      <rPr>
        <sz val="9"/>
        <rFont val="Arial MT"/>
        <family val="2"/>
      </rPr>
      <t>Cra 70 con calle 28 Medellín.</t>
    </r>
  </si>
  <si>
    <r>
      <rPr>
        <sz val="9"/>
        <rFont val="Arial MT"/>
        <family val="2"/>
      </rPr>
      <t>UVA San Antonio de Prado</t>
    </r>
  </si>
  <si>
    <r>
      <rPr>
        <sz val="9"/>
        <rFont val="Arial MT"/>
        <family val="2"/>
      </rPr>
      <t>UVA El Paraíso</t>
    </r>
  </si>
  <si>
    <r>
      <rPr>
        <sz val="9"/>
        <rFont val="Arial MT"/>
        <family val="2"/>
      </rPr>
      <t>Cra 75 # 48 sur - 158 San Antonio de Prado.</t>
    </r>
  </si>
  <si>
    <r>
      <rPr>
        <sz val="9"/>
        <rFont val="Arial MT"/>
        <family val="2"/>
      </rPr>
      <t>Coliseo UVA San Antonio de Prado</t>
    </r>
  </si>
  <si>
    <r>
      <rPr>
        <sz val="9"/>
        <rFont val="Arial MT"/>
        <family val="2"/>
      </rPr>
      <t>UVA Nuevo Occidente</t>
    </r>
  </si>
  <si>
    <r>
      <rPr>
        <sz val="9"/>
        <rFont val="Arial MT"/>
        <family val="2"/>
      </rPr>
      <t>Calle 64 con Cra 98 Medellín.</t>
    </r>
  </si>
  <si>
    <r>
      <rPr>
        <sz val="9"/>
        <rFont val="Arial MT"/>
        <family val="2"/>
      </rPr>
      <t>Sede Administrativa</t>
    </r>
  </si>
  <si>
    <r>
      <rPr>
        <sz val="9"/>
        <rFont val="Arial MT"/>
        <family val="2"/>
      </rPr>
      <t>Polideportivo Tablero Baloncesto</t>
    </r>
  </si>
  <si>
    <r>
      <rPr>
        <sz val="9"/>
        <rFont val="Arial MT"/>
        <family val="2"/>
      </rPr>
      <t>Motor Hidráulico</t>
    </r>
  </si>
  <si>
    <r>
      <rPr>
        <sz val="9"/>
        <rFont val="Arial MT"/>
        <family val="2"/>
      </rPr>
      <t>UVA Sin Fronteras Castilla</t>
    </r>
  </si>
  <si>
    <r>
      <rPr>
        <sz val="9"/>
        <rFont val="Arial MT"/>
        <family val="2"/>
      </rPr>
      <t>UVA Sin Fronteras</t>
    </r>
  </si>
  <si>
    <r>
      <rPr>
        <sz val="9"/>
        <rFont val="Arial MT"/>
        <family val="2"/>
      </rPr>
      <t>Calle 101 # 64 - 5 Medellín.</t>
    </r>
  </si>
  <si>
    <r>
      <rPr>
        <sz val="9"/>
        <rFont val="Arial MT"/>
        <family val="2"/>
      </rPr>
      <t>Red Contra Incendios</t>
    </r>
  </si>
  <si>
    <r>
      <rPr>
        <sz val="9"/>
        <rFont val="Arial MT"/>
        <family val="2"/>
      </rPr>
      <t>Territorio Robledo</t>
    </r>
  </si>
  <si>
    <r>
      <rPr>
        <sz val="9"/>
        <rFont val="Arial MT"/>
        <family val="2"/>
      </rPr>
      <t xml:space="preserve">Calle 70E # 99-67
</t>
    </r>
    <r>
      <rPr>
        <sz val="9"/>
        <rFont val="Arial MT"/>
        <family val="2"/>
      </rPr>
      <t>Medellín</t>
    </r>
  </si>
  <si>
    <r>
      <rPr>
        <sz val="9"/>
        <rFont val="Arial MT"/>
        <family val="2"/>
      </rPr>
      <t>Fuente</t>
    </r>
  </si>
  <si>
    <r>
      <rPr>
        <sz val="9"/>
        <rFont val="Arial MT"/>
        <family val="2"/>
      </rPr>
      <t>Los Alcázares</t>
    </r>
  </si>
  <si>
    <r>
      <rPr>
        <sz val="9"/>
        <rFont val="Arial MT"/>
        <family val="2"/>
      </rPr>
      <t xml:space="preserve">Cra 88 # - 16
</t>
    </r>
    <r>
      <rPr>
        <sz val="9"/>
        <rFont val="Arial MT"/>
        <family val="2"/>
      </rPr>
      <t>Medellín.</t>
    </r>
  </si>
  <si>
    <r>
      <rPr>
        <sz val="9"/>
        <rFont val="Arial MT"/>
        <family val="2"/>
      </rPr>
      <t>UVA Huellas de Vida San Javier</t>
    </r>
  </si>
  <si>
    <r>
      <rPr>
        <sz val="9"/>
        <rFont val="Arial MT"/>
        <family val="2"/>
      </rPr>
      <t>UVA San Javier</t>
    </r>
  </si>
  <si>
    <r>
      <rPr>
        <sz val="9"/>
        <rFont val="Arial MT"/>
        <family val="2"/>
      </rPr>
      <t xml:space="preserve">Calle 39D # 112-111
</t>
    </r>
    <r>
      <rPr>
        <sz val="9"/>
        <rFont val="Arial MT"/>
        <family val="2"/>
      </rPr>
      <t>Medellín.</t>
    </r>
  </si>
  <si>
    <r>
      <rPr>
        <sz val="9"/>
        <rFont val="Arial MT"/>
        <family val="2"/>
      </rPr>
      <t>Eyectoras Aguas lluvias</t>
    </r>
  </si>
  <si>
    <r>
      <rPr>
        <sz val="9"/>
        <rFont val="Arial MT"/>
        <family val="2"/>
      </rPr>
      <t>Polideportivo — Tablero de Baloncesto</t>
    </r>
  </si>
  <si>
    <r>
      <rPr>
        <b/>
        <sz val="11"/>
        <rFont val="Arial"/>
        <family val="2"/>
      </rPr>
      <t xml:space="preserve">CLÁUSULA    VIGÉSIMA    PRIMERA.    SUSCRIPCIÓN,    PERFECCIONAMIENTO    Y
</t>
    </r>
    <r>
      <rPr>
        <b/>
        <sz val="11"/>
        <rFont val="Arial"/>
        <family val="2"/>
      </rPr>
      <t xml:space="preserve">EJECUCIÓN. </t>
    </r>
    <r>
      <rPr>
        <sz val="11"/>
        <rFont val="Arial MT"/>
        <family val="2"/>
      </rPr>
      <t>Para la suscripción del Contrato se necesita que el Contratista se encuentre al día en los pagos al Sistema de Seguridad Social Integral y con los aportes parafiscales, si  es  del  caso.  Para  el  perfeccionamiento  se  requiere  la  firma  de  las  partes.  Para  su ejecución,  la  firma  del  acta  de  inicio,  una  vez  se  aprueben  las  Garantías  y  el  Registro Presupuestal correspondiente en los términos del artículo 41 de la Ley 80 de 1993.</t>
    </r>
  </si>
  <si>
    <r>
      <rPr>
        <sz val="11"/>
        <rFont val="Arial MT"/>
        <family val="2"/>
      </rPr>
      <t>.</t>
    </r>
  </si>
  <si>
    <r>
      <rPr>
        <b/>
        <sz val="11"/>
        <rFont val="Arial"/>
        <family val="2"/>
      </rPr>
      <t xml:space="preserve">CLÁUSULA VIGÉSIMA SEGUNDA. DOCUMENTOS. </t>
    </r>
    <r>
      <rPr>
        <sz val="11"/>
        <rFont val="Arial MT"/>
        <family val="2"/>
      </rPr>
      <t>Los documentos que a continuación se   relacionan   hacen   parte   integral   del   Contrato   los   cuales   determinan,   regulan, complementan  y  adicionan  lo  aquí  pactado,  y  en  consecuencia  producen  sus  mismos efectos y obligaciones jurídicas y contractuales:</t>
    </r>
  </si>
  <si>
    <r>
      <rPr>
        <b/>
        <sz val="11"/>
        <rFont val="Arial"/>
        <family val="2"/>
      </rPr>
      <t xml:space="preserve">1.   </t>
    </r>
    <r>
      <rPr>
        <sz val="11"/>
        <rFont val="Arial MT"/>
        <family val="2"/>
      </rPr>
      <t xml:space="preserve">Estudios y documentos previos.
</t>
    </r>
    <r>
      <rPr>
        <b/>
        <sz val="11"/>
        <rFont val="Arial"/>
        <family val="2"/>
      </rPr>
      <t xml:space="preserve">2.   </t>
    </r>
    <r>
      <rPr>
        <sz val="11"/>
        <rFont val="Arial MT"/>
        <family val="2"/>
      </rPr>
      <t xml:space="preserve">Pliego de condiciones, Adendas, Anexos, Formatos, Matrices, Formularios.
</t>
    </r>
    <r>
      <rPr>
        <b/>
        <sz val="11"/>
        <rFont val="Arial"/>
        <family val="2"/>
      </rPr>
      <t xml:space="preserve">3.   </t>
    </r>
    <r>
      <rPr>
        <sz val="11"/>
        <rFont val="Arial MT"/>
        <family val="2"/>
      </rPr>
      <t xml:space="preserve">Propuesta presentada por el Contratista.
</t>
    </r>
    <r>
      <rPr>
        <b/>
        <sz val="11"/>
        <rFont val="Arial"/>
        <family val="2"/>
      </rPr>
      <t xml:space="preserve">4.   </t>
    </r>
    <r>
      <rPr>
        <sz val="11"/>
        <rFont val="Arial MT"/>
        <family val="2"/>
      </rPr>
      <t xml:space="preserve">Las Garantías debidamente aprobadas.
</t>
    </r>
    <r>
      <rPr>
        <b/>
        <sz val="11"/>
        <rFont val="Arial"/>
        <family val="2"/>
      </rPr>
      <t xml:space="preserve">5.   </t>
    </r>
    <r>
      <rPr>
        <sz val="11"/>
        <rFont val="Arial MT"/>
        <family val="2"/>
      </rPr>
      <t>Toda la correspondencia que se surta entre las partes durante el término de ejecución del Contrato.</t>
    </r>
  </si>
  <si>
    <r>
      <rPr>
        <sz val="11"/>
        <rFont val="Arial MT"/>
        <family val="2"/>
      </rPr>
      <t xml:space="preserve">Para  constancia,  el  presente  documento  se  entiende  suscrito  el  26  de  octubre  de conformidad con la Ley 527 de 1999, el presente documento es entendido y aceptado por las partes en la Ciudad de Medellín por medio de SECOP II y hace parte integra del contrato de prestación de servicios No. </t>
    </r>
    <r>
      <rPr>
        <b/>
        <sz val="11"/>
        <rFont val="Arial"/>
        <family val="2"/>
      </rPr>
      <t xml:space="preserve">6700026582 </t>
    </r>
    <r>
      <rPr>
        <sz val="11"/>
        <rFont val="Arial MT"/>
        <family val="2"/>
      </rPr>
      <t>de 2022.</t>
    </r>
  </si>
  <si>
    <r>
      <rPr>
        <sz val="8"/>
        <rFont val="Arial MT"/>
        <family val="2"/>
      </rPr>
      <t xml:space="preserve">Proyectó:
</t>
    </r>
    <r>
      <rPr>
        <sz val="8"/>
        <rFont val="Arial MT"/>
        <family val="2"/>
      </rPr>
      <t>Ana Maria Giraldo Abogada Contratista</t>
    </r>
  </si>
  <si>
    <r>
      <rPr>
        <sz val="8"/>
        <rFont val="Arial MT"/>
        <family val="2"/>
      </rPr>
      <t xml:space="preserve">Revisó:
</t>
    </r>
    <r>
      <rPr>
        <sz val="8"/>
        <rFont val="Arial MT"/>
        <family val="2"/>
      </rPr>
      <t>Vicky Mosquera Blanquicet. Profesional Especializado.</t>
    </r>
  </si>
  <si>
    <r>
      <rPr>
        <sz val="8"/>
        <rFont val="Arial MT"/>
        <family val="2"/>
      </rPr>
      <t xml:space="preserve">Aprobó:
</t>
    </r>
    <r>
      <rPr>
        <sz val="8"/>
        <rFont val="Arial MT"/>
        <family val="2"/>
      </rPr>
      <t>Juan Mauricio Londoño Román Jefe Oficina Asesora Jurídica</t>
    </r>
  </si>
  <si>
    <t>glb</t>
  </si>
  <si>
    <t>Trane</t>
  </si>
  <si>
    <t>Zona de Juego</t>
  </si>
  <si>
    <t>LG</t>
  </si>
  <si>
    <t>Minisplit</t>
  </si>
  <si>
    <t>Salón 2</t>
  </si>
  <si>
    <t>Salón 1</t>
  </si>
  <si>
    <t>Confortfr esh</t>
  </si>
  <si>
    <t>Auditorio</t>
  </si>
  <si>
    <t>UVA Sol de Oriente</t>
  </si>
  <si>
    <t>Rack de  Telefonía</t>
  </si>
  <si>
    <t>Confortfresh</t>
  </si>
  <si>
    <t>Fresno</t>
  </si>
  <si>
    <t>Minisplit Tipo Consola</t>
  </si>
  <si>
    <t>UVA Sin Fronteras</t>
  </si>
  <si>
    <t>Master TV</t>
  </si>
  <si>
    <t>Bosch</t>
  </si>
  <si>
    <t>Sala de  Edición 3</t>
  </si>
  <si>
    <t>Sala de  Edición 4</t>
  </si>
  <si>
    <t>Sala de  Edición 5</t>
  </si>
  <si>
    <t>Sala de  Edición 6</t>
  </si>
  <si>
    <t>Sala de  Edición 2</t>
  </si>
  <si>
    <t>Sala de  Edición 1</t>
  </si>
  <si>
    <t>York</t>
  </si>
  <si>
    <t xml:space="preserve"> Indoor Unit</t>
  </si>
  <si>
    <t>Estudio de TV</t>
  </si>
  <si>
    <t>Oficina Cultura - Estudio de TV</t>
  </si>
  <si>
    <t>Auditorio EQ 1</t>
  </si>
  <si>
    <t>UVA Nuevo Occidente</t>
  </si>
  <si>
    <t>Auditorio EQ 2</t>
  </si>
  <si>
    <t>MCQuay</t>
  </si>
  <si>
    <t>Sala de Ensayo 1</t>
  </si>
  <si>
    <t>UVA El Paraíso (San Antonio de Prado)</t>
  </si>
  <si>
    <t>Daikin</t>
  </si>
  <si>
    <t>Sala de Ensayo 4</t>
  </si>
  <si>
    <t>Sala de Música 3</t>
  </si>
  <si>
    <t>Sala de Música 2</t>
  </si>
  <si>
    <t>Sala de Ensayo 5</t>
  </si>
  <si>
    <t>Sala de Ensayo 6</t>
  </si>
  <si>
    <t>Sala de Ensayo 7</t>
  </si>
  <si>
    <t>Sala de Grabación</t>
  </si>
  <si>
    <t>Estudio de Grabación</t>
  </si>
  <si>
    <t>Comfotrtstyle</t>
  </si>
  <si>
    <t>Ventana</t>
  </si>
  <si>
    <t>Oficina Contraloría</t>
  </si>
  <si>
    <t>Velódromo UDAG</t>
  </si>
  <si>
    <t>Cassette</t>
  </si>
  <si>
    <t>CPS y CPD Velódromo</t>
  </si>
  <si>
    <t>Kielmann</t>
  </si>
  <si>
    <t>Sección Pesas</t>
  </si>
  <si>
    <t>Coliseo de Baloncesto - Iván de Bedout UDAG</t>
  </si>
  <si>
    <t>CPS y CPD</t>
  </si>
  <si>
    <t>PMU - Graderías (Sur)</t>
  </si>
  <si>
    <t>Zona de Transferencia Deportes de Cesped Team Medellín</t>
  </si>
  <si>
    <t>Zona de Transferencia Deportes de Cesped Team Mredellín</t>
  </si>
  <si>
    <t>Sala de Fisioterapia</t>
  </si>
  <si>
    <t>Punto Interactivo</t>
  </si>
  <si>
    <t>Sala de  Cardio Team Medellín</t>
  </si>
  <si>
    <t>Breezair</t>
  </si>
  <si>
    <t>Ventilador</t>
  </si>
  <si>
    <t>Tenis de  Mesa</t>
  </si>
  <si>
    <t>Coliseo de Tenis de Mesa UDAG</t>
  </si>
  <si>
    <t>Tenis de Mesa</t>
  </si>
  <si>
    <t>Ciac</t>
  </si>
  <si>
    <t>Ludoteka EQ 1</t>
  </si>
  <si>
    <t>Estadio Atanasio Girardot UDAG</t>
  </si>
  <si>
    <t>Ludoteka EQ 2</t>
  </si>
  <si>
    <t>Ludoteka EQ 3</t>
  </si>
  <si>
    <t>Westingh ouse</t>
  </si>
  <si>
    <t>PMU EQ 2</t>
  </si>
  <si>
    <t>PMU EQ 1</t>
  </si>
  <si>
    <t>Oficina Gestor Estadio</t>
  </si>
  <si>
    <t>Administrador del Estadio</t>
  </si>
  <si>
    <t>Blueline</t>
  </si>
  <si>
    <t>Sala de Reuniones Piso  2 (Norte)</t>
  </si>
  <si>
    <t>Samsung</t>
  </si>
  <si>
    <t>Administración de escenarios piso 2 (Sur) 2</t>
  </si>
  <si>
    <t>Administración de escenarios piso 2 (Sur)</t>
  </si>
  <si>
    <t>Sala de Reuniones Piso  2</t>
  </si>
  <si>
    <t>Westinghouse</t>
  </si>
  <si>
    <t>Subdirección de Fomento Piso 2</t>
  </si>
  <si>
    <t>Administración de escenarios piso2 (Norte) 2</t>
  </si>
  <si>
    <t>Administración de escenarios piso  2 (Norte)</t>
  </si>
  <si>
    <t>Oficina de paso de occidental a sur</t>
  </si>
  <si>
    <t>Oficina var</t>
  </si>
  <si>
    <t>Oficina Coordinación infraestructura (Sur)</t>
  </si>
  <si>
    <t>Rack comunicaciones Piso 2 (Sur)</t>
  </si>
  <si>
    <t>Centro de Documentación Piso 1</t>
  </si>
  <si>
    <t>Central</t>
  </si>
  <si>
    <t>Sala Prensa Piso 1</t>
  </si>
  <si>
    <t>Enfermería Sur</t>
  </si>
  <si>
    <t>Enfermería Norte</t>
  </si>
  <si>
    <t>Camerino auxiliar</t>
  </si>
  <si>
    <t>Camerino Sur EQ 4</t>
  </si>
  <si>
    <t>Camerino Sur EQ 3</t>
  </si>
  <si>
    <t>Camerino Sur EQ 2</t>
  </si>
  <si>
    <t>Camerino Sur EQ 1</t>
  </si>
  <si>
    <t>Camerino Norte EQ 4</t>
  </si>
  <si>
    <t>Camerino Norte EQ 3</t>
  </si>
  <si>
    <t>Camerino Norte EQ 2</t>
  </si>
  <si>
    <t>Camerino Norte EQ 1</t>
  </si>
  <si>
    <t>MASI TI oficina piso 3</t>
  </si>
  <si>
    <t>Cultura D</t>
  </si>
  <si>
    <t>Profesional Especializa do Piso 2</t>
  </si>
  <si>
    <t>Rack de Sonido EQ 2</t>
  </si>
  <si>
    <t>Rack de Sonido EQ 1</t>
  </si>
  <si>
    <t>Palco 38</t>
  </si>
  <si>
    <t>Palco 37</t>
  </si>
  <si>
    <t>Palco 36</t>
  </si>
  <si>
    <t>Palco 35</t>
  </si>
  <si>
    <t>Palco 34</t>
  </si>
  <si>
    <t>Palco 33</t>
  </si>
  <si>
    <t>Palco 32</t>
  </si>
  <si>
    <t>Palco 31</t>
  </si>
  <si>
    <t>Palco 30</t>
  </si>
  <si>
    <t>Palco 29</t>
  </si>
  <si>
    <t>Palco 28</t>
  </si>
  <si>
    <t>Palco 27</t>
  </si>
  <si>
    <t>Palco 26</t>
  </si>
  <si>
    <t>Palco 25</t>
  </si>
  <si>
    <t>Palco 24</t>
  </si>
  <si>
    <t>Palco 23</t>
  </si>
  <si>
    <t>Palco 22</t>
  </si>
  <si>
    <t>Palco 21</t>
  </si>
  <si>
    <t>Palco 20</t>
  </si>
  <si>
    <t>Palco 19</t>
  </si>
  <si>
    <t>Palco 18</t>
  </si>
  <si>
    <t>Palco 17</t>
  </si>
  <si>
    <t>Palco 16</t>
  </si>
  <si>
    <t>Palco 15</t>
  </si>
  <si>
    <t>Palco 14</t>
  </si>
  <si>
    <t>Palco 13</t>
  </si>
  <si>
    <t>Palco 12</t>
  </si>
  <si>
    <t>Palco 11</t>
  </si>
  <si>
    <t>Palco 10</t>
  </si>
  <si>
    <t>Palco 9</t>
  </si>
  <si>
    <t>Palco 8</t>
  </si>
  <si>
    <t>Palco 7</t>
  </si>
  <si>
    <t>Palco 6</t>
  </si>
  <si>
    <t>Palco 5</t>
  </si>
  <si>
    <t>Palco 4</t>
  </si>
  <si>
    <t>Palco 3</t>
  </si>
  <si>
    <t>Palco 2</t>
  </si>
  <si>
    <t>Palco 1</t>
  </si>
  <si>
    <t>SAMSUN G</t>
  </si>
  <si>
    <t>Camerino Dopping</t>
  </si>
  <si>
    <t>Secretaría de Dirección Piso 3</t>
  </si>
  <si>
    <t>Sede Administrativa INDER (Velódromo)</t>
  </si>
  <si>
    <t>Dirección General Piso 3</t>
  </si>
  <si>
    <t>Bodega Piso 3</t>
  </si>
  <si>
    <t>Sala de Juntas Dirección Piso 3</t>
  </si>
  <si>
    <t>Jefe Subdirección Administrativa Piso 3</t>
  </si>
  <si>
    <t>Planeación Piso 2</t>
  </si>
  <si>
    <t>Deportes Piso 2</t>
  </si>
  <si>
    <t>Contabilida d Piso 2</t>
  </si>
  <si>
    <t>Jefe de Comunicac iones</t>
  </si>
  <si>
    <t>Tesorería Piso 2</t>
  </si>
  <si>
    <t>Oficina Jurídica Piso 2</t>
  </si>
  <si>
    <t>Oficina Jurídica 2</t>
  </si>
  <si>
    <t>Fomento Deportivo y Recreativo</t>
  </si>
  <si>
    <t>Fomento Deportivo y Recreativo Piso 2</t>
  </si>
  <si>
    <t>Rack Piso 2</t>
  </si>
  <si>
    <t>Oficina Asesora de Planeación</t>
  </si>
  <si>
    <t>Comunicaciones Piso 2</t>
  </si>
  <si>
    <t>Gestión Humana Piso 2</t>
  </si>
  <si>
    <t>Gestión Humana Piso 1</t>
  </si>
  <si>
    <t>Planeación Piso 1</t>
  </si>
  <si>
    <t>Jefe de Planeación Piso 1</t>
  </si>
  <si>
    <t>Deportes Piso 1</t>
  </si>
  <si>
    <t>Bodega Comunicac iones Piso 1</t>
  </si>
  <si>
    <t>Fancoil</t>
  </si>
  <si>
    <t>Rack Piso 1</t>
  </si>
  <si>
    <t>Fomento Deportivo y Recreativo Piso 1</t>
  </si>
  <si>
    <t>Clubes piso 1</t>
  </si>
  <si>
    <t>Rack piso 1</t>
  </si>
  <si>
    <t>Control Interno Piso 1</t>
  </si>
  <si>
    <t>Paquete</t>
  </si>
  <si>
    <t>Auditorio Piso 2</t>
  </si>
  <si>
    <t>Unidad de medida</t>
  </si>
  <si>
    <t>Marca</t>
  </si>
  <si>
    <t>Tipo de sistema</t>
  </si>
  <si>
    <t>Área que acondiciona</t>
  </si>
  <si>
    <t>Dependencia</t>
  </si>
  <si>
    <t>Ítem</t>
  </si>
  <si>
    <t>UVA Huellas de Vida San Javier</t>
  </si>
  <si>
    <t>Bolera Suramericana</t>
  </si>
  <si>
    <t>Salón de Danza</t>
  </si>
  <si>
    <t>PisoTecho</t>
  </si>
  <si>
    <t>Industrial  Refrigeración Variable (Chiller-UMAS)</t>
  </si>
  <si>
    <t>Cantidad equipos</t>
  </si>
  <si>
    <t>Valor Total</t>
  </si>
  <si>
    <t>Presupuesto Participativo Piso 1</t>
  </si>
  <si>
    <t>Dirección Administrativa Piso 3</t>
  </si>
  <si>
    <t>IVA (19%)</t>
  </si>
  <si>
    <t>PROMEDIO</t>
  </si>
  <si>
    <t>SERVIREFRIAIRE</t>
  </si>
  <si>
    <t>ENETEL</t>
  </si>
  <si>
    <t>AMERICAN INSAP</t>
  </si>
  <si>
    <t>MANTENIMIENTO DE SISTEMAS DE ACONDICIONAMIENTO DE AIRE</t>
  </si>
  <si>
    <t>SERVISOLET</t>
  </si>
  <si>
    <t>LARCO</t>
  </si>
  <si>
    <t>ANÁLISIS NÚMERICO</t>
  </si>
  <si>
    <t>MINIMO</t>
  </si>
  <si>
    <t xml:space="preserve">MAXIMO </t>
  </si>
  <si>
    <t>MEDIANA</t>
  </si>
  <si>
    <t>PRECIOS UNITARIOS  DE REFERENCIA</t>
  </si>
  <si>
    <t xml:space="preserve">Valor unitario MINIMO </t>
  </si>
  <si>
    <t>IVA unitario</t>
  </si>
  <si>
    <t>Valor Unitario + IVA</t>
  </si>
  <si>
    <t xml:space="preserve">Valor TotaL + IVA </t>
  </si>
  <si>
    <t>ASF SOLUCIONES</t>
  </si>
  <si>
    <t>Data Center de piso 1</t>
  </si>
  <si>
    <t>Precisión (5 toneladas)</t>
  </si>
  <si>
    <t>Emerson</t>
  </si>
  <si>
    <t>MANTENIMIENTO PREVENTIVO</t>
  </si>
  <si>
    <t>MANTENIMIENTO CORRECTIVO</t>
  </si>
  <si>
    <t>PRESUPUESTO TOTAL</t>
  </si>
  <si>
    <t>SEIS MESES</t>
  </si>
  <si>
    <t>COTIZACIÓN 1</t>
  </si>
  <si>
    <t>COTIZACIÓN 2</t>
  </si>
  <si>
    <t>COTIZACIÓN 3</t>
  </si>
  <si>
    <t>COTIZACIÓN 4</t>
  </si>
  <si>
    <t>COTIZACIÓN 5</t>
  </si>
  <si>
    <t>COTIZACIÓN 6</t>
  </si>
  <si>
    <t>Valor Unitario Antes de IVA</t>
  </si>
  <si>
    <t>TARIFA DE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</si>
</sst>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 #,##0"/>
    <numFmt numFmtId="166" formatCode="_(&quot;$&quot;\ * #,##0.00_);_(&quot;$&quot;\ * \(#,##0.00\);_(&quot;$&quot;\ * &quot;-&quot;??_);_(@_)"/>
    <numFmt numFmtId="167" formatCode="_ * #,##0.00_ ;_ * \-#,##0.00_ ;_ * &quot;-&quot;??_ ;_ @_ "/>
    <numFmt numFmtId="168" formatCode="_ &quot;$&quot;\ * #,##0.00_ ;_ &quot;$&quot;\ * \-#,##0.00_ ;_ &quot;$&quot;\ * &quot;-&quot;??_ ;_ @_ "/>
    <numFmt numFmtId="169" formatCode="_-[$$-240A]\ * #,##0_-;\-[$$-240A]\ * #,##0_-;_-[$$-240A]\ * &quot;-&quot;??_-;_-@_-"/>
  </numFmts>
  <fonts count="43">
    <font>
      <sz val="10"/>
      <color rgb="FF000000"/>
      <name val="Times New Roman"/>
      <charset val="204"/>
    </font>
    <font>
      <sz val="11"/>
      <color theme="1"/>
      <name val="Calibri"/>
      <family val="2"/>
      <scheme val="minor"/>
    </font>
    <font>
      <b/>
      <sz val="11"/>
      <name val="Arial"/>
      <family val="2"/>
    </font>
    <font>
      <sz val="11"/>
      <name val="Arial MT"/>
    </font>
    <font>
      <b/>
      <sz val="8"/>
      <name val="Arial"/>
      <family val="2"/>
    </font>
    <font>
      <b/>
      <sz val="8"/>
      <color rgb="FF000000"/>
      <name val="Arial"/>
      <family val="2"/>
    </font>
    <font>
      <sz val="8"/>
      <name val="Arial MT"/>
    </font>
    <font>
      <sz val="8"/>
      <color rgb="FF000000"/>
      <name val="Arial MT"/>
      <family val="2"/>
    </font>
    <font>
      <sz val="9"/>
      <name val="Arial MT"/>
    </font>
    <font>
      <b/>
      <sz val="11.5"/>
      <name val="Arial"/>
      <family val="2"/>
    </font>
    <font>
      <sz val="11.5"/>
      <name val="Arial MT"/>
    </font>
    <font>
      <b/>
      <sz val="9"/>
      <name val="Arial"/>
      <family val="2"/>
    </font>
    <font>
      <sz val="9"/>
      <color rgb="FF000000"/>
      <name val="Arial MT"/>
      <family val="2"/>
    </font>
    <font>
      <sz val="11"/>
      <name val="Arial MT"/>
      <family val="2"/>
    </font>
    <font>
      <sz val="11.5"/>
      <name val="Arial MT"/>
      <family val="2"/>
    </font>
    <font>
      <sz val="8"/>
      <name val="Arial MT"/>
      <family val="2"/>
    </font>
    <font>
      <sz val="9"/>
      <name val="Arial MT"/>
      <family val="2"/>
    </font>
    <font>
      <sz val="11.5"/>
      <name val="Symbol"/>
      <family val="5"/>
    </font>
    <font>
      <sz val="11.5"/>
      <name val="Times New Roman"/>
      <family val="1"/>
    </font>
    <font>
      <sz val="16"/>
      <name val="Calibri"/>
      <family val="1"/>
    </font>
    <font>
      <sz val="11.5"/>
      <name val="Wingdings"/>
      <family val="5"/>
    </font>
    <font>
      <sz val="10"/>
      <name val="Calibri"/>
      <family val="1"/>
    </font>
    <font>
      <sz val="12"/>
      <name val="Arial MT"/>
      <family val="2"/>
    </font>
    <font>
      <b/>
      <sz val="12"/>
      <name val="Arial"/>
      <family val="2"/>
    </font>
    <font>
      <b/>
      <sz val="11.5"/>
      <name val="Times New Roman"/>
      <family val="1"/>
    </font>
    <font>
      <sz val="11"/>
      <name val="Symbol"/>
      <family val="5"/>
    </font>
    <font>
      <sz val="11"/>
      <name val="Times New Roman"/>
      <family val="1"/>
    </font>
    <font>
      <sz val="9"/>
      <name val="Calibri"/>
      <family val="1"/>
    </font>
    <font>
      <sz val="9"/>
      <name val="Symbol"/>
      <family val="5"/>
    </font>
    <font>
      <sz val="9"/>
      <name val="Times New Roman"/>
      <family val="1"/>
    </font>
    <font>
      <vertAlign val="superscript"/>
      <sz val="6"/>
      <name val="Arial MT"/>
      <family val="2"/>
    </font>
    <font>
      <sz val="10"/>
      <color rgb="FF000000"/>
      <name val="Times New Roman"/>
      <family val="1"/>
    </font>
    <font>
      <sz val="10"/>
      <name val="Arial"/>
      <family val="2"/>
    </font>
    <font>
      <sz val="12"/>
      <color theme="1"/>
      <name val="Arial"/>
      <family val="2"/>
    </font>
    <font>
      <sz val="12"/>
      <color indexed="8"/>
      <name val="Arial"/>
      <family val="2"/>
    </font>
    <font>
      <sz val="12"/>
      <color theme="1"/>
      <name val="Calibri"/>
      <family val="2"/>
      <scheme val="minor"/>
    </font>
    <font>
      <sz val="10"/>
      <color rgb="FF000000"/>
      <name val="Times New Roman"/>
      <family val="1"/>
    </font>
    <font>
      <sz val="10"/>
      <color rgb="FF000000"/>
      <name val="Times New Roman"/>
      <family val="1"/>
    </font>
    <font>
      <sz val="10"/>
      <color rgb="FF000000"/>
      <name val="Arial Narrow"/>
      <family val="2"/>
    </font>
    <font>
      <sz val="10"/>
      <color theme="1"/>
      <name val="Arial Narrow"/>
      <family val="2"/>
    </font>
    <font>
      <b/>
      <sz val="6"/>
      <color theme="1"/>
      <name val="Arial Narrow"/>
      <family val="2"/>
    </font>
    <font>
      <sz val="6"/>
      <color theme="1"/>
      <name val="Arial Narrow"/>
      <family val="2"/>
    </font>
    <font>
      <sz val="6"/>
      <name val="Arial Narrow"/>
      <family val="2"/>
    </font>
  </fonts>
  <fills count="7">
    <fill>
      <patternFill patternType="none"/>
    </fill>
    <fill>
      <patternFill patternType="gray125"/>
    </fill>
    <fill>
      <patternFill patternType="solid">
        <fgColor rgb="FFD9D9D9"/>
      </patternFill>
    </fill>
    <fill>
      <patternFill patternType="solid">
        <fgColor rgb="FF404040"/>
      </patternFill>
    </fill>
    <fill>
      <patternFill patternType="solid">
        <fgColor rgb="FFD9D9D9"/>
        <bgColor indexed="64"/>
      </patternFill>
    </fill>
    <fill>
      <patternFill patternType="solid">
        <fgColor theme="0" tint="-0.249977111117893"/>
        <bgColor indexed="64"/>
      </patternFill>
    </fill>
    <fill>
      <patternFill patternType="solid">
        <fgColor theme="6" tint="0.39997558519241921"/>
        <bgColor indexed="64"/>
      </patternFill>
    </fill>
  </fills>
  <borders count="2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medium">
        <color indexed="64"/>
      </bottom>
      <diagonal/>
    </border>
  </borders>
  <cellStyleXfs count="50">
    <xf numFmtId="0" fontId="0" fillId="0" borderId="0"/>
    <xf numFmtId="0" fontId="1" fillId="0" borderId="0"/>
    <xf numFmtId="164" fontId="1" fillId="0" borderId="0" applyFont="0" applyFill="0" applyBorder="0" applyAlignment="0" applyProtection="0"/>
    <xf numFmtId="43" fontId="1" fillId="0" borderId="0" applyFont="0" applyFill="0" applyBorder="0" applyAlignment="0" applyProtection="0"/>
    <xf numFmtId="0" fontId="32" fillId="0" borderId="0"/>
    <xf numFmtId="9" fontId="32" fillId="0" borderId="0" applyFont="0" applyFill="0" applyBorder="0" applyAlignment="0" applyProtection="0"/>
    <xf numFmtId="0" fontId="32" fillId="0" borderId="0"/>
    <xf numFmtId="0" fontId="32" fillId="0" borderId="0"/>
    <xf numFmtId="167" fontId="32" fillId="0" borderId="0" applyFont="0" applyFill="0" applyBorder="0" applyAlignment="0" applyProtection="0"/>
    <xf numFmtId="0" fontId="1" fillId="0" borderId="0"/>
    <xf numFmtId="0" fontId="1" fillId="0" borderId="0"/>
    <xf numFmtId="168" fontId="32" fillId="0" borderId="0" applyFont="0" applyFill="0" applyBorder="0" applyAlignment="0" applyProtection="0"/>
    <xf numFmtId="0" fontId="1" fillId="0" borderId="0"/>
    <xf numFmtId="0" fontId="1" fillId="0" borderId="0"/>
    <xf numFmtId="0" fontId="33" fillId="0" borderId="0"/>
    <xf numFmtId="43" fontId="34" fillId="0" borderId="0" applyFont="0" applyFill="0" applyBorder="0" applyAlignment="0" applyProtection="0"/>
    <xf numFmtId="166" fontId="34" fillId="0" borderId="0" applyFont="0" applyFill="0" applyBorder="0" applyAlignment="0" applyProtection="0"/>
    <xf numFmtId="0" fontId="32" fillId="0" borderId="0" applyNumberFormat="0" applyFont="0" applyFill="0" applyBorder="0" applyAlignment="0" applyProtection="0"/>
    <xf numFmtId="43" fontId="32" fillId="0" borderId="0" applyFont="0" applyFill="0" applyBorder="0" applyAlignment="0" applyProtection="0"/>
    <xf numFmtId="0" fontId="32" fillId="0" borderId="0"/>
    <xf numFmtId="0" fontId="1" fillId="0" borderId="0"/>
    <xf numFmtId="166" fontId="32" fillId="0" borderId="0" applyFont="0" applyFill="0" applyBorder="0" applyAlignment="0" applyProtection="0"/>
    <xf numFmtId="0" fontId="1" fillId="0" borderId="0"/>
    <xf numFmtId="0" fontId="32"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42" fontId="32"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32" fillId="0" borderId="0" applyFont="0" applyFill="0" applyBorder="0" applyAlignment="0" applyProtection="0"/>
    <xf numFmtId="43" fontId="31" fillId="0" borderId="0" applyFont="0" applyFill="0" applyBorder="0" applyAlignment="0" applyProtection="0"/>
    <xf numFmtId="9" fontId="31" fillId="0" borderId="0" applyFont="0" applyFill="0" applyBorder="0" applyAlignment="0" applyProtection="0"/>
    <xf numFmtId="0" fontId="35" fillId="0" borderId="0"/>
    <xf numFmtId="0" fontId="32" fillId="0" borderId="0"/>
    <xf numFmtId="42" fontId="32" fillId="0" borderId="0" applyFont="0" applyFill="0" applyBorder="0" applyAlignment="0" applyProtection="0"/>
    <xf numFmtId="43" fontId="1" fillId="0" borderId="0" applyFont="0" applyFill="0" applyBorder="0" applyAlignment="0" applyProtection="0"/>
    <xf numFmtId="43" fontId="32" fillId="0" borderId="0" applyFont="0" applyFill="0" applyBorder="0" applyAlignment="0" applyProtection="0"/>
    <xf numFmtId="43" fontId="31" fillId="0" borderId="0" applyFont="0" applyFill="0" applyBorder="0" applyAlignment="0" applyProtection="0"/>
    <xf numFmtId="9" fontId="31" fillId="0" borderId="0" applyFont="0" applyFill="0" applyBorder="0" applyAlignment="0" applyProtection="0"/>
    <xf numFmtId="44" fontId="1" fillId="0" borderId="0" applyFont="0" applyFill="0" applyBorder="0" applyAlignment="0" applyProtection="0"/>
    <xf numFmtId="43" fontId="31" fillId="0" borderId="0" applyFont="0" applyFill="0" applyBorder="0" applyAlignment="0" applyProtection="0"/>
    <xf numFmtId="0" fontId="31" fillId="0" borderId="0"/>
    <xf numFmtId="42" fontId="1" fillId="0" borderId="0" applyFont="0" applyFill="0" applyBorder="0" applyAlignment="0" applyProtection="0"/>
    <xf numFmtId="42" fontId="36" fillId="0" borderId="0" applyFont="0" applyFill="0" applyBorder="0" applyAlignment="0" applyProtection="0"/>
    <xf numFmtId="44" fontId="36" fillId="0" borderId="0" applyFont="0" applyFill="0" applyBorder="0" applyAlignment="0" applyProtection="0"/>
    <xf numFmtId="9" fontId="37" fillId="0" borderId="0" applyFont="0" applyFill="0" applyBorder="0" applyAlignment="0" applyProtection="0"/>
  </cellStyleXfs>
  <cellXfs count="222">
    <xf numFmtId="0" fontId="0" fillId="0" borderId="0" xfId="0" applyAlignment="1">
      <alignment horizontal="left" vertical="top"/>
    </xf>
    <xf numFmtId="0" fontId="2" fillId="0" borderId="0" xfId="0" applyFont="1" applyAlignment="1">
      <alignment horizontal="left" vertical="top" wrapText="1" indent="1"/>
    </xf>
    <xf numFmtId="0" fontId="3" fillId="0" borderId="0" xfId="0" applyFont="1" applyAlignment="1">
      <alignment horizontal="left" vertical="top" wrapText="1" indent="2"/>
    </xf>
    <xf numFmtId="0" fontId="0" fillId="0" borderId="0" xfId="0" applyAlignment="1">
      <alignment horizontal="left" vertical="top" wrapText="1" indent="2"/>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indent="4"/>
    </xf>
    <xf numFmtId="0" fontId="4" fillId="2" borderId="1" xfId="0" applyFont="1" applyFill="1" applyBorder="1" applyAlignment="1">
      <alignment horizontal="left" vertical="top" wrapText="1" indent="1"/>
    </xf>
    <xf numFmtId="0" fontId="0" fillId="2" borderId="1" xfId="0" applyFill="1" applyBorder="1" applyAlignment="1">
      <alignment horizontal="center" vertical="top" wrapText="1"/>
    </xf>
    <xf numFmtId="0" fontId="4" fillId="2" borderId="1" xfId="0" applyFont="1" applyFill="1" applyBorder="1" applyAlignment="1">
      <alignment horizontal="left" vertical="top" wrapText="1" indent="2"/>
    </xf>
    <xf numFmtId="1" fontId="5" fillId="0" borderId="1" xfId="0" applyNumberFormat="1" applyFont="1" applyBorder="1" applyAlignment="1">
      <alignment horizontal="center" vertical="center" shrinkToFit="1"/>
    </xf>
    <xf numFmtId="0" fontId="0" fillId="0" borderId="1" xfId="0" applyBorder="1" applyAlignment="1">
      <alignment horizontal="center" vertical="top" wrapText="1"/>
    </xf>
    <xf numFmtId="0" fontId="0" fillId="0" borderId="1" xfId="0" applyBorder="1" applyAlignment="1">
      <alignment horizontal="left" vertical="top" wrapText="1"/>
    </xf>
    <xf numFmtId="0" fontId="6" fillId="0" borderId="1" xfId="0" applyFont="1" applyBorder="1" applyAlignment="1">
      <alignment horizontal="left" vertical="center" wrapText="1"/>
    </xf>
    <xf numFmtId="1" fontId="7" fillId="0" borderId="1" xfId="0" applyNumberFormat="1" applyFont="1" applyBorder="1" applyAlignment="1">
      <alignment horizontal="center" vertical="center" shrinkToFit="1"/>
    </xf>
    <xf numFmtId="165" fontId="7" fillId="0" borderId="1" xfId="0" applyNumberFormat="1" applyFont="1" applyBorder="1" applyAlignment="1">
      <alignment horizontal="center" vertical="center" shrinkToFit="1"/>
    </xf>
    <xf numFmtId="165" fontId="7" fillId="0" borderId="1" xfId="0" applyNumberFormat="1" applyFont="1" applyBorder="1" applyAlignment="1">
      <alignment horizontal="right" vertical="center" indent="2" shrinkToFit="1"/>
    </xf>
    <xf numFmtId="0" fontId="6" fillId="0" borderId="1" xfId="0" applyFont="1" applyBorder="1" applyAlignment="1">
      <alignment horizontal="center" vertical="center" wrapText="1"/>
    </xf>
    <xf numFmtId="1" fontId="5" fillId="0" borderId="2" xfId="0" applyNumberFormat="1" applyFont="1" applyBorder="1" applyAlignment="1">
      <alignment horizontal="center" vertical="center" shrinkToFit="1"/>
    </xf>
    <xf numFmtId="0" fontId="6" fillId="0" borderId="2" xfId="0" applyFont="1" applyBorder="1" applyAlignment="1">
      <alignment horizontal="center" vertical="center" wrapText="1"/>
    </xf>
    <xf numFmtId="0" fontId="0" fillId="0" borderId="2" xfId="0" applyBorder="1" applyAlignment="1">
      <alignment horizontal="left" vertical="top" wrapText="1"/>
    </xf>
    <xf numFmtId="0" fontId="6" fillId="0" borderId="2" xfId="0" applyFont="1" applyBorder="1" applyAlignment="1">
      <alignment horizontal="left" vertical="center" wrapText="1"/>
    </xf>
    <xf numFmtId="1" fontId="7" fillId="0" borderId="2" xfId="0" applyNumberFormat="1" applyFont="1" applyBorder="1" applyAlignment="1">
      <alignment horizontal="center" vertical="center" shrinkToFit="1"/>
    </xf>
    <xf numFmtId="165" fontId="7" fillId="0" borderId="2" xfId="0" applyNumberFormat="1" applyFont="1" applyBorder="1" applyAlignment="1">
      <alignment horizontal="center" vertical="center" shrinkToFit="1"/>
    </xf>
    <xf numFmtId="0" fontId="0" fillId="0" borderId="3" xfId="0" applyBorder="1" applyAlignment="1">
      <alignment horizontal="left" vertical="center" wrapText="1"/>
    </xf>
    <xf numFmtId="0" fontId="6" fillId="0" borderId="3" xfId="0" applyFont="1" applyBorder="1" applyAlignment="1">
      <alignment horizontal="left" vertical="top" wrapText="1"/>
    </xf>
    <xf numFmtId="1" fontId="5" fillId="0" borderId="3" xfId="0" applyNumberFormat="1" applyFont="1" applyBorder="1" applyAlignment="1">
      <alignment horizontal="center" vertical="center" shrinkToFit="1"/>
    </xf>
    <xf numFmtId="0" fontId="0" fillId="0" borderId="3" xfId="0" applyBorder="1" applyAlignment="1">
      <alignment horizontal="center" vertical="center" wrapText="1"/>
    </xf>
    <xf numFmtId="0" fontId="0" fillId="0" borderId="4" xfId="0" applyBorder="1" applyAlignment="1">
      <alignment horizontal="left" vertical="top" wrapText="1"/>
    </xf>
    <xf numFmtId="0" fontId="0" fillId="0" borderId="3" xfId="0" applyBorder="1" applyAlignment="1">
      <alignment horizontal="left" vertical="top" wrapText="1"/>
    </xf>
    <xf numFmtId="0" fontId="6" fillId="0" borderId="1" xfId="0" applyFont="1" applyBorder="1" applyAlignment="1">
      <alignment horizontal="center" vertical="top" wrapText="1"/>
    </xf>
    <xf numFmtId="0" fontId="0" fillId="0" borderId="2" xfId="0" applyBorder="1" applyAlignment="1">
      <alignment horizontal="center" vertical="top" wrapText="1"/>
    </xf>
    <xf numFmtId="0" fontId="6" fillId="0" borderId="2" xfId="0" applyFont="1" applyBorder="1" applyAlignment="1">
      <alignment horizontal="center" vertical="top" wrapText="1"/>
    </xf>
    <xf numFmtId="0" fontId="6" fillId="0" borderId="3" xfId="0" applyFont="1" applyBorder="1" applyAlignment="1">
      <alignment horizontal="center" vertical="top" wrapText="1"/>
    </xf>
    <xf numFmtId="1" fontId="7" fillId="0" borderId="3" xfId="0" applyNumberFormat="1" applyFont="1" applyBorder="1" applyAlignment="1">
      <alignment horizontal="center" vertical="center" shrinkToFit="1"/>
    </xf>
    <xf numFmtId="165" fontId="7" fillId="0" borderId="3" xfId="0" applyNumberFormat="1" applyFont="1" applyBorder="1" applyAlignment="1">
      <alignment horizontal="center" vertical="center" shrinkToFit="1"/>
    </xf>
    <xf numFmtId="165" fontId="7" fillId="0" borderId="1" xfId="0" applyNumberFormat="1" applyFont="1" applyBorder="1" applyAlignment="1">
      <alignment horizontal="left" vertical="center" indent="2" shrinkToFit="1"/>
    </xf>
    <xf numFmtId="165" fontId="7" fillId="0" borderId="2" xfId="0" applyNumberFormat="1" applyFont="1" applyBorder="1" applyAlignment="1">
      <alignment horizontal="left" vertical="center" shrinkToFit="1"/>
    </xf>
    <xf numFmtId="0" fontId="6" fillId="0" borderId="3" xfId="0" applyFont="1" applyBorder="1" applyAlignment="1">
      <alignment horizontal="left" vertical="center" wrapText="1"/>
    </xf>
    <xf numFmtId="1" fontId="5" fillId="0" borderId="1" xfId="0" applyNumberFormat="1" applyFont="1" applyBorder="1" applyAlignment="1">
      <alignment horizontal="center" vertical="top" shrinkToFit="1"/>
    </xf>
    <xf numFmtId="1" fontId="7" fillId="0" borderId="1" xfId="0" applyNumberFormat="1" applyFont="1" applyBorder="1" applyAlignment="1">
      <alignment horizontal="center" vertical="top" shrinkToFit="1"/>
    </xf>
    <xf numFmtId="165" fontId="7" fillId="0" borderId="1" xfId="0" applyNumberFormat="1" applyFont="1" applyBorder="1" applyAlignment="1">
      <alignment horizontal="left" vertical="center" shrinkToFit="1"/>
    </xf>
    <xf numFmtId="0" fontId="6" fillId="0" borderId="1" xfId="0" applyFont="1" applyBorder="1" applyAlignment="1">
      <alignment horizontal="left" vertical="top" wrapText="1"/>
    </xf>
    <xf numFmtId="0" fontId="8" fillId="0" borderId="1" xfId="0" applyFont="1" applyBorder="1" applyAlignment="1">
      <alignment horizontal="center" vertical="center" wrapText="1"/>
    </xf>
    <xf numFmtId="0" fontId="0" fillId="0" borderId="2" xfId="0" applyBorder="1" applyAlignment="1">
      <alignment horizontal="left" wrapText="1"/>
    </xf>
    <xf numFmtId="0" fontId="0" fillId="0" borderId="4" xfId="0" applyBorder="1" applyAlignment="1">
      <alignment horizontal="left" wrapText="1"/>
    </xf>
    <xf numFmtId="0" fontId="0" fillId="0" borderId="4" xfId="0" applyBorder="1" applyAlignment="1">
      <alignment horizontal="left" vertical="center" wrapText="1"/>
    </xf>
    <xf numFmtId="0" fontId="0" fillId="0" borderId="3" xfId="0" applyBorder="1" applyAlignment="1">
      <alignment horizontal="left" wrapText="1"/>
    </xf>
    <xf numFmtId="0" fontId="8" fillId="0" borderId="2" xfId="0" applyFont="1" applyBorder="1" applyAlignment="1">
      <alignment horizontal="center" vertical="center" wrapText="1"/>
    </xf>
    <xf numFmtId="0" fontId="11" fillId="3" borderId="1" xfId="0" applyFont="1" applyFill="1" applyBorder="1" applyAlignment="1">
      <alignment horizontal="left" vertical="top" wrapText="1" indent="2"/>
    </xf>
    <xf numFmtId="0" fontId="8" fillId="0" borderId="1" xfId="0" applyFont="1" applyBorder="1" applyAlignment="1">
      <alignment horizontal="left" vertical="center" wrapText="1"/>
    </xf>
    <xf numFmtId="0" fontId="8" fillId="0" borderId="1" xfId="0" applyFont="1" applyBorder="1" applyAlignment="1">
      <alignment horizontal="left" vertical="top" wrapText="1"/>
    </xf>
    <xf numFmtId="0" fontId="0" fillId="0" borderId="1" xfId="0" applyBorder="1" applyAlignment="1">
      <alignment horizontal="left" wrapText="1"/>
    </xf>
    <xf numFmtId="0" fontId="11" fillId="3" borderId="2" xfId="0" applyFont="1" applyFill="1" applyBorder="1" applyAlignment="1">
      <alignment horizontal="center" vertical="top" wrapText="1"/>
    </xf>
    <xf numFmtId="0" fontId="11" fillId="3" borderId="2" xfId="0" applyFont="1" applyFill="1" applyBorder="1" applyAlignment="1">
      <alignment horizontal="left" vertical="top" wrapText="1" indent="2"/>
    </xf>
    <xf numFmtId="0" fontId="11" fillId="3" borderId="2" xfId="0" applyFont="1" applyFill="1" applyBorder="1" applyAlignment="1">
      <alignment horizontal="left" vertical="top" wrapText="1" indent="4"/>
    </xf>
    <xf numFmtId="0" fontId="0" fillId="3" borderId="3" xfId="0" applyFill="1" applyBorder="1" applyAlignment="1">
      <alignment horizontal="left" wrapText="1"/>
    </xf>
    <xf numFmtId="0" fontId="11" fillId="3" borderId="3" xfId="0" applyFont="1" applyFill="1" applyBorder="1" applyAlignment="1">
      <alignment horizontal="left" vertical="top" wrapText="1" indent="2"/>
    </xf>
    <xf numFmtId="0" fontId="8" fillId="0" borderId="4" xfId="0" applyFont="1" applyBorder="1" applyAlignment="1">
      <alignment horizontal="left" vertical="top" wrapText="1"/>
    </xf>
    <xf numFmtId="0" fontId="8" fillId="0" borderId="2" xfId="0" applyFont="1" applyBorder="1" applyAlignment="1">
      <alignment horizontal="left" vertical="top" wrapText="1"/>
    </xf>
    <xf numFmtId="0" fontId="8" fillId="0" borderId="3" xfId="0" applyFont="1" applyBorder="1" applyAlignment="1">
      <alignment horizontal="left" vertical="top" wrapText="1"/>
    </xf>
    <xf numFmtId="0" fontId="11" fillId="0" borderId="1" xfId="0" applyFont="1" applyBorder="1" applyAlignment="1">
      <alignment horizontal="left" vertical="top" wrapText="1"/>
    </xf>
    <xf numFmtId="0" fontId="11" fillId="3" borderId="1" xfId="0" applyFont="1" applyFill="1" applyBorder="1" applyAlignment="1">
      <alignment horizontal="left" vertical="top" wrapText="1" indent="1"/>
    </xf>
    <xf numFmtId="0" fontId="11" fillId="0" borderId="1" xfId="0" applyFont="1" applyBorder="1" applyAlignment="1">
      <alignment horizontal="left" vertical="center" wrapText="1"/>
    </xf>
    <xf numFmtId="0" fontId="11" fillId="3" borderId="1" xfId="0" applyFont="1" applyFill="1" applyBorder="1" applyAlignment="1">
      <alignment horizontal="left" vertical="top" wrapText="1"/>
    </xf>
    <xf numFmtId="0" fontId="0" fillId="3" borderId="1" xfId="0" applyFill="1" applyBorder="1" applyAlignment="1">
      <alignment horizontal="left" vertical="top" wrapText="1"/>
    </xf>
    <xf numFmtId="0" fontId="11" fillId="0" borderId="1" xfId="0" applyFont="1" applyBorder="1" applyAlignment="1">
      <alignment horizontal="left" vertical="top" wrapText="1" indent="3"/>
    </xf>
    <xf numFmtId="0" fontId="11" fillId="0" borderId="1" xfId="0" applyFont="1" applyBorder="1" applyAlignment="1">
      <alignment horizontal="center" vertical="top" wrapText="1"/>
    </xf>
    <xf numFmtId="0" fontId="11" fillId="0" borderId="1" xfId="0" applyFont="1" applyBorder="1" applyAlignment="1">
      <alignment horizontal="left" vertical="top" wrapText="1" indent="2"/>
    </xf>
    <xf numFmtId="0" fontId="8" fillId="0" borderId="1" xfId="0" applyFont="1" applyBorder="1" applyAlignment="1">
      <alignment horizontal="left" vertical="top" wrapText="1" indent="1"/>
    </xf>
    <xf numFmtId="0" fontId="8" fillId="0" borderId="2" xfId="0" applyFont="1" applyBorder="1" applyAlignment="1">
      <alignment horizontal="left" vertical="top" wrapText="1" indent="1"/>
    </xf>
    <xf numFmtId="0" fontId="8" fillId="0" borderId="3" xfId="0" applyFont="1" applyBorder="1" applyAlignment="1">
      <alignment horizontal="left" vertical="top" wrapText="1" indent="1"/>
    </xf>
    <xf numFmtId="0" fontId="8" fillId="0" borderId="1" xfId="0" applyFont="1" applyBorder="1" applyAlignment="1">
      <alignment horizontal="center" vertical="top" wrapText="1"/>
    </xf>
    <xf numFmtId="1" fontId="12" fillId="0" borderId="1" xfId="0" applyNumberFormat="1" applyFont="1" applyBorder="1" applyAlignment="1">
      <alignment horizontal="left" vertical="top" indent="5" shrinkToFit="1"/>
    </xf>
    <xf numFmtId="0" fontId="8" fillId="0" borderId="1" xfId="0" applyFont="1" applyBorder="1" applyAlignment="1">
      <alignment horizontal="left" vertical="center" wrapText="1" indent="1"/>
    </xf>
    <xf numFmtId="0" fontId="8" fillId="0" borderId="1" xfId="0" applyFont="1" applyBorder="1" applyAlignment="1">
      <alignment horizontal="left" vertical="top" wrapText="1" indent="2"/>
    </xf>
    <xf numFmtId="1" fontId="12" fillId="0" borderId="1" xfId="0" applyNumberFormat="1" applyFont="1" applyBorder="1" applyAlignment="1">
      <alignment horizontal="left" vertical="center" indent="5" shrinkToFit="1"/>
    </xf>
    <xf numFmtId="0" fontId="8" fillId="0" borderId="1" xfId="0" applyFont="1" applyBorder="1" applyAlignment="1">
      <alignment horizontal="left" vertical="center" wrapText="1" indent="3"/>
    </xf>
    <xf numFmtId="0" fontId="8" fillId="0" borderId="2" xfId="0" applyFont="1" applyBorder="1" applyAlignment="1">
      <alignment horizontal="center" vertical="top" wrapText="1"/>
    </xf>
    <xf numFmtId="1" fontId="12" fillId="0" borderId="2" xfId="0" applyNumberFormat="1" applyFont="1" applyBorder="1" applyAlignment="1">
      <alignment horizontal="left" vertical="top" indent="5" shrinkToFit="1"/>
    </xf>
    <xf numFmtId="0" fontId="8" fillId="0" borderId="3" xfId="0" applyFont="1" applyBorder="1" applyAlignment="1">
      <alignment horizontal="center" vertical="top" wrapText="1"/>
    </xf>
    <xf numFmtId="1" fontId="12" fillId="0" borderId="3" xfId="0" applyNumberFormat="1" applyFont="1" applyBorder="1" applyAlignment="1">
      <alignment horizontal="left" vertical="top" indent="5" shrinkToFit="1"/>
    </xf>
    <xf numFmtId="0" fontId="8" fillId="0" borderId="1" xfId="0" applyFont="1" applyBorder="1" applyAlignment="1">
      <alignment horizontal="left" vertical="center" wrapText="1" indent="2"/>
    </xf>
    <xf numFmtId="0" fontId="8" fillId="0" borderId="2" xfId="0" applyFont="1" applyBorder="1" applyAlignment="1">
      <alignment horizontal="left" vertical="top" wrapText="1" indent="2"/>
    </xf>
    <xf numFmtId="0" fontId="8" fillId="0" borderId="1" xfId="0" applyFont="1" applyBorder="1" applyAlignment="1">
      <alignment horizontal="left" vertical="top" wrapText="1" indent="3"/>
    </xf>
    <xf numFmtId="0" fontId="8" fillId="0" borderId="1" xfId="0" applyFont="1" applyBorder="1" applyAlignment="1">
      <alignment horizontal="right" vertical="top" wrapText="1"/>
    </xf>
    <xf numFmtId="0" fontId="8" fillId="0" borderId="1" xfId="0" applyFont="1" applyBorder="1" applyAlignment="1">
      <alignment horizontal="right" vertical="center" wrapText="1"/>
    </xf>
    <xf numFmtId="0" fontId="0" fillId="0" borderId="1" xfId="0" applyBorder="1" applyAlignment="1">
      <alignment horizontal="left" vertical="top" wrapText="1" indent="1"/>
    </xf>
    <xf numFmtId="1" fontId="12" fillId="0" borderId="3" xfId="0" applyNumberFormat="1" applyFont="1" applyBorder="1" applyAlignment="1">
      <alignment horizontal="left" vertical="center" indent="5" shrinkToFit="1"/>
    </xf>
    <xf numFmtId="0" fontId="38" fillId="0" borderId="8" xfId="0" applyFont="1" applyBorder="1" applyAlignment="1">
      <alignment vertical="center"/>
    </xf>
    <xf numFmtId="44" fontId="39" fillId="0" borderId="8" xfId="48" applyFont="1" applyBorder="1" applyAlignment="1">
      <alignment horizontal="center" vertical="center" wrapText="1"/>
    </xf>
    <xf numFmtId="0" fontId="39" fillId="0" borderId="8" xfId="30" applyFont="1" applyBorder="1" applyAlignment="1">
      <alignment vertical="center" wrapText="1"/>
    </xf>
    <xf numFmtId="9" fontId="39" fillId="0" borderId="8" xfId="49" applyFont="1" applyBorder="1" applyAlignment="1">
      <alignment horizontal="center" vertical="center" wrapText="1"/>
    </xf>
    <xf numFmtId="9" fontId="39" fillId="0" borderId="8" xfId="30" applyNumberFormat="1" applyFont="1" applyBorder="1" applyAlignment="1">
      <alignment horizontal="center" vertical="center" wrapText="1"/>
    </xf>
    <xf numFmtId="0" fontId="41" fillId="0" borderId="0" xfId="30" applyFont="1" applyAlignment="1">
      <alignment horizontal="center" vertical="center" wrapText="1"/>
    </xf>
    <xf numFmtId="169" fontId="41" fillId="0" borderId="0" xfId="30" applyNumberFormat="1" applyFont="1" applyAlignment="1">
      <alignment horizontal="center" vertical="center" wrapText="1"/>
    </xf>
    <xf numFmtId="0" fontId="41" fillId="0" borderId="8" xfId="30" applyFont="1" applyBorder="1" applyAlignment="1">
      <alignment horizontal="center" vertical="center" wrapText="1"/>
    </xf>
    <xf numFmtId="169" fontId="40" fillId="0" borderId="0" xfId="30" applyNumberFormat="1" applyFont="1" applyAlignment="1">
      <alignment horizontal="center" vertical="center" wrapText="1"/>
    </xf>
    <xf numFmtId="0" fontId="40" fillId="4" borderId="8" xfId="30" applyFont="1" applyFill="1" applyBorder="1" applyAlignment="1">
      <alignment horizontal="center" vertical="center" wrapText="1"/>
    </xf>
    <xf numFmtId="9" fontId="41" fillId="0" borderId="8" xfId="30" applyNumberFormat="1" applyFont="1" applyBorder="1" applyAlignment="1">
      <alignment horizontal="center" vertical="center" wrapText="1"/>
    </xf>
    <xf numFmtId="0" fontId="40" fillId="4" borderId="14" xfId="30" applyFont="1" applyFill="1" applyBorder="1" applyAlignment="1">
      <alignment horizontal="center" vertical="center" wrapText="1"/>
    </xf>
    <xf numFmtId="0" fontId="40" fillId="4" borderId="12" xfId="30" applyFont="1" applyFill="1" applyBorder="1" applyAlignment="1">
      <alignment horizontal="center" vertical="center" wrapText="1"/>
    </xf>
    <xf numFmtId="0" fontId="40" fillId="4" borderId="16" xfId="30" applyFont="1" applyFill="1" applyBorder="1" applyAlignment="1">
      <alignment horizontal="center" vertical="center" wrapText="1"/>
    </xf>
    <xf numFmtId="0" fontId="40" fillId="0" borderId="12" xfId="30" applyFont="1" applyBorder="1" applyAlignment="1">
      <alignment horizontal="center" vertical="center" wrapText="1"/>
    </xf>
    <xf numFmtId="0" fontId="40" fillId="0" borderId="17" xfId="30" applyFont="1" applyBorder="1" applyAlignment="1">
      <alignment horizontal="center" vertical="center" wrapText="1"/>
    </xf>
    <xf numFmtId="0" fontId="41" fillId="0" borderId="18" xfId="30" applyFont="1" applyBorder="1" applyAlignment="1">
      <alignment horizontal="center" vertical="center" wrapText="1"/>
    </xf>
    <xf numFmtId="9" fontId="41" fillId="0" borderId="18" xfId="30" applyNumberFormat="1" applyFont="1" applyBorder="1" applyAlignment="1">
      <alignment horizontal="center" vertical="center" wrapText="1"/>
    </xf>
    <xf numFmtId="3" fontId="41" fillId="0" borderId="8" xfId="47" applyNumberFormat="1" applyFont="1" applyFill="1" applyBorder="1" applyAlignment="1">
      <alignment horizontal="center" vertical="center" wrapText="1"/>
    </xf>
    <xf numFmtId="3" fontId="41" fillId="6" borderId="8" xfId="47" applyNumberFormat="1" applyFont="1" applyFill="1" applyBorder="1" applyAlignment="1">
      <alignment horizontal="center" vertical="center" wrapText="1"/>
    </xf>
    <xf numFmtId="3" fontId="41" fillId="0" borderId="16" xfId="30" applyNumberFormat="1" applyFont="1" applyBorder="1" applyAlignment="1">
      <alignment horizontal="center" vertical="center" wrapText="1"/>
    </xf>
    <xf numFmtId="3" fontId="41" fillId="0" borderId="20" xfId="30" applyNumberFormat="1" applyFont="1" applyBorder="1" applyAlignment="1">
      <alignment horizontal="center" vertical="center" wrapText="1"/>
    </xf>
    <xf numFmtId="3" fontId="42" fillId="0" borderId="8" xfId="48" applyNumberFormat="1" applyFont="1" applyBorder="1" applyAlignment="1">
      <alignment horizontal="right" vertical="center"/>
    </xf>
    <xf numFmtId="3" fontId="41" fillId="0" borderId="8" xfId="46" applyNumberFormat="1" applyFont="1" applyFill="1" applyBorder="1" applyAlignment="1">
      <alignment horizontal="center" vertical="center" wrapText="1"/>
    </xf>
    <xf numFmtId="3" fontId="41" fillId="0" borderId="8" xfId="30" applyNumberFormat="1" applyFont="1" applyBorder="1" applyAlignment="1">
      <alignment horizontal="center" vertical="center" wrapText="1"/>
    </xf>
    <xf numFmtId="3" fontId="41" fillId="0" borderId="16" xfId="30" applyNumberFormat="1" applyFont="1" applyFill="1" applyBorder="1" applyAlignment="1">
      <alignment horizontal="center" vertical="center" wrapText="1"/>
    </xf>
    <xf numFmtId="3" fontId="42" fillId="0" borderId="9" xfId="48" applyNumberFormat="1" applyFont="1" applyBorder="1" applyAlignment="1">
      <alignment horizontal="right" vertical="center"/>
    </xf>
    <xf numFmtId="3" fontId="41" fillId="0" borderId="18" xfId="30" applyNumberFormat="1" applyFont="1" applyBorder="1" applyAlignment="1">
      <alignment horizontal="center" vertical="center" wrapText="1"/>
    </xf>
    <xf numFmtId="3" fontId="41" fillId="0" borderId="18" xfId="47" applyNumberFormat="1" applyFont="1" applyFill="1" applyBorder="1" applyAlignment="1">
      <alignment horizontal="center" vertical="center" wrapText="1"/>
    </xf>
    <xf numFmtId="3" fontId="41" fillId="6" borderId="18" xfId="47" applyNumberFormat="1" applyFont="1" applyFill="1" applyBorder="1" applyAlignment="1">
      <alignment horizontal="center" vertical="center" wrapText="1"/>
    </xf>
    <xf numFmtId="3" fontId="41" fillId="0" borderId="19" xfId="30" applyNumberFormat="1" applyFont="1" applyBorder="1" applyAlignment="1">
      <alignment horizontal="center" vertical="center" wrapText="1"/>
    </xf>
    <xf numFmtId="3" fontId="42" fillId="0" borderId="16" xfId="48" applyNumberFormat="1" applyFont="1" applyBorder="1" applyAlignment="1">
      <alignment horizontal="right" vertical="center"/>
    </xf>
    <xf numFmtId="169" fontId="40" fillId="0" borderId="27" xfId="30" applyNumberFormat="1" applyFont="1" applyBorder="1" applyAlignment="1">
      <alignment horizontal="center" vertical="center" wrapText="1"/>
    </xf>
    <xf numFmtId="3" fontId="41" fillId="0" borderId="28" xfId="30" applyNumberFormat="1" applyFont="1" applyBorder="1" applyAlignment="1">
      <alignment horizontal="center" vertical="center" wrapText="1"/>
    </xf>
    <xf numFmtId="3" fontId="42" fillId="0" borderId="18" xfId="48" applyNumberFormat="1" applyFont="1" applyBorder="1" applyAlignment="1">
      <alignment horizontal="right" vertical="center"/>
    </xf>
    <xf numFmtId="3" fontId="42" fillId="0" borderId="19" xfId="48" applyNumberFormat="1" applyFont="1" applyBorder="1" applyAlignment="1">
      <alignment horizontal="right" vertical="center"/>
    </xf>
    <xf numFmtId="0" fontId="0" fillId="0" borderId="0" xfId="0" applyAlignment="1">
      <alignment horizontal="left" vertical="top" wrapText="1" indent="5"/>
    </xf>
    <xf numFmtId="0" fontId="2" fillId="0" borderId="0" xfId="0" applyFont="1" applyAlignment="1">
      <alignment horizontal="center" vertical="top" wrapText="1"/>
    </xf>
    <xf numFmtId="0" fontId="3" fillId="0" borderId="0" xfId="0" applyFont="1" applyAlignment="1">
      <alignment horizontal="left" vertical="top" wrapText="1" indent="5"/>
    </xf>
    <xf numFmtId="0" fontId="0" fillId="0" borderId="4" xfId="0" applyBorder="1" applyAlignment="1">
      <alignment horizontal="left" vertical="top" wrapText="1"/>
    </xf>
    <xf numFmtId="1" fontId="5" fillId="0" borderId="2" xfId="0" applyNumberFormat="1" applyFont="1" applyBorder="1" applyAlignment="1">
      <alignment horizontal="center" vertical="center" shrinkToFit="1"/>
    </xf>
    <xf numFmtId="1" fontId="5" fillId="0" borderId="4" xfId="0" applyNumberFormat="1" applyFont="1" applyBorder="1" applyAlignment="1">
      <alignment horizontal="center" vertical="center" shrinkToFit="1"/>
    </xf>
    <xf numFmtId="1" fontId="5" fillId="0" borderId="3" xfId="0" applyNumberFormat="1" applyFont="1" applyBorder="1" applyAlignment="1">
      <alignment horizontal="center" vertical="center" shrinkToFit="1"/>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0" fillId="0" borderId="3" xfId="0" applyBorder="1" applyAlignment="1">
      <alignment horizontal="center" vertical="center"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2" xfId="0" applyBorder="1" applyAlignment="1">
      <alignment horizontal="center" vertical="top" wrapText="1"/>
    </xf>
    <xf numFmtId="0" fontId="0" fillId="0" borderId="4" xfId="0" applyBorder="1" applyAlignment="1">
      <alignment horizontal="center" vertical="top" wrapText="1"/>
    </xf>
    <xf numFmtId="0" fontId="4" fillId="2" borderId="5" xfId="0" applyFont="1" applyFill="1" applyBorder="1" applyAlignment="1">
      <alignment horizontal="left" vertical="top" wrapText="1" indent="1"/>
    </xf>
    <xf numFmtId="0" fontId="4" fillId="2" borderId="6" xfId="0" applyFont="1" applyFill="1" applyBorder="1" applyAlignment="1">
      <alignment horizontal="left" vertical="top" wrapText="1" indent="1"/>
    </xf>
    <xf numFmtId="0" fontId="0" fillId="0" borderId="5" xfId="0" applyBorder="1" applyAlignment="1">
      <alignment horizontal="left" vertical="top" wrapText="1"/>
    </xf>
    <xf numFmtId="0" fontId="0" fillId="0" borderId="6" xfId="0" applyBorder="1" applyAlignment="1">
      <alignment horizontal="left" vertical="top" wrapText="1"/>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0" fillId="0" borderId="7" xfId="0" applyBorder="1" applyAlignment="1">
      <alignment horizontal="left" vertical="top" wrapText="1"/>
    </xf>
    <xf numFmtId="0" fontId="8" fillId="0" borderId="5" xfId="0" applyFont="1" applyBorder="1" applyAlignment="1">
      <alignment horizontal="center" vertical="center" wrapText="1"/>
    </xf>
    <xf numFmtId="0" fontId="8" fillId="0" borderId="7" xfId="0" applyFont="1" applyBorder="1" applyAlignment="1">
      <alignment horizontal="center" vertical="center" wrapText="1"/>
    </xf>
    <xf numFmtId="0" fontId="8" fillId="0" borderId="6" xfId="0" applyFont="1" applyBorder="1" applyAlignment="1">
      <alignment horizontal="center" vertical="center" wrapText="1"/>
    </xf>
    <xf numFmtId="0" fontId="0" fillId="0" borderId="0" xfId="0" applyAlignment="1">
      <alignment horizontal="left" vertical="top" wrapText="1" indent="12"/>
    </xf>
    <xf numFmtId="0" fontId="0" fillId="0" borderId="0" xfId="0" applyAlignment="1">
      <alignment horizontal="left" vertical="top" wrapText="1" indent="10"/>
    </xf>
    <xf numFmtId="0" fontId="11" fillId="0" borderId="5" xfId="0" applyFont="1" applyBorder="1" applyAlignment="1">
      <alignment horizontal="left" vertical="top" wrapText="1"/>
    </xf>
    <xf numFmtId="0" fontId="11" fillId="0" borderId="7" xfId="0" applyFont="1" applyBorder="1" applyAlignment="1">
      <alignment horizontal="left" vertical="top" wrapText="1"/>
    </xf>
    <xf numFmtId="0" fontId="11" fillId="0" borderId="6" xfId="0" applyFont="1" applyBorder="1" applyAlignment="1">
      <alignment horizontal="left" vertical="top" wrapText="1"/>
    </xf>
    <xf numFmtId="0" fontId="8" fillId="0" borderId="2" xfId="0" applyFont="1" applyBorder="1" applyAlignment="1">
      <alignment horizontal="left" vertical="center" wrapText="1"/>
    </xf>
    <xf numFmtId="0" fontId="8" fillId="0" borderId="4" xfId="0" applyFont="1" applyBorder="1" applyAlignment="1">
      <alignment horizontal="left" vertical="center" wrapText="1"/>
    </xf>
    <xf numFmtId="0" fontId="8" fillId="0" borderId="2" xfId="0" applyFont="1" applyBorder="1" applyAlignment="1">
      <alignment horizontal="left" vertical="top" wrapText="1" indent="1"/>
    </xf>
    <xf numFmtId="0" fontId="8" fillId="0" borderId="3" xfId="0" applyFont="1" applyBorder="1" applyAlignment="1">
      <alignment horizontal="left" vertical="top" wrapText="1" indent="1"/>
    </xf>
    <xf numFmtId="0" fontId="8" fillId="0" borderId="2" xfId="0" applyFont="1" applyBorder="1" applyAlignment="1">
      <alignment horizontal="left" vertical="center" wrapText="1" indent="1"/>
    </xf>
    <xf numFmtId="0" fontId="8" fillId="0" borderId="4" xfId="0" applyFont="1" applyBorder="1" applyAlignment="1">
      <alignment horizontal="left" vertical="center" wrapText="1" indent="1"/>
    </xf>
    <xf numFmtId="0" fontId="8" fillId="0" borderId="3" xfId="0" applyFont="1" applyBorder="1" applyAlignment="1">
      <alignment horizontal="left" vertical="center" wrapText="1" indent="1"/>
    </xf>
    <xf numFmtId="0" fontId="8" fillId="0" borderId="3" xfId="0" applyFont="1" applyBorder="1" applyAlignment="1">
      <alignment horizontal="left" vertical="center" wrapText="1"/>
    </xf>
    <xf numFmtId="0" fontId="8" fillId="0" borderId="2" xfId="0" applyFont="1" applyBorder="1" applyAlignment="1">
      <alignment horizontal="left" vertical="center" wrapText="1" indent="3"/>
    </xf>
    <xf numFmtId="0" fontId="8" fillId="0" borderId="4" xfId="0" applyFont="1" applyBorder="1" applyAlignment="1">
      <alignment horizontal="left" vertical="center" wrapText="1" indent="3"/>
    </xf>
    <xf numFmtId="0" fontId="8" fillId="0" borderId="3" xfId="0" applyFont="1" applyBorder="1" applyAlignment="1">
      <alignment horizontal="left" vertical="center" wrapText="1" indent="3"/>
    </xf>
    <xf numFmtId="0" fontId="8" fillId="0" borderId="2" xfId="0" applyFont="1" applyBorder="1" applyAlignment="1">
      <alignment horizontal="left" vertical="center" wrapText="1" indent="2"/>
    </xf>
    <xf numFmtId="0" fontId="8" fillId="0" borderId="4" xfId="0" applyFont="1" applyBorder="1" applyAlignment="1">
      <alignment horizontal="left" vertical="center" wrapText="1" indent="2"/>
    </xf>
    <xf numFmtId="0" fontId="8" fillId="0" borderId="3" xfId="0" applyFont="1" applyBorder="1" applyAlignment="1">
      <alignment horizontal="left" vertical="center" wrapText="1" indent="2"/>
    </xf>
    <xf numFmtId="0" fontId="0" fillId="0" borderId="2"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wrapText="1"/>
    </xf>
    <xf numFmtId="0" fontId="8" fillId="0" borderId="2" xfId="0" applyFont="1" applyBorder="1" applyAlignment="1">
      <alignment horizontal="center" vertical="top" wrapText="1"/>
    </xf>
    <xf numFmtId="0" fontId="8" fillId="0" borderId="4" xfId="0" applyFont="1" applyBorder="1" applyAlignment="1">
      <alignment horizontal="center" vertical="top" wrapText="1"/>
    </xf>
    <xf numFmtId="0" fontId="8" fillId="0" borderId="3" xfId="0" applyFont="1" applyBorder="1" applyAlignment="1">
      <alignment horizontal="center" vertical="top" wrapText="1"/>
    </xf>
    <xf numFmtId="0" fontId="0" fillId="0" borderId="3" xfId="0" applyBorder="1" applyAlignment="1">
      <alignment horizontal="center" vertical="top" wrapText="1"/>
    </xf>
    <xf numFmtId="0" fontId="8" fillId="0" borderId="2" xfId="0" applyFont="1" applyBorder="1" applyAlignment="1">
      <alignment horizontal="left" vertical="top" wrapText="1" indent="2"/>
    </xf>
    <xf numFmtId="0" fontId="8" fillId="0" borderId="3" xfId="0" applyFont="1" applyBorder="1" applyAlignment="1">
      <alignment horizontal="left" vertical="top" wrapText="1" indent="2"/>
    </xf>
    <xf numFmtId="0" fontId="8" fillId="0" borderId="2" xfId="0" applyFont="1" applyBorder="1" applyAlignment="1">
      <alignment horizontal="center" vertical="center" wrapText="1"/>
    </xf>
    <xf numFmtId="0" fontId="8" fillId="0" borderId="4"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left" vertical="top" wrapText="1" indent="1"/>
    </xf>
    <xf numFmtId="0" fontId="8" fillId="0" borderId="2" xfId="0" applyFont="1" applyBorder="1" applyAlignment="1">
      <alignment horizontal="left" vertical="top" wrapText="1"/>
    </xf>
    <xf numFmtId="0" fontId="8" fillId="0" borderId="3" xfId="0" applyFont="1" applyBorder="1" applyAlignment="1">
      <alignment horizontal="left" vertical="top" wrapText="1"/>
    </xf>
    <xf numFmtId="0" fontId="8" fillId="0" borderId="4" xfId="0" applyFont="1" applyBorder="1" applyAlignment="1">
      <alignment horizontal="left" vertical="top" wrapText="1" indent="2"/>
    </xf>
    <xf numFmtId="0" fontId="8" fillId="0" borderId="4" xfId="0" applyFont="1" applyBorder="1" applyAlignment="1">
      <alignment horizontal="left" vertical="top" wrapText="1"/>
    </xf>
    <xf numFmtId="0" fontId="40" fillId="4" borderId="13" xfId="30" applyFont="1" applyFill="1" applyBorder="1" applyAlignment="1">
      <alignment horizontal="center" vertical="center" wrapText="1"/>
    </xf>
    <xf numFmtId="0" fontId="40" fillId="4" borderId="14" xfId="30" applyFont="1" applyFill="1" applyBorder="1" applyAlignment="1">
      <alignment horizontal="center" vertical="center" wrapText="1"/>
    </xf>
    <xf numFmtId="0" fontId="40" fillId="4" borderId="12" xfId="30" applyFont="1" applyFill="1" applyBorder="1" applyAlignment="1">
      <alignment horizontal="center" vertical="center" wrapText="1"/>
    </xf>
    <xf numFmtId="0" fontId="40" fillId="4" borderId="8" xfId="30" applyFont="1" applyFill="1" applyBorder="1" applyAlignment="1">
      <alignment horizontal="center" vertical="center" wrapText="1"/>
    </xf>
    <xf numFmtId="0" fontId="40" fillId="4" borderId="15" xfId="30" applyFont="1" applyFill="1" applyBorder="1" applyAlignment="1">
      <alignment horizontal="center" vertical="center" wrapText="1"/>
    </xf>
    <xf numFmtId="0" fontId="40" fillId="4" borderId="16" xfId="30" applyFont="1" applyFill="1" applyBorder="1" applyAlignment="1">
      <alignment horizontal="center" vertical="center" wrapText="1"/>
    </xf>
    <xf numFmtId="0" fontId="40" fillId="4" borderId="21" xfId="30" applyFont="1" applyFill="1" applyBorder="1" applyAlignment="1">
      <alignment horizontal="center" vertical="center" wrapText="1"/>
    </xf>
    <xf numFmtId="0" fontId="40" fillId="4" borderId="22" xfId="30" applyFont="1" applyFill="1" applyBorder="1" applyAlignment="1">
      <alignment horizontal="center" vertical="center" wrapText="1"/>
    </xf>
    <xf numFmtId="0" fontId="40" fillId="4" borderId="23" xfId="30" applyFont="1" applyFill="1" applyBorder="1" applyAlignment="1">
      <alignment horizontal="center" vertical="center" wrapText="1"/>
    </xf>
    <xf numFmtId="0" fontId="40" fillId="4" borderId="24" xfId="30" applyFont="1" applyFill="1" applyBorder="1" applyAlignment="1">
      <alignment horizontal="center" vertical="center" wrapText="1"/>
    </xf>
    <xf numFmtId="0" fontId="40" fillId="4" borderId="25" xfId="30" applyFont="1" applyFill="1" applyBorder="1" applyAlignment="1">
      <alignment horizontal="center" vertical="center" wrapText="1"/>
    </xf>
    <xf numFmtId="0" fontId="40" fillId="4" borderId="26" xfId="30" applyFont="1" applyFill="1" applyBorder="1" applyAlignment="1">
      <alignment horizontal="center" vertical="center" wrapText="1"/>
    </xf>
    <xf numFmtId="0" fontId="40" fillId="0" borderId="10" xfId="30" applyFont="1" applyBorder="1" applyAlignment="1">
      <alignment horizontal="center" vertical="center" wrapText="1"/>
    </xf>
    <xf numFmtId="0" fontId="40" fillId="0" borderId="11" xfId="30" applyFont="1" applyBorder="1" applyAlignment="1">
      <alignment horizontal="center" vertical="center" wrapText="1"/>
    </xf>
    <xf numFmtId="0" fontId="40" fillId="5" borderId="21" xfId="30" applyFont="1" applyFill="1" applyBorder="1" applyAlignment="1">
      <alignment horizontal="center" vertical="center" wrapText="1"/>
    </xf>
    <xf numFmtId="0" fontId="40" fillId="5" borderId="22" xfId="30" applyFont="1" applyFill="1" applyBorder="1" applyAlignment="1">
      <alignment horizontal="center" vertical="center" wrapText="1"/>
    </xf>
    <xf numFmtId="0" fontId="40" fillId="5" borderId="23" xfId="30" applyFont="1" applyFill="1" applyBorder="1" applyAlignment="1">
      <alignment horizontal="center" vertical="center" wrapText="1"/>
    </xf>
    <xf numFmtId="0" fontId="9" fillId="0" borderId="0" xfId="0" applyFont="1" applyAlignment="1">
      <alignment horizontal="left" vertical="top" wrapText="1" indent="5"/>
    </xf>
    <xf numFmtId="0" fontId="10" fillId="0" borderId="0" xfId="0" applyFont="1" applyAlignment="1">
      <alignment horizontal="left" vertical="top" wrapText="1" indent="5"/>
    </xf>
    <xf numFmtId="0" fontId="0" fillId="0" borderId="0" xfId="0" applyAlignment="1">
      <alignment horizontal="left" vertical="top" wrapText="1" indent="8"/>
    </xf>
    <xf numFmtId="0" fontId="2" fillId="0" borderId="0" xfId="0" applyFont="1" applyAlignment="1">
      <alignment horizontal="left" vertical="top" wrapText="1" indent="5"/>
    </xf>
    <xf numFmtId="0" fontId="2" fillId="0" borderId="0" xfId="0" applyFont="1" applyAlignment="1">
      <alignment horizontal="left" vertical="top" wrapText="1" indent="6"/>
    </xf>
    <xf numFmtId="0" fontId="0" fillId="0" borderId="0" xfId="0" applyAlignment="1">
      <alignment horizontal="left" vertical="top" wrapText="1"/>
    </xf>
    <xf numFmtId="0" fontId="11" fillId="3" borderId="5" xfId="0" applyFont="1" applyFill="1" applyBorder="1" applyAlignment="1">
      <alignment horizontal="center" vertical="top" wrapText="1"/>
    </xf>
    <xf numFmtId="0" fontId="11" fillId="3" borderId="7" xfId="0" applyFont="1" applyFill="1" applyBorder="1" applyAlignment="1">
      <alignment horizontal="center" vertical="top" wrapText="1"/>
    </xf>
    <xf numFmtId="0" fontId="11" fillId="3" borderId="6" xfId="0" applyFont="1" applyFill="1" applyBorder="1" applyAlignment="1">
      <alignment horizontal="center" vertical="top" wrapText="1"/>
    </xf>
    <xf numFmtId="0" fontId="8" fillId="0" borderId="5" xfId="0" applyFont="1" applyBorder="1" applyAlignment="1">
      <alignment horizontal="left" vertical="top" wrapText="1"/>
    </xf>
    <xf numFmtId="0" fontId="8" fillId="0" borderId="7" xfId="0" applyFont="1" applyBorder="1" applyAlignment="1">
      <alignment horizontal="left" vertical="top" wrapText="1"/>
    </xf>
    <xf numFmtId="0" fontId="8" fillId="0" borderId="6" xfId="0" applyFont="1" applyBorder="1" applyAlignment="1">
      <alignment horizontal="left" vertical="top" wrapText="1"/>
    </xf>
    <xf numFmtId="0" fontId="0" fillId="0" borderId="5" xfId="0" applyBorder="1" applyAlignment="1">
      <alignment horizontal="left" wrapText="1"/>
    </xf>
    <xf numFmtId="0" fontId="0" fillId="0" borderId="7" xfId="0" applyBorder="1" applyAlignment="1">
      <alignment horizontal="left" wrapText="1"/>
    </xf>
    <xf numFmtId="0" fontId="0" fillId="0" borderId="6" xfId="0" applyBorder="1" applyAlignment="1">
      <alignment horizontal="left" wrapText="1"/>
    </xf>
    <xf numFmtId="0" fontId="0" fillId="0" borderId="5" xfId="0" applyBorder="1" applyAlignment="1">
      <alignment horizontal="left" vertical="center" wrapText="1"/>
    </xf>
    <xf numFmtId="0" fontId="0" fillId="0" borderId="7" xfId="0" applyBorder="1" applyAlignment="1">
      <alignment horizontal="left" vertical="center" wrapText="1"/>
    </xf>
    <xf numFmtId="0" fontId="0" fillId="0" borderId="6" xfId="0" applyBorder="1" applyAlignment="1">
      <alignment horizontal="left" vertical="center" wrapText="1"/>
    </xf>
    <xf numFmtId="0" fontId="11" fillId="0" borderId="2" xfId="0" applyFont="1" applyBorder="1" applyAlignment="1">
      <alignment horizontal="left" vertical="center" wrapText="1"/>
    </xf>
    <xf numFmtId="0" fontId="11" fillId="0" borderId="4" xfId="0" applyFont="1" applyBorder="1" applyAlignment="1">
      <alignment horizontal="left" vertical="center" wrapText="1"/>
    </xf>
    <xf numFmtId="0" fontId="11" fillId="0" borderId="3" xfId="0" applyFont="1" applyBorder="1" applyAlignment="1">
      <alignment horizontal="left" vertical="center" wrapText="1"/>
    </xf>
  </cellXfs>
  <cellStyles count="50">
    <cellStyle name="Millares 10" xfId="44"/>
    <cellStyle name="Millares 11" xfId="3"/>
    <cellStyle name="Millares 2" xfId="8"/>
    <cellStyle name="Millares 3" xfId="15"/>
    <cellStyle name="Millares 4" xfId="18"/>
    <cellStyle name="Millares 5" xfId="31"/>
    <cellStyle name="Millares 5 2" xfId="39"/>
    <cellStyle name="Millares 6" xfId="33"/>
    <cellStyle name="Millares 7" xfId="34"/>
    <cellStyle name="Millares 8" xfId="40"/>
    <cellStyle name="Millares 9" xfId="41"/>
    <cellStyle name="Moneda" xfId="48" builtinId="4"/>
    <cellStyle name="Moneda [0]" xfId="47" builtinId="7"/>
    <cellStyle name="Moneda [0] 2" xfId="29"/>
    <cellStyle name="Moneda [0] 3" xfId="38"/>
    <cellStyle name="Moneda [0] 4" xfId="46"/>
    <cellStyle name="Moneda 2" xfId="2"/>
    <cellStyle name="Moneda 2 2" xfId="11"/>
    <cellStyle name="Moneda 3" xfId="16"/>
    <cellStyle name="Moneda 3 2" xfId="21"/>
    <cellStyle name="Moneda 4" xfId="43"/>
    <cellStyle name="Normal" xfId="0" builtinId="0"/>
    <cellStyle name="Normal 10" xfId="30"/>
    <cellStyle name="Normal 11" xfId="10"/>
    <cellStyle name="Normal 11 2" xfId="13"/>
    <cellStyle name="Normal 12" xfId="4"/>
    <cellStyle name="Normal 13" xfId="45"/>
    <cellStyle name="Normal 14" xfId="1"/>
    <cellStyle name="Normal 2" xfId="6"/>
    <cellStyle name="Normal 2 2" xfId="37"/>
    <cellStyle name="Normal 2 3" xfId="36"/>
    <cellStyle name="Normal 26" xfId="9"/>
    <cellStyle name="Normal 26 2" xfId="12"/>
    <cellStyle name="Normal 3" xfId="7"/>
    <cellStyle name="Normal 4" xfId="14"/>
    <cellStyle name="Normal 4 2" xfId="17"/>
    <cellStyle name="Normal 5" xfId="19"/>
    <cellStyle name="Normal 5 2" xfId="23"/>
    <cellStyle name="Normal 6" xfId="20"/>
    <cellStyle name="Normal 7" xfId="22"/>
    <cellStyle name="Normal 8" xfId="24"/>
    <cellStyle name="Normal 9" xfId="25"/>
    <cellStyle name="Normal 9 2" xfId="27"/>
    <cellStyle name="Porcentaje" xfId="49" builtinId="5"/>
    <cellStyle name="Porcentaje 2" xfId="26"/>
    <cellStyle name="Porcentaje 2 2" xfId="28"/>
    <cellStyle name="Porcentaje 3" xfId="32"/>
    <cellStyle name="Porcentaje 4" xfId="5"/>
    <cellStyle name="Porcentaje 5" xfId="35"/>
    <cellStyle name="Porcentaje 6" xfId="4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2445892</xdr:colOff>
      <xdr:row>14</xdr:row>
      <xdr:rowOff>821446</xdr:rowOff>
    </xdr:from>
    <xdr:ext cx="17780" cy="23721"/>
    <xdr:pic>
      <xdr:nvPicPr>
        <xdr:cNvPr id="2" name="image1.png">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7780" cy="23721"/>
        </a:xfrm>
        <a:prstGeom prst="rect">
          <a:avLst/>
        </a:prstGeom>
      </xdr:spPr>
    </xdr:pic>
    <xdr:clientData/>
  </xdr:oneCellAnchor>
  <xdr:oneCellAnchor>
    <xdr:from>
      <xdr:col>0</xdr:col>
      <xdr:colOff>761365</xdr:colOff>
      <xdr:row>13</xdr:row>
      <xdr:rowOff>918080</xdr:rowOff>
    </xdr:from>
    <xdr:ext cx="97155" cy="1178725"/>
    <xdr:pic>
      <xdr:nvPicPr>
        <xdr:cNvPr id="3" name="image2.jpeg">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97155" cy="1178725"/>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
  <sheetViews>
    <sheetView workbookViewId="0">
      <selection activeCell="B7" sqref="B7"/>
    </sheetView>
  </sheetViews>
  <sheetFormatPr baseColWidth="10" defaultColWidth="9.33203125" defaultRowHeight="12.75"/>
  <cols>
    <col min="1" max="1" width="31.83203125" customWidth="1"/>
    <col min="2" max="2" width="78.6640625" customWidth="1"/>
    <col min="3" max="3" width="11.83203125" customWidth="1"/>
  </cols>
  <sheetData>
    <row r="1" spans="1:3" ht="15.75" customHeight="1">
      <c r="A1" s="125" t="s">
        <v>0</v>
      </c>
      <c r="B1" s="125"/>
      <c r="C1" s="125"/>
    </row>
    <row r="2" spans="1:3" ht="18.95" customHeight="1">
      <c r="A2" s="1" t="s">
        <v>1</v>
      </c>
      <c r="B2" s="2" t="s">
        <v>2</v>
      </c>
    </row>
    <row r="3" spans="1:3" ht="38.1" customHeight="1">
      <c r="A3" s="1" t="s">
        <v>3</v>
      </c>
      <c r="B3" s="2" t="s">
        <v>4</v>
      </c>
    </row>
    <row r="4" spans="1:3" ht="25.35" customHeight="1">
      <c r="A4" s="1" t="s">
        <v>5</v>
      </c>
      <c r="B4" s="2" t="s">
        <v>6</v>
      </c>
    </row>
    <row r="5" spans="1:3" ht="25.35" customHeight="1">
      <c r="A5" s="1" t="s">
        <v>7</v>
      </c>
      <c r="B5" s="2" t="s">
        <v>8</v>
      </c>
    </row>
    <row r="6" spans="1:3" ht="120.2" customHeight="1">
      <c r="A6" s="1" t="s">
        <v>9</v>
      </c>
      <c r="B6" s="3" t="s">
        <v>10</v>
      </c>
    </row>
    <row r="7" spans="1:3" ht="170.85" customHeight="1">
      <c r="A7" s="1" t="s">
        <v>11</v>
      </c>
      <c r="B7" s="3" t="s">
        <v>12</v>
      </c>
    </row>
    <row r="8" spans="1:3" ht="31.5" customHeight="1">
      <c r="A8" s="1" t="s">
        <v>13</v>
      </c>
      <c r="B8" s="2" t="s">
        <v>14</v>
      </c>
    </row>
    <row r="9" spans="1:3" ht="63" customHeight="1">
      <c r="A9" s="124" t="s">
        <v>15</v>
      </c>
      <c r="B9" s="124"/>
      <c r="C9" s="124"/>
    </row>
    <row r="10" spans="1:3" ht="96.95" customHeight="1">
      <c r="A10" s="126" t="s">
        <v>16</v>
      </c>
      <c r="B10" s="126"/>
      <c r="C10" s="126"/>
    </row>
    <row r="11" spans="1:3" ht="105.95" customHeight="1">
      <c r="A11" s="124" t="s">
        <v>17</v>
      </c>
      <c r="B11" s="124"/>
      <c r="C11" s="124"/>
    </row>
    <row r="12" spans="1:3" ht="69.599999999999994" customHeight="1">
      <c r="A12" s="124" t="s">
        <v>18</v>
      </c>
      <c r="B12" s="124"/>
      <c r="C12" s="124"/>
    </row>
    <row r="13" spans="1:3" ht="54.95" customHeight="1">
      <c r="A13" s="124" t="s">
        <v>19</v>
      </c>
      <c r="B13" s="124"/>
      <c r="C13" s="124"/>
    </row>
    <row r="14" spans="1:3" ht="114" customHeight="1">
      <c r="A14" s="124" t="s">
        <v>20</v>
      </c>
      <c r="B14" s="124"/>
      <c r="C14" s="124"/>
    </row>
  </sheetData>
  <mergeCells count="7">
    <mergeCell ref="A13:C13"/>
    <mergeCell ref="A14:C14"/>
    <mergeCell ref="A1:C1"/>
    <mergeCell ref="A9:C9"/>
    <mergeCell ref="A10:C10"/>
    <mergeCell ref="A11:C11"/>
    <mergeCell ref="A12:C1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7"/>
  <sheetViews>
    <sheetView workbookViewId="0">
      <selection activeCell="B3" sqref="B3"/>
    </sheetView>
  </sheetViews>
  <sheetFormatPr baseColWidth="10" defaultColWidth="9.33203125" defaultRowHeight="12.75"/>
  <cols>
    <col min="1" max="1" width="6.1640625" customWidth="1"/>
    <col min="2" max="2" width="22.83203125" customWidth="1"/>
    <col min="3" max="3" width="33.83203125" customWidth="1"/>
    <col min="4" max="4" width="12.5" customWidth="1"/>
    <col min="5" max="5" width="9.5" customWidth="1"/>
    <col min="6" max="6" width="9.83203125" customWidth="1"/>
    <col min="7" max="7" width="8.6640625" customWidth="1"/>
    <col min="8" max="8" width="14.83203125" customWidth="1"/>
  </cols>
  <sheetData>
    <row r="1" spans="1:8" ht="38.1" customHeight="1">
      <c r="A1" s="4" t="s">
        <v>21</v>
      </c>
      <c r="B1" s="5" t="s">
        <v>22</v>
      </c>
      <c r="C1" s="4" t="s">
        <v>23</v>
      </c>
      <c r="D1" s="6" t="s">
        <v>24</v>
      </c>
      <c r="E1" s="4" t="s">
        <v>25</v>
      </c>
      <c r="F1" s="7" t="s">
        <v>26</v>
      </c>
      <c r="G1" s="6" t="s">
        <v>27</v>
      </c>
      <c r="H1" s="8" t="s">
        <v>28</v>
      </c>
    </row>
    <row r="2" spans="1:8" ht="129" customHeight="1">
      <c r="A2" s="9">
        <v>1</v>
      </c>
      <c r="B2" s="10" t="s">
        <v>29</v>
      </c>
      <c r="C2" s="11" t="s">
        <v>30</v>
      </c>
      <c r="D2" s="12" t="s">
        <v>31</v>
      </c>
      <c r="E2" s="13">
        <v>1</v>
      </c>
      <c r="F2" s="14">
        <v>650000</v>
      </c>
      <c r="G2" s="14">
        <f>F2*0.19</f>
        <v>123500</v>
      </c>
      <c r="H2" s="15">
        <f>F2+G2</f>
        <v>773500</v>
      </c>
    </row>
    <row r="3" spans="1:8" ht="203.25" customHeight="1">
      <c r="A3" s="9">
        <v>2</v>
      </c>
      <c r="B3" s="16" t="s">
        <v>32</v>
      </c>
      <c r="C3" s="11" t="s">
        <v>33</v>
      </c>
      <c r="D3" s="12" t="s">
        <v>31</v>
      </c>
      <c r="E3" s="13">
        <v>1</v>
      </c>
      <c r="F3" s="14">
        <v>585091</v>
      </c>
      <c r="G3" s="14">
        <f t="shared" ref="G3:G17" si="0">F3*0.19</f>
        <v>111167.29000000001</v>
      </c>
      <c r="H3" s="15">
        <f t="shared" ref="H3:H17" si="1">F3+G3</f>
        <v>696258.29</v>
      </c>
    </row>
    <row r="4" spans="1:8" ht="157.35" customHeight="1">
      <c r="A4" s="17">
        <v>3</v>
      </c>
      <c r="B4" s="18" t="s">
        <v>34</v>
      </c>
      <c r="C4" s="19" t="s">
        <v>35</v>
      </c>
      <c r="D4" s="20" t="s">
        <v>31</v>
      </c>
      <c r="E4" s="21">
        <v>1</v>
      </c>
      <c r="F4" s="22">
        <v>177448</v>
      </c>
      <c r="G4" s="14">
        <f t="shared" si="0"/>
        <v>33715.120000000003</v>
      </c>
      <c r="H4" s="15">
        <f t="shared" si="1"/>
        <v>211163.12</v>
      </c>
    </row>
    <row r="5" spans="1:8" ht="25.35" customHeight="1">
      <c r="A5" s="23"/>
      <c r="B5" s="23"/>
      <c r="C5" s="24" t="s">
        <v>36</v>
      </c>
      <c r="D5" s="23"/>
      <c r="E5" s="23"/>
      <c r="F5" s="23"/>
      <c r="G5" s="14">
        <f t="shared" si="0"/>
        <v>0</v>
      </c>
      <c r="H5" s="15">
        <f t="shared" si="1"/>
        <v>0</v>
      </c>
    </row>
    <row r="6" spans="1:8" ht="133.69999999999999" customHeight="1">
      <c r="A6" s="128">
        <v>4</v>
      </c>
      <c r="B6" s="131" t="s">
        <v>37</v>
      </c>
      <c r="C6" s="134" t="s">
        <v>38</v>
      </c>
      <c r="D6" s="12" t="s">
        <v>39</v>
      </c>
      <c r="E6" s="13">
        <v>1</v>
      </c>
      <c r="F6" s="14">
        <v>250000</v>
      </c>
      <c r="G6" s="14">
        <f t="shared" si="0"/>
        <v>47500</v>
      </c>
      <c r="H6" s="15">
        <f t="shared" si="1"/>
        <v>297500</v>
      </c>
    </row>
    <row r="7" spans="1:8" ht="90.75" customHeight="1">
      <c r="A7" s="129"/>
      <c r="B7" s="132"/>
      <c r="C7" s="127"/>
      <c r="D7" s="29" t="s">
        <v>40</v>
      </c>
      <c r="E7" s="13">
        <v>1</v>
      </c>
      <c r="F7" s="14">
        <v>300000</v>
      </c>
      <c r="G7" s="14">
        <f t="shared" si="0"/>
        <v>57000</v>
      </c>
      <c r="H7" s="15">
        <f t="shared" si="1"/>
        <v>357000</v>
      </c>
    </row>
    <row r="8" spans="1:8" ht="151.5" customHeight="1">
      <c r="A8" s="130"/>
      <c r="B8" s="133"/>
      <c r="C8" s="135"/>
      <c r="D8" s="16" t="s">
        <v>41</v>
      </c>
      <c r="E8" s="13">
        <v>1</v>
      </c>
      <c r="F8" s="14">
        <v>400000</v>
      </c>
      <c r="G8" s="14">
        <f t="shared" si="0"/>
        <v>76000</v>
      </c>
      <c r="H8" s="15">
        <f t="shared" si="1"/>
        <v>476000</v>
      </c>
    </row>
    <row r="9" spans="1:8" ht="51.75" customHeight="1">
      <c r="A9" s="128">
        <v>5</v>
      </c>
      <c r="B9" s="136" t="s">
        <v>42</v>
      </c>
      <c r="C9" s="134" t="s">
        <v>43</v>
      </c>
      <c r="D9" s="29" t="s">
        <v>44</v>
      </c>
      <c r="E9" s="13">
        <v>1</v>
      </c>
      <c r="F9" s="14">
        <v>250000</v>
      </c>
      <c r="G9" s="14">
        <f t="shared" si="0"/>
        <v>47500</v>
      </c>
      <c r="H9" s="15">
        <f t="shared" si="1"/>
        <v>297500</v>
      </c>
    </row>
    <row r="10" spans="1:8" ht="51.75" customHeight="1">
      <c r="A10" s="129"/>
      <c r="B10" s="137"/>
      <c r="C10" s="127"/>
      <c r="D10" s="31" t="s">
        <v>45</v>
      </c>
      <c r="E10" s="21">
        <v>1</v>
      </c>
      <c r="F10" s="22">
        <v>500000</v>
      </c>
      <c r="G10" s="14">
        <f t="shared" si="0"/>
        <v>95000</v>
      </c>
      <c r="H10" s="15">
        <f t="shared" si="1"/>
        <v>595000</v>
      </c>
    </row>
    <row r="11" spans="1:8" ht="51.75" customHeight="1">
      <c r="A11" s="127"/>
      <c r="B11" s="127" t="s">
        <v>46</v>
      </c>
      <c r="C11" s="127" t="s">
        <v>47</v>
      </c>
      <c r="D11" s="32" t="s">
        <v>48</v>
      </c>
      <c r="E11" s="33">
        <v>1</v>
      </c>
      <c r="F11" s="34">
        <v>550000</v>
      </c>
      <c r="G11" s="14">
        <f t="shared" si="0"/>
        <v>104500</v>
      </c>
      <c r="H11" s="15">
        <f t="shared" si="1"/>
        <v>654500</v>
      </c>
    </row>
    <row r="12" spans="1:8" ht="51.75" customHeight="1">
      <c r="A12" s="127"/>
      <c r="B12" s="127"/>
      <c r="C12" s="127"/>
      <c r="D12" s="29" t="s">
        <v>49</v>
      </c>
      <c r="E12" s="13">
        <v>1</v>
      </c>
      <c r="F12" s="14">
        <v>700000</v>
      </c>
      <c r="G12" s="14">
        <f t="shared" si="0"/>
        <v>133000</v>
      </c>
      <c r="H12" s="15">
        <f t="shared" si="1"/>
        <v>833000</v>
      </c>
    </row>
    <row r="13" spans="1:8" ht="51.75" customHeight="1">
      <c r="A13" s="127"/>
      <c r="B13" s="127"/>
      <c r="C13" s="127"/>
      <c r="D13" s="29" t="s">
        <v>50</v>
      </c>
      <c r="E13" s="13">
        <v>1</v>
      </c>
      <c r="F13" s="14">
        <v>750000</v>
      </c>
      <c r="G13" s="14">
        <f t="shared" si="0"/>
        <v>142500</v>
      </c>
      <c r="H13" s="15">
        <f t="shared" si="1"/>
        <v>892500</v>
      </c>
    </row>
    <row r="14" spans="1:8" ht="84.75" customHeight="1">
      <c r="A14" s="127"/>
      <c r="B14" s="127"/>
      <c r="C14" s="127"/>
      <c r="D14" s="18" t="s">
        <v>51</v>
      </c>
      <c r="E14" s="21">
        <v>1</v>
      </c>
      <c r="F14" s="36">
        <v>1000000</v>
      </c>
      <c r="G14" s="14">
        <f t="shared" si="0"/>
        <v>190000</v>
      </c>
      <c r="H14" s="15">
        <f t="shared" si="1"/>
        <v>1190000</v>
      </c>
    </row>
    <row r="15" spans="1:8" ht="313.5" customHeight="1">
      <c r="A15" s="25">
        <v>6</v>
      </c>
      <c r="B15" s="26" t="s">
        <v>52</v>
      </c>
      <c r="C15" s="28" t="s">
        <v>53</v>
      </c>
      <c r="D15" s="37" t="s">
        <v>31</v>
      </c>
      <c r="E15" s="33">
        <v>1</v>
      </c>
      <c r="F15" s="34">
        <v>950000</v>
      </c>
      <c r="G15" s="14">
        <f t="shared" si="0"/>
        <v>180500</v>
      </c>
      <c r="H15" s="15">
        <f t="shared" si="1"/>
        <v>1130500</v>
      </c>
    </row>
    <row r="16" spans="1:8" ht="147.94999999999999" customHeight="1">
      <c r="A16" s="9">
        <v>7</v>
      </c>
      <c r="B16" s="16" t="s">
        <v>54</v>
      </c>
      <c r="C16" s="11" t="s">
        <v>55</v>
      </c>
      <c r="D16" s="12" t="s">
        <v>31</v>
      </c>
      <c r="E16" s="13">
        <v>1</v>
      </c>
      <c r="F16" s="14">
        <v>750000</v>
      </c>
      <c r="G16" s="14">
        <f t="shared" si="0"/>
        <v>142500</v>
      </c>
      <c r="H16" s="15">
        <f t="shared" si="1"/>
        <v>892500</v>
      </c>
    </row>
    <row r="17" spans="1:8" ht="43.5" customHeight="1">
      <c r="A17" s="38">
        <v>8</v>
      </c>
      <c r="B17" s="29" t="s">
        <v>56</v>
      </c>
      <c r="C17" s="11" t="s">
        <v>57</v>
      </c>
      <c r="D17" s="12" t="s">
        <v>31</v>
      </c>
      <c r="E17" s="39">
        <v>1</v>
      </c>
      <c r="F17" s="40">
        <v>1000000</v>
      </c>
      <c r="G17" s="14">
        <f t="shared" si="0"/>
        <v>190000</v>
      </c>
      <c r="H17" s="15">
        <f t="shared" si="1"/>
        <v>1190000</v>
      </c>
    </row>
  </sheetData>
  <mergeCells count="9">
    <mergeCell ref="A11:A14"/>
    <mergeCell ref="B11:B14"/>
    <mergeCell ref="C11:C14"/>
    <mergeCell ref="A6:A8"/>
    <mergeCell ref="B6:B8"/>
    <mergeCell ref="C6:C8"/>
    <mergeCell ref="A9:A10"/>
    <mergeCell ref="B9:B10"/>
    <mergeCell ref="C9:C1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5"/>
  <sheetViews>
    <sheetView workbookViewId="0">
      <selection activeCell="A4" sqref="A4:D4"/>
    </sheetView>
  </sheetViews>
  <sheetFormatPr baseColWidth="10" defaultColWidth="9.33203125" defaultRowHeight="12.75"/>
  <cols>
    <col min="1" max="1" width="6.1640625" customWidth="1"/>
    <col min="2" max="2" width="22.83203125" customWidth="1"/>
    <col min="3" max="3" width="33.83203125" customWidth="1"/>
    <col min="4" max="4" width="7.1640625" customWidth="1"/>
    <col min="5" max="5" width="5.33203125" customWidth="1"/>
    <col min="6" max="6" width="9.5" customWidth="1"/>
    <col min="7" max="7" width="9.83203125" customWidth="1"/>
    <col min="8" max="8" width="7.5" customWidth="1"/>
    <col min="9" max="9" width="1.1640625" customWidth="1"/>
    <col min="10" max="10" width="14.83203125" customWidth="1"/>
    <col min="11" max="11" width="3.5" customWidth="1"/>
  </cols>
  <sheetData>
    <row r="1" spans="1:11" ht="38.1" customHeight="1">
      <c r="A1" s="4" t="s">
        <v>21</v>
      </c>
      <c r="B1" s="5" t="s">
        <v>22</v>
      </c>
      <c r="C1" s="4" t="s">
        <v>23</v>
      </c>
      <c r="D1" s="138" t="s">
        <v>24</v>
      </c>
      <c r="E1" s="139"/>
      <c r="F1" s="4" t="s">
        <v>25</v>
      </c>
      <c r="G1" s="7" t="s">
        <v>26</v>
      </c>
      <c r="H1" s="138" t="s">
        <v>27</v>
      </c>
      <c r="I1" s="139"/>
      <c r="J1" s="8" t="s">
        <v>28</v>
      </c>
    </row>
    <row r="2" spans="1:11" ht="43.5" customHeight="1">
      <c r="A2" s="11"/>
      <c r="B2" s="11"/>
      <c r="C2" s="41" t="s">
        <v>58</v>
      </c>
      <c r="D2" s="140"/>
      <c r="E2" s="141"/>
      <c r="F2" s="11"/>
      <c r="G2" s="11"/>
      <c r="H2" s="140"/>
      <c r="I2" s="141"/>
      <c r="J2" s="11"/>
    </row>
    <row r="3" spans="1:11" ht="111.2" customHeight="1">
      <c r="A3" s="9">
        <v>9</v>
      </c>
      <c r="B3" s="16" t="s">
        <v>59</v>
      </c>
      <c r="C3" s="11" t="s">
        <v>60</v>
      </c>
      <c r="D3" s="142" t="s">
        <v>31</v>
      </c>
      <c r="E3" s="143"/>
      <c r="F3" s="13">
        <v>1</v>
      </c>
      <c r="G3" s="40">
        <v>450000</v>
      </c>
      <c r="H3" s="14">
        <f>G3*0.19</f>
        <v>85500</v>
      </c>
      <c r="I3" s="15">
        <f>G3+H3</f>
        <v>535500</v>
      </c>
      <c r="J3" s="35">
        <v>535500</v>
      </c>
    </row>
    <row r="4" spans="1:11" ht="114.6" customHeight="1">
      <c r="A4" s="140" t="s">
        <v>61</v>
      </c>
      <c r="B4" s="144"/>
      <c r="C4" s="144"/>
      <c r="D4" s="141"/>
      <c r="E4" s="145" t="s">
        <v>62</v>
      </c>
      <c r="F4" s="146"/>
      <c r="G4" s="146"/>
      <c r="H4" s="147"/>
    </row>
    <row r="5" spans="1:11" ht="196.5" customHeight="1">
      <c r="A5" s="124" t="s">
        <v>63</v>
      </c>
      <c r="B5" s="124"/>
      <c r="C5" s="124"/>
      <c r="D5" s="124"/>
      <c r="E5" s="124"/>
      <c r="F5" s="124"/>
      <c r="G5" s="124"/>
      <c r="H5" s="124"/>
      <c r="I5" s="124"/>
      <c r="J5" s="124"/>
      <c r="K5" s="124"/>
    </row>
    <row r="6" spans="1:11" ht="254.45" customHeight="1">
      <c r="A6" s="124" t="s">
        <v>64</v>
      </c>
      <c r="B6" s="124"/>
      <c r="C6" s="124"/>
      <c r="D6" s="124"/>
      <c r="E6" s="124"/>
      <c r="F6" s="124"/>
      <c r="G6" s="124"/>
      <c r="H6" s="124"/>
      <c r="I6" s="124"/>
      <c r="J6" s="124"/>
      <c r="K6" s="124"/>
    </row>
    <row r="7" spans="1:11" ht="93.2" customHeight="1">
      <c r="A7" s="124" t="s">
        <v>65</v>
      </c>
      <c r="B7" s="124"/>
      <c r="C7" s="124"/>
      <c r="D7" s="124"/>
      <c r="E7" s="124"/>
      <c r="F7" s="124"/>
      <c r="G7" s="124"/>
      <c r="H7" s="124"/>
      <c r="I7" s="124"/>
      <c r="J7" s="124"/>
      <c r="K7" s="124"/>
    </row>
    <row r="8" spans="1:11" ht="92.85" customHeight="1">
      <c r="A8" s="124" t="s">
        <v>66</v>
      </c>
      <c r="B8" s="124"/>
      <c r="C8" s="124"/>
      <c r="D8" s="124"/>
      <c r="E8" s="124"/>
      <c r="F8" s="124"/>
      <c r="G8" s="124"/>
      <c r="H8" s="124"/>
      <c r="I8" s="124"/>
      <c r="J8" s="124"/>
      <c r="K8" s="124"/>
    </row>
    <row r="9" spans="1:11" ht="81.75" customHeight="1">
      <c r="A9" s="124" t="s">
        <v>67</v>
      </c>
      <c r="B9" s="124"/>
      <c r="C9" s="124"/>
      <c r="D9" s="124"/>
      <c r="E9" s="124"/>
      <c r="F9" s="124"/>
      <c r="G9" s="124"/>
      <c r="H9" s="124"/>
      <c r="I9" s="124"/>
      <c r="J9" s="124"/>
      <c r="K9" s="124"/>
    </row>
    <row r="10" spans="1:11" ht="408.95" customHeight="1">
      <c r="A10" s="124" t="s">
        <v>68</v>
      </c>
      <c r="B10" s="124"/>
      <c r="C10" s="124"/>
      <c r="D10" s="124"/>
      <c r="E10" s="124"/>
      <c r="F10" s="124"/>
      <c r="G10" s="124"/>
      <c r="H10" s="124"/>
      <c r="I10" s="124"/>
      <c r="J10" s="124"/>
      <c r="K10" s="124"/>
    </row>
    <row r="11" spans="1:11" ht="104.1" customHeight="1">
      <c r="A11" s="124"/>
      <c r="B11" s="124"/>
      <c r="C11" s="124"/>
      <c r="D11" s="124"/>
      <c r="E11" s="124"/>
      <c r="F11" s="124"/>
      <c r="G11" s="124"/>
      <c r="H11" s="124"/>
      <c r="I11" s="124"/>
      <c r="J11" s="124"/>
      <c r="K11" s="124"/>
    </row>
    <row r="12" spans="1:11" ht="72" customHeight="1">
      <c r="A12" s="148" t="s">
        <v>69</v>
      </c>
      <c r="B12" s="148"/>
      <c r="C12" s="148"/>
      <c r="D12" s="148"/>
      <c r="E12" s="148"/>
      <c r="F12" s="148"/>
      <c r="G12" s="148"/>
      <c r="H12" s="148"/>
      <c r="I12" s="148"/>
      <c r="J12" s="148"/>
      <c r="K12" s="148"/>
    </row>
    <row r="13" spans="1:11" ht="75.95" customHeight="1">
      <c r="A13" s="124" t="s">
        <v>70</v>
      </c>
      <c r="B13" s="124"/>
      <c r="C13" s="124"/>
      <c r="D13" s="124"/>
      <c r="E13" s="124"/>
      <c r="F13" s="124"/>
      <c r="G13" s="124"/>
      <c r="H13" s="124"/>
      <c r="I13" s="124"/>
      <c r="J13" s="124"/>
      <c r="K13" s="124"/>
    </row>
    <row r="14" spans="1:11" ht="120" customHeight="1">
      <c r="A14" s="148" t="s">
        <v>71</v>
      </c>
      <c r="B14" s="148"/>
      <c r="C14" s="148"/>
      <c r="D14" s="148"/>
      <c r="E14" s="148"/>
      <c r="F14" s="148"/>
      <c r="G14" s="148"/>
      <c r="H14" s="148"/>
      <c r="I14" s="148"/>
      <c r="J14" s="148"/>
      <c r="K14" s="148"/>
    </row>
    <row r="15" spans="1:11" ht="92.1" customHeight="1">
      <c r="A15" s="124" t="s">
        <v>72</v>
      </c>
      <c r="B15" s="124"/>
      <c r="C15" s="124"/>
      <c r="D15" s="124"/>
      <c r="E15" s="124"/>
      <c r="F15" s="124"/>
      <c r="G15" s="124"/>
      <c r="H15" s="124"/>
      <c r="I15" s="124"/>
      <c r="J15" s="124"/>
      <c r="K15" s="124"/>
    </row>
    <row r="16" spans="1:11" ht="217.35" customHeight="1">
      <c r="A16" s="124" t="s">
        <v>73</v>
      </c>
      <c r="B16" s="124"/>
      <c r="C16" s="124"/>
      <c r="D16" s="124"/>
      <c r="E16" s="124"/>
      <c r="F16" s="124"/>
      <c r="G16" s="124"/>
      <c r="H16" s="124"/>
      <c r="I16" s="124"/>
      <c r="J16" s="124"/>
      <c r="K16" s="124"/>
    </row>
    <row r="17" spans="1:11" ht="408.95" customHeight="1">
      <c r="A17" s="149" t="s">
        <v>74</v>
      </c>
      <c r="B17" s="149"/>
      <c r="C17" s="149"/>
      <c r="D17" s="149"/>
      <c r="E17" s="149"/>
      <c r="F17" s="149"/>
      <c r="G17" s="149"/>
      <c r="H17" s="149"/>
      <c r="I17" s="149"/>
      <c r="J17" s="149"/>
      <c r="K17" s="149"/>
    </row>
    <row r="18" spans="1:11" ht="29.1" customHeight="1">
      <c r="A18" s="149"/>
      <c r="B18" s="149"/>
      <c r="C18" s="149"/>
      <c r="D18" s="149"/>
      <c r="E18" s="149"/>
      <c r="F18" s="149"/>
      <c r="G18" s="149"/>
      <c r="H18" s="149"/>
      <c r="I18" s="149"/>
      <c r="J18" s="149"/>
      <c r="K18" s="149"/>
    </row>
    <row r="19" spans="1:11" ht="136.35" customHeight="1">
      <c r="A19" s="124" t="s">
        <v>75</v>
      </c>
      <c r="B19" s="124"/>
      <c r="C19" s="124"/>
      <c r="D19" s="124"/>
      <c r="E19" s="124"/>
      <c r="F19" s="124"/>
      <c r="G19" s="124"/>
      <c r="H19" s="124"/>
      <c r="I19" s="124"/>
      <c r="J19" s="124"/>
      <c r="K19" s="124"/>
    </row>
    <row r="20" spans="1:11" ht="33" customHeight="1">
      <c r="A20" s="149" t="s">
        <v>76</v>
      </c>
      <c r="B20" s="149"/>
      <c r="C20" s="149"/>
      <c r="D20" s="149"/>
      <c r="E20" s="149"/>
      <c r="F20" s="149"/>
      <c r="G20" s="149"/>
      <c r="H20" s="149"/>
      <c r="I20" s="149"/>
      <c r="J20" s="149"/>
      <c r="K20" s="149"/>
    </row>
    <row r="21" spans="1:11" ht="360.95" customHeight="1">
      <c r="A21" s="124" t="s">
        <v>77</v>
      </c>
      <c r="B21" s="124"/>
      <c r="C21" s="124"/>
      <c r="D21" s="124"/>
      <c r="E21" s="124"/>
      <c r="F21" s="124"/>
      <c r="G21" s="124"/>
      <c r="H21" s="124"/>
      <c r="I21" s="124"/>
      <c r="J21" s="124"/>
      <c r="K21" s="124"/>
    </row>
    <row r="22" spans="1:11" ht="171" customHeight="1">
      <c r="A22" s="124" t="s">
        <v>78</v>
      </c>
      <c r="B22" s="124"/>
      <c r="C22" s="124"/>
      <c r="D22" s="124"/>
      <c r="E22" s="124"/>
      <c r="F22" s="124"/>
      <c r="G22" s="124"/>
      <c r="H22" s="124"/>
      <c r="I22" s="124"/>
      <c r="J22" s="124"/>
      <c r="K22" s="124"/>
    </row>
    <row r="23" spans="1:11" ht="91.7" customHeight="1">
      <c r="A23" s="149" t="s">
        <v>79</v>
      </c>
      <c r="B23" s="149"/>
      <c r="C23" s="149"/>
      <c r="D23" s="149"/>
      <c r="E23" s="149"/>
      <c r="F23" s="149"/>
      <c r="G23" s="149"/>
      <c r="H23" s="149"/>
      <c r="I23" s="149"/>
      <c r="J23" s="149"/>
      <c r="K23" s="149"/>
    </row>
    <row r="24" spans="1:11" ht="408.95" customHeight="1">
      <c r="A24" s="124" t="s">
        <v>80</v>
      </c>
      <c r="B24" s="124"/>
      <c r="C24" s="124"/>
      <c r="D24" s="124"/>
      <c r="E24" s="124"/>
      <c r="F24" s="124"/>
      <c r="G24" s="124"/>
      <c r="H24" s="124"/>
      <c r="I24" s="124"/>
      <c r="J24" s="124"/>
      <c r="K24" s="124"/>
    </row>
    <row r="25" spans="1:11" ht="54.75" customHeight="1">
      <c r="A25" s="124"/>
      <c r="B25" s="124"/>
      <c r="C25" s="124"/>
      <c r="D25" s="124"/>
      <c r="E25" s="124"/>
      <c r="F25" s="124"/>
      <c r="G25" s="124"/>
      <c r="H25" s="124"/>
      <c r="I25" s="124"/>
      <c r="J25" s="124"/>
      <c r="K25" s="124"/>
    </row>
  </sheetData>
  <mergeCells count="25">
    <mergeCell ref="A20:K20"/>
    <mergeCell ref="A21:K21"/>
    <mergeCell ref="A22:K22"/>
    <mergeCell ref="A23:K23"/>
    <mergeCell ref="A24:K25"/>
    <mergeCell ref="A14:K14"/>
    <mergeCell ref="A15:K15"/>
    <mergeCell ref="A16:K16"/>
    <mergeCell ref="A17:K18"/>
    <mergeCell ref="A19:K19"/>
    <mergeCell ref="A8:K8"/>
    <mergeCell ref="A9:K9"/>
    <mergeCell ref="A10:K11"/>
    <mergeCell ref="A12:K12"/>
    <mergeCell ref="A13:K13"/>
    <mergeCell ref="A4:D4"/>
    <mergeCell ref="E4:H4"/>
    <mergeCell ref="A5:K5"/>
    <mergeCell ref="A6:K6"/>
    <mergeCell ref="A7:K7"/>
    <mergeCell ref="D1:E1"/>
    <mergeCell ref="H1:I1"/>
    <mergeCell ref="D2:E2"/>
    <mergeCell ref="H2:I2"/>
    <mergeCell ref="D3:E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4"/>
  <sheetViews>
    <sheetView workbookViewId="0">
      <selection activeCell="H8" sqref="H8"/>
    </sheetView>
  </sheetViews>
  <sheetFormatPr baseColWidth="10" defaultColWidth="9.33203125" defaultRowHeight="12.75"/>
  <cols>
    <col min="1" max="1" width="16.83203125" customWidth="1"/>
    <col min="2" max="2" width="21.5" customWidth="1"/>
    <col min="3" max="3" width="21.83203125" customWidth="1"/>
    <col min="4" max="4" width="20.83203125" customWidth="1"/>
    <col min="5" max="5" width="21.1640625" customWidth="1"/>
  </cols>
  <sheetData>
    <row r="1" spans="1:5" ht="12.75" customHeight="1">
      <c r="A1" s="150" t="s">
        <v>207</v>
      </c>
      <c r="B1" s="151"/>
      <c r="C1" s="151"/>
      <c r="D1" s="151"/>
      <c r="E1" s="152"/>
    </row>
    <row r="2" spans="1:5" ht="25.5" customHeight="1">
      <c r="A2" s="65" t="s">
        <v>208</v>
      </c>
      <c r="B2" s="66" t="s">
        <v>209</v>
      </c>
      <c r="C2" s="66" t="s">
        <v>210</v>
      </c>
      <c r="D2" s="10" t="s">
        <v>211</v>
      </c>
      <c r="E2" s="67" t="s">
        <v>212</v>
      </c>
    </row>
    <row r="3" spans="1:5" ht="27.75" customHeight="1">
      <c r="A3" s="153" t="s">
        <v>213</v>
      </c>
      <c r="B3" s="155" t="s">
        <v>214</v>
      </c>
      <c r="C3" s="71" t="s">
        <v>215</v>
      </c>
      <c r="D3" s="72">
        <v>1</v>
      </c>
      <c r="E3" s="131" t="s">
        <v>216</v>
      </c>
    </row>
    <row r="4" spans="1:5" ht="18.600000000000001" customHeight="1">
      <c r="A4" s="154"/>
      <c r="B4" s="156"/>
      <c r="C4" s="71" t="s">
        <v>217</v>
      </c>
      <c r="D4" s="72">
        <v>2</v>
      </c>
      <c r="E4" s="132"/>
    </row>
    <row r="5" spans="1:5" ht="35.85" customHeight="1">
      <c r="A5" s="154"/>
      <c r="B5" s="157" t="s">
        <v>218</v>
      </c>
      <c r="C5" s="74" t="s">
        <v>219</v>
      </c>
      <c r="D5" s="75">
        <v>2</v>
      </c>
      <c r="E5" s="132"/>
    </row>
    <row r="6" spans="1:5" ht="52.7" customHeight="1">
      <c r="A6" s="154"/>
      <c r="B6" s="158"/>
      <c r="C6" s="42" t="s">
        <v>215</v>
      </c>
      <c r="D6" s="75">
        <v>1</v>
      </c>
      <c r="E6" s="132"/>
    </row>
    <row r="7" spans="1:5" ht="18.600000000000001" customHeight="1">
      <c r="A7" s="154"/>
      <c r="B7" s="159"/>
      <c r="C7" s="71" t="s">
        <v>217</v>
      </c>
      <c r="D7" s="72">
        <v>2</v>
      </c>
      <c r="E7" s="132"/>
    </row>
    <row r="8" spans="1:5" ht="52.7" customHeight="1">
      <c r="A8" s="154"/>
      <c r="B8" s="157" t="s">
        <v>220</v>
      </c>
      <c r="C8" s="42" t="s">
        <v>215</v>
      </c>
      <c r="D8" s="75">
        <v>1</v>
      </c>
      <c r="E8" s="132"/>
    </row>
    <row r="9" spans="1:5" ht="18.600000000000001" customHeight="1">
      <c r="A9" s="154"/>
      <c r="B9" s="159"/>
      <c r="C9" s="71" t="s">
        <v>217</v>
      </c>
      <c r="D9" s="72">
        <v>2</v>
      </c>
      <c r="E9" s="132"/>
    </row>
    <row r="10" spans="1:5" ht="34.35" customHeight="1">
      <c r="A10" s="154"/>
      <c r="B10" s="157" t="s">
        <v>221</v>
      </c>
      <c r="C10" s="74" t="s">
        <v>219</v>
      </c>
      <c r="D10" s="75">
        <v>2</v>
      </c>
      <c r="E10" s="132"/>
    </row>
    <row r="11" spans="1:5" ht="21.95" customHeight="1">
      <c r="A11" s="154"/>
      <c r="B11" s="158"/>
      <c r="C11" s="68" t="s">
        <v>222</v>
      </c>
      <c r="D11" s="72">
        <v>1</v>
      </c>
      <c r="E11" s="132"/>
    </row>
    <row r="12" spans="1:5" ht="18.600000000000001" customHeight="1">
      <c r="A12" s="154"/>
      <c r="B12" s="159"/>
      <c r="C12" s="71" t="s">
        <v>217</v>
      </c>
      <c r="D12" s="72">
        <v>2</v>
      </c>
      <c r="E12" s="132"/>
    </row>
    <row r="13" spans="1:5" ht="34.35" customHeight="1">
      <c r="A13" s="154"/>
      <c r="B13" s="157" t="s">
        <v>223</v>
      </c>
      <c r="C13" s="74" t="s">
        <v>219</v>
      </c>
      <c r="D13" s="75">
        <v>4</v>
      </c>
      <c r="E13" s="132"/>
    </row>
    <row r="14" spans="1:5" ht="12.75" customHeight="1">
      <c r="A14" s="154"/>
      <c r="B14" s="159"/>
      <c r="C14" s="71" t="s">
        <v>217</v>
      </c>
      <c r="D14" s="72">
        <v>2</v>
      </c>
      <c r="E14" s="132"/>
    </row>
    <row r="15" spans="1:5" ht="21" customHeight="1">
      <c r="A15" s="154"/>
      <c r="B15" s="153" t="s">
        <v>224</v>
      </c>
      <c r="C15" s="74" t="s">
        <v>219</v>
      </c>
      <c r="D15" s="72">
        <v>1</v>
      </c>
      <c r="E15" s="132"/>
    </row>
    <row r="16" spans="1:5" ht="18.600000000000001" customHeight="1">
      <c r="A16" s="154"/>
      <c r="B16" s="160"/>
      <c r="C16" s="71" t="s">
        <v>217</v>
      </c>
      <c r="D16" s="72">
        <v>1</v>
      </c>
      <c r="E16" s="132"/>
    </row>
    <row r="17" spans="1:5" ht="24" customHeight="1">
      <c r="A17" s="154"/>
      <c r="B17" s="153" t="s">
        <v>225</v>
      </c>
      <c r="C17" s="74" t="s">
        <v>219</v>
      </c>
      <c r="D17" s="72">
        <v>2</v>
      </c>
      <c r="E17" s="132"/>
    </row>
    <row r="18" spans="1:5" ht="18.600000000000001" customHeight="1">
      <c r="A18" s="154"/>
      <c r="B18" s="160"/>
      <c r="C18" s="71" t="s">
        <v>217</v>
      </c>
      <c r="D18" s="72">
        <v>1</v>
      </c>
      <c r="E18" s="132"/>
    </row>
    <row r="19" spans="1:5" ht="23.85" customHeight="1">
      <c r="A19" s="154"/>
      <c r="B19" s="161" t="s">
        <v>226</v>
      </c>
      <c r="C19" s="71" t="s">
        <v>215</v>
      </c>
      <c r="D19" s="72">
        <v>2</v>
      </c>
      <c r="E19" s="132"/>
    </row>
    <row r="20" spans="1:5" ht="18.600000000000001" customHeight="1">
      <c r="A20" s="154"/>
      <c r="B20" s="162"/>
      <c r="C20" s="71" t="s">
        <v>217</v>
      </c>
      <c r="D20" s="72">
        <v>2</v>
      </c>
      <c r="E20" s="132"/>
    </row>
    <row r="21" spans="1:5" ht="18.600000000000001" customHeight="1">
      <c r="A21" s="154"/>
      <c r="B21" s="163"/>
      <c r="C21" s="71" t="s">
        <v>227</v>
      </c>
      <c r="D21" s="72">
        <v>1</v>
      </c>
      <c r="E21" s="132"/>
    </row>
    <row r="22" spans="1:5" ht="18.600000000000001" customHeight="1">
      <c r="A22" s="154"/>
      <c r="B22" s="77" t="s">
        <v>228</v>
      </c>
      <c r="C22" s="77" t="s">
        <v>229</v>
      </c>
      <c r="D22" s="78">
        <v>3</v>
      </c>
      <c r="E22" s="132"/>
    </row>
    <row r="23" spans="1:5" ht="18.600000000000001" customHeight="1">
      <c r="A23" s="127"/>
      <c r="B23" s="79" t="s">
        <v>228</v>
      </c>
      <c r="C23" s="79" t="s">
        <v>229</v>
      </c>
      <c r="D23" s="80">
        <v>3</v>
      </c>
      <c r="E23" s="127"/>
    </row>
    <row r="24" spans="1:5" ht="31.35" customHeight="1">
      <c r="A24" s="127"/>
      <c r="B24" s="42" t="s">
        <v>228</v>
      </c>
      <c r="C24" s="42" t="s">
        <v>230</v>
      </c>
      <c r="D24" s="75">
        <v>1</v>
      </c>
      <c r="E24" s="127"/>
    </row>
    <row r="25" spans="1:5" ht="18.600000000000001" customHeight="1">
      <c r="A25" s="127"/>
      <c r="B25" s="71" t="s">
        <v>228</v>
      </c>
      <c r="C25" s="71" t="s">
        <v>231</v>
      </c>
      <c r="D25" s="72">
        <v>1</v>
      </c>
      <c r="E25" s="127"/>
    </row>
    <row r="26" spans="1:5" ht="18.600000000000001" customHeight="1">
      <c r="A26" s="127"/>
      <c r="B26" s="157" t="s">
        <v>232</v>
      </c>
      <c r="C26" s="71" t="s">
        <v>217</v>
      </c>
      <c r="D26" s="72">
        <v>3</v>
      </c>
      <c r="E26" s="127"/>
    </row>
    <row r="27" spans="1:5" ht="18.600000000000001" customHeight="1">
      <c r="A27" s="127"/>
      <c r="B27" s="158"/>
      <c r="C27" s="71" t="s">
        <v>231</v>
      </c>
      <c r="D27" s="72">
        <v>2</v>
      </c>
      <c r="E27" s="127"/>
    </row>
    <row r="28" spans="1:5" ht="57" customHeight="1">
      <c r="A28" s="127"/>
      <c r="B28" s="159"/>
      <c r="C28" s="42" t="s">
        <v>215</v>
      </c>
      <c r="D28" s="75">
        <v>2</v>
      </c>
      <c r="E28" s="127"/>
    </row>
    <row r="29" spans="1:5" ht="52.7" customHeight="1">
      <c r="A29" s="127"/>
      <c r="B29" s="42" t="s">
        <v>228</v>
      </c>
      <c r="C29" s="42" t="s">
        <v>233</v>
      </c>
      <c r="D29" s="75">
        <v>4</v>
      </c>
      <c r="E29" s="127"/>
    </row>
    <row r="30" spans="1:5" ht="18.600000000000001" customHeight="1">
      <c r="A30" s="127"/>
      <c r="B30" s="157" t="s">
        <v>234</v>
      </c>
      <c r="C30" s="71" t="s">
        <v>217</v>
      </c>
      <c r="D30" s="72">
        <v>3</v>
      </c>
      <c r="E30" s="127"/>
    </row>
    <row r="31" spans="1:5" ht="15.6" customHeight="1">
      <c r="A31" s="135"/>
      <c r="B31" s="159"/>
      <c r="C31" s="71" t="s">
        <v>215</v>
      </c>
      <c r="D31" s="72">
        <v>1</v>
      </c>
      <c r="E31" s="135"/>
    </row>
    <row r="32" spans="1:5" ht="16.350000000000001" customHeight="1">
      <c r="A32" s="164" t="s">
        <v>235</v>
      </c>
      <c r="B32" s="71" t="s">
        <v>235</v>
      </c>
      <c r="C32" s="71" t="s">
        <v>231</v>
      </c>
      <c r="D32" s="72">
        <v>1</v>
      </c>
      <c r="E32" s="167" t="s">
        <v>236</v>
      </c>
    </row>
    <row r="33" spans="1:5" ht="30.6" customHeight="1">
      <c r="A33" s="165"/>
      <c r="B33" s="42" t="s">
        <v>235</v>
      </c>
      <c r="C33" s="68" t="s">
        <v>237</v>
      </c>
      <c r="D33" s="75">
        <v>2</v>
      </c>
      <c r="E33" s="168"/>
    </row>
    <row r="34" spans="1:5" ht="16.350000000000001" customHeight="1">
      <c r="A34" s="165"/>
      <c r="B34" s="71" t="s">
        <v>235</v>
      </c>
      <c r="C34" s="71" t="s">
        <v>229</v>
      </c>
      <c r="D34" s="72">
        <v>2</v>
      </c>
      <c r="E34" s="168"/>
    </row>
    <row r="35" spans="1:5" ht="18.600000000000001" customHeight="1">
      <c r="A35" s="165"/>
      <c r="B35" s="71" t="s">
        <v>235</v>
      </c>
      <c r="C35" s="71" t="s">
        <v>238</v>
      </c>
      <c r="D35" s="72">
        <v>1</v>
      </c>
      <c r="E35" s="168"/>
    </row>
    <row r="36" spans="1:5" ht="18.600000000000001" customHeight="1">
      <c r="A36" s="165"/>
      <c r="B36" s="71" t="s">
        <v>235</v>
      </c>
      <c r="C36" s="71" t="s">
        <v>239</v>
      </c>
      <c r="D36" s="72">
        <v>1</v>
      </c>
      <c r="E36" s="168"/>
    </row>
    <row r="37" spans="1:5" ht="21.2" customHeight="1">
      <c r="A37" s="166"/>
      <c r="B37" s="71" t="s">
        <v>235</v>
      </c>
      <c r="C37" s="68" t="s">
        <v>240</v>
      </c>
      <c r="D37" s="72">
        <v>2</v>
      </c>
      <c r="E37" s="169"/>
    </row>
    <row r="38" spans="1:5" ht="16.350000000000001" customHeight="1">
      <c r="A38" s="170" t="s">
        <v>241</v>
      </c>
      <c r="B38" s="164" t="s">
        <v>242</v>
      </c>
      <c r="C38" s="71" t="s">
        <v>231</v>
      </c>
      <c r="D38" s="72">
        <v>1</v>
      </c>
      <c r="E38" s="136" t="s">
        <v>243</v>
      </c>
    </row>
    <row r="39" spans="1:5" ht="16.350000000000001" customHeight="1">
      <c r="A39" s="171"/>
      <c r="B39" s="165"/>
      <c r="C39" s="71" t="s">
        <v>244</v>
      </c>
      <c r="D39" s="72">
        <v>2</v>
      </c>
      <c r="E39" s="137"/>
    </row>
    <row r="40" spans="1:5" ht="18.600000000000001" customHeight="1">
      <c r="A40" s="171"/>
      <c r="B40" s="165"/>
      <c r="C40" s="71" t="s">
        <v>238</v>
      </c>
      <c r="D40" s="72">
        <v>1</v>
      </c>
      <c r="E40" s="137"/>
    </row>
    <row r="41" spans="1:5" ht="18.600000000000001" customHeight="1">
      <c r="A41" s="172"/>
      <c r="B41" s="166"/>
      <c r="C41" s="71" t="s">
        <v>227</v>
      </c>
      <c r="D41" s="72">
        <v>1</v>
      </c>
      <c r="E41" s="173"/>
    </row>
    <row r="42" spans="1:5" ht="18.600000000000001" customHeight="1">
      <c r="A42" s="157" t="s">
        <v>245</v>
      </c>
      <c r="B42" s="164" t="s">
        <v>245</v>
      </c>
      <c r="C42" s="71" t="s">
        <v>244</v>
      </c>
      <c r="D42" s="72">
        <v>2</v>
      </c>
      <c r="E42" s="131" t="s">
        <v>246</v>
      </c>
    </row>
    <row r="43" spans="1:5" ht="18.600000000000001" customHeight="1">
      <c r="A43" s="158"/>
      <c r="B43" s="165"/>
      <c r="C43" s="71" t="s">
        <v>238</v>
      </c>
      <c r="D43" s="72">
        <v>1</v>
      </c>
      <c r="E43" s="132"/>
    </row>
    <row r="44" spans="1:5" ht="18.600000000000001" customHeight="1">
      <c r="A44" s="158"/>
      <c r="B44" s="165"/>
      <c r="C44" s="71" t="s">
        <v>239</v>
      </c>
      <c r="D44" s="72">
        <v>1</v>
      </c>
      <c r="E44" s="132"/>
    </row>
    <row r="45" spans="1:5" ht="16.350000000000001" customHeight="1">
      <c r="A45" s="158"/>
      <c r="B45" s="165"/>
      <c r="C45" s="77" t="s">
        <v>231</v>
      </c>
      <c r="D45" s="78">
        <v>1</v>
      </c>
      <c r="E45" s="132"/>
    </row>
    <row r="46" spans="1:5" ht="16.350000000000001" customHeight="1">
      <c r="A46" s="158" t="s">
        <v>247</v>
      </c>
      <c r="B46" s="79" t="s">
        <v>248</v>
      </c>
      <c r="C46" s="79" t="s">
        <v>231</v>
      </c>
      <c r="D46" s="80">
        <v>1</v>
      </c>
      <c r="E46" s="132" t="s">
        <v>249</v>
      </c>
    </row>
    <row r="47" spans="1:5" ht="18.600000000000001" customHeight="1">
      <c r="A47" s="158"/>
      <c r="B47" s="71" t="s">
        <v>250</v>
      </c>
      <c r="C47" s="71" t="s">
        <v>238</v>
      </c>
      <c r="D47" s="72">
        <v>1</v>
      </c>
      <c r="E47" s="132"/>
    </row>
    <row r="48" spans="1:5" ht="18.600000000000001" customHeight="1">
      <c r="A48" s="159"/>
      <c r="B48" s="71" t="s">
        <v>250</v>
      </c>
      <c r="C48" s="71" t="s">
        <v>244</v>
      </c>
      <c r="D48" s="72">
        <v>1</v>
      </c>
      <c r="E48" s="133"/>
    </row>
    <row r="49" spans="1:5" ht="20.45" customHeight="1">
      <c r="A49" s="155" t="s">
        <v>251</v>
      </c>
      <c r="B49" s="174" t="s">
        <v>252</v>
      </c>
      <c r="C49" s="71" t="s">
        <v>239</v>
      </c>
      <c r="D49" s="72">
        <v>1</v>
      </c>
      <c r="E49" s="136" t="s">
        <v>253</v>
      </c>
    </row>
    <row r="50" spans="1:5" ht="18.600000000000001" customHeight="1">
      <c r="A50" s="156"/>
      <c r="B50" s="175"/>
      <c r="C50" s="71" t="s">
        <v>231</v>
      </c>
      <c r="D50" s="72">
        <v>1</v>
      </c>
      <c r="E50" s="173"/>
    </row>
    <row r="51" spans="1:5" ht="16.350000000000001" customHeight="1">
      <c r="A51" s="153" t="s">
        <v>254</v>
      </c>
      <c r="B51" s="71" t="s">
        <v>255</v>
      </c>
      <c r="C51" s="71" t="s">
        <v>229</v>
      </c>
      <c r="D51" s="72">
        <v>2</v>
      </c>
      <c r="E51" s="131" t="s">
        <v>256</v>
      </c>
    </row>
    <row r="52" spans="1:5" ht="31.35" customHeight="1">
      <c r="A52" s="154"/>
      <c r="B52" s="42" t="s">
        <v>255</v>
      </c>
      <c r="C52" s="42" t="s">
        <v>227</v>
      </c>
      <c r="D52" s="75">
        <v>1</v>
      </c>
      <c r="E52" s="132"/>
    </row>
    <row r="53" spans="1:5" ht="18.600000000000001" customHeight="1">
      <c r="A53" s="160"/>
      <c r="B53" s="71" t="s">
        <v>255</v>
      </c>
      <c r="C53" s="71" t="s">
        <v>257</v>
      </c>
      <c r="D53" s="72">
        <v>2</v>
      </c>
      <c r="E53" s="133"/>
    </row>
    <row r="54" spans="1:5" ht="31.35" customHeight="1">
      <c r="A54" s="157" t="s">
        <v>258</v>
      </c>
      <c r="B54" s="42" t="s">
        <v>259</v>
      </c>
      <c r="C54" s="42" t="s">
        <v>229</v>
      </c>
      <c r="D54" s="75">
        <v>2</v>
      </c>
      <c r="E54" s="131" t="s">
        <v>260</v>
      </c>
    </row>
    <row r="55" spans="1:5" ht="18.600000000000001" customHeight="1">
      <c r="A55" s="158"/>
      <c r="B55" s="71" t="s">
        <v>259</v>
      </c>
      <c r="C55" s="71" t="s">
        <v>239</v>
      </c>
      <c r="D55" s="72">
        <v>1</v>
      </c>
      <c r="E55" s="132"/>
    </row>
    <row r="56" spans="1:5" ht="31.5" customHeight="1">
      <c r="A56" s="158"/>
      <c r="B56" s="42" t="s">
        <v>259</v>
      </c>
      <c r="C56" s="10" t="s">
        <v>261</v>
      </c>
      <c r="D56" s="75">
        <v>1</v>
      </c>
      <c r="E56" s="132"/>
    </row>
    <row r="57" spans="1:5" ht="18" customHeight="1">
      <c r="A57" s="159"/>
      <c r="B57" s="71" t="s">
        <v>259</v>
      </c>
      <c r="C57" s="71" t="s">
        <v>257</v>
      </c>
      <c r="D57" s="72">
        <v>2</v>
      </c>
      <c r="E57" s="133"/>
    </row>
    <row r="58" spans="1:5" ht="52.7" customHeight="1">
      <c r="A58" s="176" t="s">
        <v>262</v>
      </c>
      <c r="B58" s="42" t="s">
        <v>263</v>
      </c>
      <c r="C58" s="42" t="s">
        <v>229</v>
      </c>
      <c r="D58" s="75">
        <v>2</v>
      </c>
      <c r="E58" s="131" t="s">
        <v>260</v>
      </c>
    </row>
    <row r="59" spans="1:5" ht="18.600000000000001" customHeight="1">
      <c r="A59" s="177"/>
      <c r="B59" s="71" t="s">
        <v>263</v>
      </c>
      <c r="C59" s="71" t="s">
        <v>239</v>
      </c>
      <c r="D59" s="72">
        <v>1</v>
      </c>
      <c r="E59" s="132"/>
    </row>
    <row r="60" spans="1:5" ht="30.6" customHeight="1">
      <c r="A60" s="178"/>
      <c r="B60" s="42" t="s">
        <v>263</v>
      </c>
      <c r="C60" s="42" t="s">
        <v>257</v>
      </c>
      <c r="D60" s="75">
        <v>2</v>
      </c>
      <c r="E60" s="133"/>
    </row>
    <row r="61" spans="1:5" ht="21.2" customHeight="1">
      <c r="A61" s="176" t="s">
        <v>264</v>
      </c>
      <c r="B61" s="83" t="s">
        <v>265</v>
      </c>
      <c r="C61" s="71" t="s">
        <v>231</v>
      </c>
      <c r="D61" s="72">
        <v>1</v>
      </c>
      <c r="E61" s="131" t="s">
        <v>266</v>
      </c>
    </row>
    <row r="62" spans="1:5" ht="21" customHeight="1">
      <c r="A62" s="177"/>
      <c r="B62" s="83" t="s">
        <v>265</v>
      </c>
      <c r="C62" s="71" t="s">
        <v>239</v>
      </c>
      <c r="D62" s="72">
        <v>2</v>
      </c>
      <c r="E62" s="132"/>
    </row>
    <row r="63" spans="1:5" ht="34.35" customHeight="1">
      <c r="A63" s="177"/>
      <c r="B63" s="83" t="s">
        <v>265</v>
      </c>
      <c r="C63" s="50" t="s">
        <v>267</v>
      </c>
      <c r="D63" s="75">
        <v>2</v>
      </c>
      <c r="E63" s="132"/>
    </row>
    <row r="64" spans="1:5" ht="33.950000000000003" customHeight="1">
      <c r="A64" s="178"/>
      <c r="B64" s="83" t="s">
        <v>265</v>
      </c>
      <c r="C64" s="42" t="s">
        <v>229</v>
      </c>
      <c r="D64" s="75">
        <v>1</v>
      </c>
      <c r="E64" s="133"/>
    </row>
    <row r="65" spans="1:5" ht="26.45" customHeight="1">
      <c r="A65" s="69" t="s">
        <v>268</v>
      </c>
      <c r="B65" s="69" t="s">
        <v>269</v>
      </c>
      <c r="C65" s="77" t="s">
        <v>217</v>
      </c>
      <c r="D65" s="78">
        <v>2</v>
      </c>
      <c r="E65" s="30" t="s">
        <v>270</v>
      </c>
    </row>
    <row r="66" spans="1:5" ht="26.45" customHeight="1">
      <c r="A66" s="127"/>
      <c r="B66" s="23"/>
      <c r="C66" s="23"/>
      <c r="D66" s="23"/>
      <c r="E66" s="127"/>
    </row>
    <row r="67" spans="1:5" ht="52.7" customHeight="1">
      <c r="A67" s="127"/>
      <c r="B67" s="73" t="s">
        <v>269</v>
      </c>
      <c r="C67" s="76" t="s">
        <v>257</v>
      </c>
      <c r="D67" s="75">
        <v>2</v>
      </c>
      <c r="E67" s="127"/>
    </row>
    <row r="68" spans="1:5" ht="21.2" customHeight="1">
      <c r="A68" s="135"/>
      <c r="B68" s="68" t="s">
        <v>269</v>
      </c>
      <c r="C68" s="71" t="s">
        <v>271</v>
      </c>
      <c r="D68" s="72">
        <v>1</v>
      </c>
      <c r="E68" s="135"/>
    </row>
    <row r="69" spans="1:5" ht="21.2" customHeight="1">
      <c r="A69" s="176" t="s">
        <v>272</v>
      </c>
      <c r="B69" s="74" t="s">
        <v>273</v>
      </c>
      <c r="C69" s="84" t="s">
        <v>231</v>
      </c>
      <c r="D69" s="72">
        <v>1</v>
      </c>
      <c r="E69" s="131" t="s">
        <v>274</v>
      </c>
    </row>
    <row r="70" spans="1:5" ht="34.35" customHeight="1">
      <c r="A70" s="177"/>
      <c r="B70" s="74" t="s">
        <v>273</v>
      </c>
      <c r="C70" s="68" t="s">
        <v>275</v>
      </c>
      <c r="D70" s="75">
        <v>2</v>
      </c>
      <c r="E70" s="132"/>
    </row>
    <row r="71" spans="1:5" ht="22.35" customHeight="1">
      <c r="A71" s="177"/>
      <c r="B71" s="74" t="s">
        <v>273</v>
      </c>
      <c r="C71" s="74" t="s">
        <v>276</v>
      </c>
      <c r="D71" s="72">
        <v>2</v>
      </c>
      <c r="E71" s="132"/>
    </row>
    <row r="72" spans="1:5" ht="28.35" customHeight="1">
      <c r="A72" s="177"/>
      <c r="B72" s="74" t="s">
        <v>273</v>
      </c>
      <c r="C72" s="68" t="s">
        <v>277</v>
      </c>
      <c r="D72" s="72">
        <v>6</v>
      </c>
      <c r="E72" s="132"/>
    </row>
    <row r="73" spans="1:5" ht="28.5" customHeight="1">
      <c r="A73" s="177"/>
      <c r="B73" s="74" t="s">
        <v>273</v>
      </c>
      <c r="C73" s="71" t="s">
        <v>278</v>
      </c>
      <c r="D73" s="72">
        <v>2</v>
      </c>
      <c r="E73" s="132"/>
    </row>
    <row r="74" spans="1:5" ht="21.2" customHeight="1">
      <c r="A74" s="177"/>
      <c r="B74" s="74" t="s">
        <v>273</v>
      </c>
      <c r="C74" s="74" t="s">
        <v>227</v>
      </c>
      <c r="D74" s="72">
        <v>1</v>
      </c>
      <c r="E74" s="132"/>
    </row>
    <row r="75" spans="1:5" ht="28.5" customHeight="1">
      <c r="A75" s="177"/>
      <c r="B75" s="74" t="s">
        <v>273</v>
      </c>
      <c r="C75" s="84" t="s">
        <v>279</v>
      </c>
      <c r="D75" s="72">
        <v>1</v>
      </c>
      <c r="E75" s="132"/>
    </row>
    <row r="76" spans="1:5" ht="78.95" customHeight="1">
      <c r="A76" s="177"/>
      <c r="B76" s="81" t="s">
        <v>273</v>
      </c>
      <c r="C76" s="73" t="s">
        <v>280</v>
      </c>
      <c r="D76" s="75">
        <v>1</v>
      </c>
      <c r="E76" s="132"/>
    </row>
    <row r="77" spans="1:5" ht="30.6" customHeight="1">
      <c r="A77" s="178"/>
      <c r="B77" s="74" t="s">
        <v>273</v>
      </c>
      <c r="C77" s="85" t="s">
        <v>281</v>
      </c>
      <c r="D77" s="75">
        <v>1</v>
      </c>
      <c r="E77" s="133"/>
    </row>
    <row r="78" spans="1:5" ht="18.600000000000001" customHeight="1">
      <c r="A78" s="157" t="s">
        <v>282</v>
      </c>
      <c r="B78" s="71" t="s">
        <v>283</v>
      </c>
      <c r="C78" s="74" t="s">
        <v>217</v>
      </c>
      <c r="D78" s="72">
        <v>2</v>
      </c>
      <c r="E78" s="131" t="s">
        <v>284</v>
      </c>
    </row>
    <row r="79" spans="1:5" ht="18.600000000000001" customHeight="1">
      <c r="A79" s="158"/>
      <c r="B79" s="71" t="s">
        <v>285</v>
      </c>
      <c r="C79" s="74" t="s">
        <v>217</v>
      </c>
      <c r="D79" s="72">
        <v>2</v>
      </c>
      <c r="E79" s="132"/>
    </row>
    <row r="80" spans="1:5" ht="18.600000000000001" customHeight="1">
      <c r="A80" s="158"/>
      <c r="B80" s="71" t="s">
        <v>286</v>
      </c>
      <c r="C80" s="71" t="s">
        <v>239</v>
      </c>
      <c r="D80" s="72">
        <v>1</v>
      </c>
      <c r="E80" s="132"/>
    </row>
    <row r="81" spans="1:5" ht="21.2" customHeight="1">
      <c r="A81" s="158"/>
      <c r="B81" s="71" t="s">
        <v>287</v>
      </c>
      <c r="C81" s="74" t="s">
        <v>288</v>
      </c>
      <c r="D81" s="72">
        <v>1</v>
      </c>
      <c r="E81" s="132"/>
    </row>
    <row r="82" spans="1:5" ht="18.600000000000001" customHeight="1">
      <c r="A82" s="159"/>
      <c r="B82" s="71" t="s">
        <v>289</v>
      </c>
      <c r="C82" s="83" t="s">
        <v>257</v>
      </c>
      <c r="D82" s="72">
        <v>1</v>
      </c>
      <c r="E82" s="133"/>
    </row>
    <row r="83" spans="1:5" ht="17.850000000000001" customHeight="1">
      <c r="A83" s="43"/>
      <c r="B83" s="77" t="s">
        <v>286</v>
      </c>
      <c r="C83" s="82" t="s">
        <v>217</v>
      </c>
      <c r="D83" s="78">
        <v>2</v>
      </c>
      <c r="E83" s="43"/>
    </row>
    <row r="84" spans="1:5" ht="18.600000000000001" customHeight="1">
      <c r="A84" s="179" t="s">
        <v>290</v>
      </c>
      <c r="B84" s="79" t="s">
        <v>289</v>
      </c>
      <c r="C84" s="79" t="s">
        <v>257</v>
      </c>
      <c r="D84" s="80">
        <v>1</v>
      </c>
      <c r="E84" s="137" t="s">
        <v>291</v>
      </c>
    </row>
    <row r="85" spans="1:5" ht="18.600000000000001" customHeight="1">
      <c r="A85" s="156"/>
      <c r="B85" s="71" t="s">
        <v>292</v>
      </c>
      <c r="C85" s="71" t="s">
        <v>239</v>
      </c>
      <c r="D85" s="72">
        <v>1</v>
      </c>
      <c r="E85" s="173"/>
    </row>
    <row r="86" spans="1:5" ht="31.5" customHeight="1">
      <c r="A86" s="164" t="s">
        <v>293</v>
      </c>
      <c r="B86" s="71" t="s">
        <v>294</v>
      </c>
      <c r="C86" s="42" t="s">
        <v>227</v>
      </c>
      <c r="D86" s="75">
        <v>1</v>
      </c>
      <c r="E86" s="131" t="s">
        <v>295</v>
      </c>
    </row>
    <row r="87" spans="1:5" ht="12.75" customHeight="1">
      <c r="A87" s="165"/>
      <c r="B87" s="71" t="s">
        <v>296</v>
      </c>
      <c r="C87" s="71" t="s">
        <v>217</v>
      </c>
      <c r="D87" s="72">
        <v>3</v>
      </c>
      <c r="E87" s="132"/>
    </row>
    <row r="88" spans="1:5" ht="31.5" customHeight="1">
      <c r="A88" s="165"/>
      <c r="B88" s="86" t="s">
        <v>297</v>
      </c>
      <c r="C88" s="42" t="s">
        <v>244</v>
      </c>
      <c r="D88" s="75">
        <v>1</v>
      </c>
      <c r="E88" s="132"/>
    </row>
    <row r="89" spans="1:5" ht="31.5" customHeight="1">
      <c r="A89" s="165"/>
      <c r="B89" s="71" t="s">
        <v>294</v>
      </c>
      <c r="C89" s="42" t="s">
        <v>231</v>
      </c>
      <c r="D89" s="75">
        <v>1</v>
      </c>
      <c r="E89" s="132"/>
    </row>
    <row r="90" spans="1:5" ht="21" customHeight="1">
      <c r="A90" s="165"/>
      <c r="B90" s="71" t="s">
        <v>298</v>
      </c>
      <c r="C90" s="83" t="s">
        <v>299</v>
      </c>
      <c r="D90" s="72">
        <v>1</v>
      </c>
      <c r="E90" s="132"/>
    </row>
    <row r="91" spans="1:5" ht="18.600000000000001" customHeight="1">
      <c r="A91" s="165"/>
      <c r="B91" s="71" t="s">
        <v>296</v>
      </c>
      <c r="C91" s="71" t="s">
        <v>238</v>
      </c>
      <c r="D91" s="72">
        <v>1</v>
      </c>
      <c r="E91" s="132"/>
    </row>
    <row r="92" spans="1:5" ht="31.5" customHeight="1">
      <c r="A92" s="165"/>
      <c r="B92" s="71" t="s">
        <v>294</v>
      </c>
      <c r="C92" s="42" t="s">
        <v>239</v>
      </c>
      <c r="D92" s="75">
        <v>1</v>
      </c>
      <c r="E92" s="132"/>
    </row>
    <row r="93" spans="1:5" ht="31.5" customHeight="1">
      <c r="A93" s="166"/>
      <c r="B93" s="71" t="s">
        <v>294</v>
      </c>
      <c r="C93" s="42" t="s">
        <v>238</v>
      </c>
      <c r="D93" s="75">
        <v>2</v>
      </c>
      <c r="E93" s="133"/>
    </row>
    <row r="94" spans="1:5" ht="16.350000000000001" customHeight="1">
      <c r="A94" s="157" t="s">
        <v>300</v>
      </c>
      <c r="B94" s="71" t="s">
        <v>301</v>
      </c>
      <c r="C94" s="71" t="s">
        <v>229</v>
      </c>
      <c r="D94" s="72">
        <v>2</v>
      </c>
      <c r="E94" s="157" t="s">
        <v>302</v>
      </c>
    </row>
    <row r="95" spans="1:5" ht="18.600000000000001" customHeight="1">
      <c r="A95" s="158"/>
      <c r="B95" s="71" t="s">
        <v>301</v>
      </c>
      <c r="C95" s="71" t="s">
        <v>257</v>
      </c>
      <c r="D95" s="72">
        <v>2</v>
      </c>
      <c r="E95" s="158"/>
    </row>
    <row r="96" spans="1:5" ht="18.600000000000001" customHeight="1">
      <c r="A96" s="158"/>
      <c r="B96" s="71" t="s">
        <v>301</v>
      </c>
      <c r="C96" s="71" t="s">
        <v>231</v>
      </c>
      <c r="D96" s="72">
        <v>1</v>
      </c>
      <c r="E96" s="158"/>
    </row>
    <row r="97" spans="1:5" ht="16.350000000000001" customHeight="1">
      <c r="A97" s="158"/>
      <c r="B97" s="71" t="s">
        <v>301</v>
      </c>
      <c r="C97" s="71" t="s">
        <v>303</v>
      </c>
      <c r="D97" s="72">
        <v>2</v>
      </c>
      <c r="E97" s="158"/>
    </row>
    <row r="98" spans="1:5" ht="18.600000000000001" customHeight="1">
      <c r="A98" s="158"/>
      <c r="B98" s="71" t="s">
        <v>301</v>
      </c>
      <c r="C98" s="71" t="s">
        <v>227</v>
      </c>
      <c r="D98" s="72">
        <v>1</v>
      </c>
      <c r="E98" s="158"/>
    </row>
    <row r="99" spans="1:5" ht="18.600000000000001" customHeight="1">
      <c r="A99" s="159"/>
      <c r="B99" s="71" t="s">
        <v>301</v>
      </c>
      <c r="C99" s="71" t="s">
        <v>238</v>
      </c>
      <c r="D99" s="72">
        <v>1</v>
      </c>
      <c r="E99" s="159"/>
    </row>
    <row r="100" spans="1:5" ht="24.6" customHeight="1">
      <c r="A100" s="164" t="s">
        <v>304</v>
      </c>
      <c r="B100" s="50" t="s">
        <v>305</v>
      </c>
      <c r="C100" s="71" t="s">
        <v>217</v>
      </c>
      <c r="D100" s="72">
        <v>1</v>
      </c>
      <c r="E100" s="155" t="s">
        <v>302</v>
      </c>
    </row>
    <row r="101" spans="1:5" ht="34.35" customHeight="1">
      <c r="A101" s="166"/>
      <c r="B101" s="50" t="s">
        <v>305</v>
      </c>
      <c r="C101" s="74" t="s">
        <v>219</v>
      </c>
      <c r="D101" s="75">
        <v>1</v>
      </c>
      <c r="E101" s="156"/>
    </row>
    <row r="102" spans="1:5" ht="16.350000000000001" customHeight="1">
      <c r="A102" s="153" t="s">
        <v>306</v>
      </c>
      <c r="B102" s="71" t="s">
        <v>307</v>
      </c>
      <c r="C102" s="71" t="s">
        <v>231</v>
      </c>
      <c r="D102" s="51"/>
      <c r="E102" s="131" t="s">
        <v>308</v>
      </c>
    </row>
    <row r="103" spans="1:5" ht="18.600000000000001" customHeight="1">
      <c r="A103" s="154"/>
      <c r="B103" s="71" t="s">
        <v>307</v>
      </c>
      <c r="C103" s="71" t="s">
        <v>238</v>
      </c>
      <c r="D103" s="72">
        <v>2</v>
      </c>
      <c r="E103" s="132"/>
    </row>
    <row r="104" spans="1:5" ht="18.600000000000001" customHeight="1">
      <c r="A104" s="160"/>
      <c r="B104" s="71" t="s">
        <v>307</v>
      </c>
      <c r="C104" s="71" t="s">
        <v>229</v>
      </c>
      <c r="D104" s="72">
        <v>1</v>
      </c>
      <c r="E104" s="133"/>
    </row>
    <row r="105" spans="1:5" ht="25.5" customHeight="1">
      <c r="A105" s="71" t="s">
        <v>309</v>
      </c>
      <c r="B105" s="71" t="s">
        <v>309</v>
      </c>
      <c r="C105" s="71" t="s">
        <v>217</v>
      </c>
      <c r="D105" s="72">
        <v>1</v>
      </c>
      <c r="E105" s="10" t="s">
        <v>310</v>
      </c>
    </row>
    <row r="106" spans="1:5" ht="26.45" customHeight="1">
      <c r="A106" s="77" t="s">
        <v>311</v>
      </c>
      <c r="B106" s="77" t="s">
        <v>311</v>
      </c>
      <c r="C106" s="77" t="s">
        <v>217</v>
      </c>
      <c r="D106" s="78">
        <v>2</v>
      </c>
      <c r="E106" s="30" t="s">
        <v>312</v>
      </c>
    </row>
    <row r="107" spans="1:5" ht="26.45" customHeight="1">
      <c r="A107" s="23"/>
      <c r="B107" s="23"/>
      <c r="C107" s="23"/>
      <c r="D107" s="23"/>
      <c r="E107" s="23"/>
    </row>
    <row r="108" spans="1:5" ht="18.600000000000001" customHeight="1">
      <c r="A108" s="164" t="s">
        <v>313</v>
      </c>
      <c r="B108" s="71" t="s">
        <v>314</v>
      </c>
      <c r="C108" s="71" t="s">
        <v>217</v>
      </c>
      <c r="D108" s="72">
        <v>2</v>
      </c>
      <c r="E108" s="136" t="s">
        <v>315</v>
      </c>
    </row>
    <row r="109" spans="1:5" ht="15.6" customHeight="1">
      <c r="A109" s="166"/>
      <c r="B109" s="71" t="s">
        <v>314</v>
      </c>
      <c r="C109" s="71" t="s">
        <v>217</v>
      </c>
      <c r="D109" s="72">
        <v>2</v>
      </c>
      <c r="E109" s="173"/>
    </row>
    <row r="110" spans="1:5" ht="18.600000000000001" customHeight="1">
      <c r="A110" s="164" t="s">
        <v>316</v>
      </c>
      <c r="B110" s="71" t="s">
        <v>317</v>
      </c>
      <c r="C110" s="71" t="s">
        <v>318</v>
      </c>
      <c r="D110" s="72">
        <v>1</v>
      </c>
      <c r="E110" s="157" t="s">
        <v>319</v>
      </c>
    </row>
    <row r="111" spans="1:5" ht="30.6" customHeight="1">
      <c r="A111" s="166"/>
      <c r="B111" s="42" t="s">
        <v>317</v>
      </c>
      <c r="C111" s="42" t="s">
        <v>217</v>
      </c>
      <c r="D111" s="75">
        <v>2</v>
      </c>
      <c r="E111" s="159"/>
    </row>
    <row r="112" spans="1:5" ht="25.5" customHeight="1">
      <c r="A112" s="71" t="s">
        <v>320</v>
      </c>
      <c r="B112" s="71" t="s">
        <v>321</v>
      </c>
      <c r="C112" s="71" t="s">
        <v>217</v>
      </c>
      <c r="D112" s="72">
        <v>2</v>
      </c>
      <c r="E112" s="10" t="s">
        <v>322</v>
      </c>
    </row>
    <row r="113" spans="1:5" ht="18.600000000000001" customHeight="1">
      <c r="A113" s="157" t="s">
        <v>323</v>
      </c>
      <c r="B113" s="71" t="s">
        <v>324</v>
      </c>
      <c r="C113" s="71" t="s">
        <v>231</v>
      </c>
      <c r="D113" s="72">
        <v>1</v>
      </c>
      <c r="E113" s="153" t="s">
        <v>325</v>
      </c>
    </row>
    <row r="114" spans="1:5" ht="29.85" customHeight="1">
      <c r="A114" s="158"/>
      <c r="B114" s="42" t="s">
        <v>324</v>
      </c>
      <c r="C114" s="42" t="s">
        <v>239</v>
      </c>
      <c r="D114" s="75">
        <v>1</v>
      </c>
      <c r="E114" s="154"/>
    </row>
    <row r="115" spans="1:5" ht="18.600000000000001" customHeight="1">
      <c r="A115" s="159"/>
      <c r="B115" s="71" t="s">
        <v>324</v>
      </c>
      <c r="C115" s="71" t="s">
        <v>244</v>
      </c>
      <c r="D115" s="72">
        <v>1</v>
      </c>
      <c r="E115" s="160"/>
    </row>
    <row r="116" spans="1:5" ht="52.7" customHeight="1">
      <c r="A116" s="164" t="s">
        <v>326</v>
      </c>
      <c r="B116" s="42" t="s">
        <v>326</v>
      </c>
      <c r="C116" s="42" t="s">
        <v>231</v>
      </c>
      <c r="D116" s="75">
        <v>1</v>
      </c>
      <c r="E116" s="153" t="s">
        <v>327</v>
      </c>
    </row>
    <row r="117" spans="1:5" ht="52.7" customHeight="1">
      <c r="A117" s="165"/>
      <c r="B117" s="42" t="s">
        <v>326</v>
      </c>
      <c r="C117" s="42" t="s">
        <v>239</v>
      </c>
      <c r="D117" s="75">
        <v>1</v>
      </c>
      <c r="E117" s="154"/>
    </row>
    <row r="118" spans="1:5" ht="52.7" customHeight="1">
      <c r="A118" s="166"/>
      <c r="B118" s="42" t="s">
        <v>326</v>
      </c>
      <c r="C118" s="42" t="s">
        <v>244</v>
      </c>
      <c r="D118" s="75">
        <v>1</v>
      </c>
      <c r="E118" s="160"/>
    </row>
    <row r="119" spans="1:5" ht="18.600000000000001" customHeight="1">
      <c r="A119" s="164" t="s">
        <v>328</v>
      </c>
      <c r="B119" s="71" t="s">
        <v>328</v>
      </c>
      <c r="C119" s="71" t="s">
        <v>239</v>
      </c>
      <c r="D119" s="72">
        <v>1</v>
      </c>
      <c r="E119" s="180" t="s">
        <v>329</v>
      </c>
    </row>
    <row r="120" spans="1:5" ht="18.600000000000001" customHeight="1">
      <c r="A120" s="166"/>
      <c r="B120" s="71" t="s">
        <v>328</v>
      </c>
      <c r="C120" s="71" t="s">
        <v>244</v>
      </c>
      <c r="D120" s="72">
        <v>1</v>
      </c>
      <c r="E120" s="181"/>
    </row>
    <row r="121" spans="1:5" ht="18.600000000000001" customHeight="1">
      <c r="A121" s="157" t="s">
        <v>330</v>
      </c>
      <c r="B121" s="71" t="s">
        <v>331</v>
      </c>
      <c r="C121" s="71" t="s">
        <v>271</v>
      </c>
      <c r="D121" s="72">
        <v>1</v>
      </c>
      <c r="E121" s="157" t="s">
        <v>332</v>
      </c>
    </row>
    <row r="122" spans="1:5" ht="18.600000000000001" customHeight="1">
      <c r="A122" s="158"/>
      <c r="B122" s="71" t="s">
        <v>331</v>
      </c>
      <c r="C122" s="71" t="s">
        <v>244</v>
      </c>
      <c r="D122" s="72">
        <v>1</v>
      </c>
      <c r="E122" s="158"/>
    </row>
    <row r="123" spans="1:5" ht="18.600000000000001" customHeight="1">
      <c r="A123" s="159"/>
      <c r="B123" s="71" t="s">
        <v>331</v>
      </c>
      <c r="C123" s="71" t="s">
        <v>231</v>
      </c>
      <c r="D123" s="72">
        <v>1</v>
      </c>
      <c r="E123" s="159"/>
    </row>
    <row r="124" spans="1:5" ht="18.600000000000001" customHeight="1">
      <c r="A124" s="155" t="s">
        <v>333</v>
      </c>
      <c r="B124" s="71" t="s">
        <v>333</v>
      </c>
      <c r="C124" s="71" t="s">
        <v>271</v>
      </c>
      <c r="D124" s="72">
        <v>1</v>
      </c>
      <c r="E124" s="155" t="s">
        <v>334</v>
      </c>
    </row>
    <row r="125" spans="1:5" ht="17.100000000000001" customHeight="1">
      <c r="A125" s="179"/>
      <c r="B125" s="77" t="s">
        <v>333</v>
      </c>
      <c r="C125" s="77" t="s">
        <v>257</v>
      </c>
      <c r="D125" s="78">
        <v>3</v>
      </c>
      <c r="E125" s="179"/>
    </row>
    <row r="126" spans="1:5" ht="34.35" customHeight="1">
      <c r="A126" s="165" t="s">
        <v>335</v>
      </c>
      <c r="B126" s="70" t="s">
        <v>336</v>
      </c>
      <c r="C126" s="59" t="s">
        <v>267</v>
      </c>
      <c r="D126" s="87">
        <v>2</v>
      </c>
      <c r="E126" s="158" t="s">
        <v>337</v>
      </c>
    </row>
    <row r="127" spans="1:5" ht="31.35" customHeight="1">
      <c r="A127" s="165"/>
      <c r="B127" s="50" t="s">
        <v>338</v>
      </c>
      <c r="C127" s="50" t="s">
        <v>339</v>
      </c>
      <c r="D127" s="75">
        <v>1</v>
      </c>
      <c r="E127" s="158"/>
    </row>
    <row r="128" spans="1:5" ht="52.35" customHeight="1">
      <c r="A128" s="165"/>
      <c r="B128" s="10" t="s">
        <v>340</v>
      </c>
      <c r="C128" s="42" t="s">
        <v>231</v>
      </c>
      <c r="D128" s="75">
        <v>1</v>
      </c>
      <c r="E128" s="158"/>
    </row>
    <row r="129" spans="1:5" ht="18.600000000000001" customHeight="1">
      <c r="A129" s="165"/>
      <c r="B129" s="71" t="s">
        <v>335</v>
      </c>
      <c r="C129" s="71" t="s">
        <v>239</v>
      </c>
      <c r="D129" s="72">
        <v>1</v>
      </c>
      <c r="E129" s="158"/>
    </row>
    <row r="130" spans="1:5" ht="15.6" customHeight="1">
      <c r="A130" s="165"/>
      <c r="B130" s="71" t="s">
        <v>335</v>
      </c>
      <c r="C130" s="71" t="s">
        <v>238</v>
      </c>
      <c r="D130" s="72">
        <v>1</v>
      </c>
      <c r="E130" s="158"/>
    </row>
    <row r="131" spans="1:5" ht="18.600000000000001" customHeight="1">
      <c r="A131" s="166"/>
      <c r="B131" s="71" t="s">
        <v>341</v>
      </c>
      <c r="C131" s="71" t="s">
        <v>227</v>
      </c>
      <c r="D131" s="72">
        <v>1</v>
      </c>
      <c r="E131" s="159"/>
    </row>
    <row r="132" spans="1:5" ht="21.2" customHeight="1">
      <c r="A132" s="157" t="s">
        <v>342</v>
      </c>
      <c r="B132" s="74" t="s">
        <v>343</v>
      </c>
      <c r="C132" s="71" t="s">
        <v>344</v>
      </c>
      <c r="D132" s="72">
        <v>5</v>
      </c>
      <c r="E132" s="136" t="s">
        <v>345</v>
      </c>
    </row>
    <row r="133" spans="1:5" ht="33.6" customHeight="1">
      <c r="A133" s="158"/>
      <c r="B133" s="74" t="s">
        <v>343</v>
      </c>
      <c r="C133" s="42" t="s">
        <v>271</v>
      </c>
      <c r="D133" s="75">
        <v>1</v>
      </c>
      <c r="E133" s="137"/>
    </row>
    <row r="134" spans="1:5" ht="21" customHeight="1">
      <c r="A134" s="159"/>
      <c r="B134" s="74" t="s">
        <v>346</v>
      </c>
      <c r="C134" s="71" t="s">
        <v>244</v>
      </c>
      <c r="D134" s="72">
        <v>5</v>
      </c>
      <c r="E134" s="173"/>
    </row>
    <row r="135" spans="1:5" ht="52.7" customHeight="1">
      <c r="A135" s="73" t="s">
        <v>347</v>
      </c>
      <c r="B135" s="42" t="s">
        <v>348</v>
      </c>
      <c r="C135" s="42" t="s">
        <v>349</v>
      </c>
      <c r="D135" s="75">
        <v>1</v>
      </c>
      <c r="E135" s="73" t="s">
        <v>350</v>
      </c>
    </row>
    <row r="136" spans="1:5" ht="16.350000000000001" customHeight="1">
      <c r="A136" s="176" t="s">
        <v>351</v>
      </c>
      <c r="B136" s="71" t="s">
        <v>352</v>
      </c>
      <c r="C136" s="71" t="s">
        <v>244</v>
      </c>
      <c r="D136" s="72">
        <v>2</v>
      </c>
      <c r="E136" s="176" t="s">
        <v>353</v>
      </c>
    </row>
    <row r="137" spans="1:5" ht="30.6" customHeight="1">
      <c r="A137" s="177"/>
      <c r="B137" s="42" t="s">
        <v>352</v>
      </c>
      <c r="C137" s="42" t="s">
        <v>227</v>
      </c>
      <c r="D137" s="75">
        <v>1</v>
      </c>
      <c r="E137" s="177"/>
    </row>
    <row r="138" spans="1:5" ht="30.6" customHeight="1">
      <c r="A138" s="177"/>
      <c r="B138" s="42" t="s">
        <v>352</v>
      </c>
      <c r="C138" s="50" t="s">
        <v>339</v>
      </c>
      <c r="D138" s="75">
        <v>1</v>
      </c>
      <c r="E138" s="177"/>
    </row>
    <row r="139" spans="1:5" ht="31.5" customHeight="1">
      <c r="A139" s="177"/>
      <c r="B139" s="68" t="s">
        <v>354</v>
      </c>
      <c r="C139" s="50" t="s">
        <v>267</v>
      </c>
      <c r="D139" s="75">
        <v>2</v>
      </c>
      <c r="E139" s="177"/>
    </row>
    <row r="140" spans="1:5" ht="18.600000000000001" customHeight="1">
      <c r="A140" s="177"/>
      <c r="B140" s="71" t="s">
        <v>352</v>
      </c>
      <c r="C140" s="71" t="s">
        <v>238</v>
      </c>
      <c r="D140" s="72">
        <v>1</v>
      </c>
      <c r="E140" s="177"/>
    </row>
    <row r="141" spans="1:5" ht="18.600000000000001" customHeight="1">
      <c r="A141" s="177"/>
      <c r="B141" s="71" t="s">
        <v>352</v>
      </c>
      <c r="C141" s="71" t="s">
        <v>239</v>
      </c>
      <c r="D141" s="72">
        <v>1</v>
      </c>
      <c r="E141" s="177"/>
    </row>
    <row r="142" spans="1:5" ht="18.600000000000001" customHeight="1">
      <c r="A142" s="178"/>
      <c r="B142" s="71" t="s">
        <v>352</v>
      </c>
      <c r="C142" s="71" t="s">
        <v>231</v>
      </c>
      <c r="D142" s="72">
        <v>1</v>
      </c>
      <c r="E142" s="178"/>
    </row>
    <row r="143" spans="1:5" ht="16.350000000000001" customHeight="1">
      <c r="A143" s="174" t="s">
        <v>355</v>
      </c>
      <c r="B143" s="71" t="s">
        <v>296</v>
      </c>
      <c r="C143" s="71" t="s">
        <v>217</v>
      </c>
      <c r="D143" s="72">
        <v>2</v>
      </c>
      <c r="E143" s="180" t="s">
        <v>356</v>
      </c>
    </row>
    <row r="144" spans="1:5" ht="18.600000000000001" customHeight="1">
      <c r="A144" s="182"/>
      <c r="B144" s="170" t="s">
        <v>286</v>
      </c>
      <c r="C144" s="71" t="s">
        <v>215</v>
      </c>
      <c r="D144" s="72">
        <v>1</v>
      </c>
      <c r="E144" s="183"/>
    </row>
    <row r="145" spans="1:5" ht="12.75" customHeight="1">
      <c r="A145" s="182"/>
      <c r="B145" s="171"/>
      <c r="C145" s="77" t="s">
        <v>217</v>
      </c>
      <c r="D145" s="78">
        <v>2</v>
      </c>
      <c r="E145" s="183"/>
    </row>
    <row r="146" spans="1:5" ht="17.100000000000001" customHeight="1">
      <c r="A146" s="127"/>
      <c r="B146" s="79" t="s">
        <v>357</v>
      </c>
      <c r="C146" s="79" t="s">
        <v>231</v>
      </c>
      <c r="D146" s="80">
        <v>1</v>
      </c>
      <c r="E146" s="127"/>
    </row>
    <row r="147" spans="1:5" ht="52.7" customHeight="1">
      <c r="A147" s="127"/>
      <c r="B147" s="49" t="s">
        <v>358</v>
      </c>
      <c r="C147" s="42" t="s">
        <v>359</v>
      </c>
      <c r="D147" s="75">
        <v>2</v>
      </c>
      <c r="E147" s="127"/>
    </row>
    <row r="148" spans="1:5" ht="21.2" customHeight="1">
      <c r="A148" s="127"/>
      <c r="B148" s="83" t="s">
        <v>355</v>
      </c>
      <c r="C148" s="71" t="s">
        <v>239</v>
      </c>
      <c r="D148" s="72">
        <v>1</v>
      </c>
      <c r="E148" s="127"/>
    </row>
    <row r="149" spans="1:5" ht="21" customHeight="1">
      <c r="A149" s="135"/>
      <c r="B149" s="83" t="s">
        <v>355</v>
      </c>
      <c r="C149" s="71" t="s">
        <v>227</v>
      </c>
      <c r="D149" s="72">
        <v>1</v>
      </c>
      <c r="E149" s="135"/>
    </row>
    <row r="150" spans="1:5" ht="21.2" customHeight="1">
      <c r="A150" s="164" t="s">
        <v>360</v>
      </c>
      <c r="B150" s="71" t="s">
        <v>361</v>
      </c>
      <c r="C150" s="50" t="s">
        <v>339</v>
      </c>
      <c r="D150" s="72">
        <v>3</v>
      </c>
      <c r="E150" s="157" t="s">
        <v>362</v>
      </c>
    </row>
    <row r="151" spans="1:5" ht="15.6" customHeight="1">
      <c r="A151" s="165"/>
      <c r="B151" s="71" t="s">
        <v>361</v>
      </c>
      <c r="C151" s="71" t="s">
        <v>363</v>
      </c>
      <c r="D151" s="72">
        <v>1</v>
      </c>
      <c r="E151" s="158"/>
    </row>
    <row r="152" spans="1:5" ht="18.600000000000001" customHeight="1">
      <c r="A152" s="165"/>
      <c r="B152" s="71" t="s">
        <v>361</v>
      </c>
      <c r="C152" s="71" t="s">
        <v>239</v>
      </c>
      <c r="D152" s="72">
        <v>2</v>
      </c>
      <c r="E152" s="158"/>
    </row>
    <row r="153" spans="1:5" ht="18.600000000000001" customHeight="1">
      <c r="A153" s="166"/>
      <c r="B153" s="71" t="s">
        <v>361</v>
      </c>
      <c r="C153" s="71" t="s">
        <v>227</v>
      </c>
      <c r="D153" s="72">
        <v>1</v>
      </c>
      <c r="E153" s="159"/>
    </row>
    <row r="154" spans="1:5" ht="18.600000000000001" customHeight="1">
      <c r="A154" s="164" t="s">
        <v>364</v>
      </c>
      <c r="B154" s="170" t="s">
        <v>286</v>
      </c>
      <c r="C154" s="71" t="s">
        <v>217</v>
      </c>
      <c r="D154" s="72">
        <v>1</v>
      </c>
      <c r="E154" s="131" t="s">
        <v>365</v>
      </c>
    </row>
    <row r="155" spans="1:5" ht="12.75" customHeight="1">
      <c r="A155" s="165"/>
      <c r="B155" s="172"/>
      <c r="C155" s="71" t="s">
        <v>231</v>
      </c>
      <c r="D155" s="72">
        <v>1</v>
      </c>
      <c r="E155" s="132"/>
    </row>
    <row r="156" spans="1:5" ht="18.600000000000001" customHeight="1">
      <c r="A156" s="165"/>
      <c r="B156" s="71" t="s">
        <v>364</v>
      </c>
      <c r="C156" s="71" t="s">
        <v>344</v>
      </c>
      <c r="D156" s="72">
        <v>2</v>
      </c>
      <c r="E156" s="132"/>
    </row>
    <row r="157" spans="1:5" ht="16.350000000000001" customHeight="1">
      <c r="A157" s="166"/>
      <c r="B157" s="71" t="s">
        <v>366</v>
      </c>
      <c r="C157" s="71" t="s">
        <v>217</v>
      </c>
      <c r="D157" s="72">
        <v>1</v>
      </c>
      <c r="E157" s="133"/>
    </row>
    <row r="158" spans="1:5" ht="25.5" customHeight="1">
      <c r="A158" s="71" t="s">
        <v>367</v>
      </c>
      <c r="B158" s="71" t="s">
        <v>286</v>
      </c>
      <c r="C158" s="71" t="s">
        <v>217</v>
      </c>
      <c r="D158" s="72">
        <v>3</v>
      </c>
      <c r="E158" s="10" t="s">
        <v>368</v>
      </c>
    </row>
    <row r="159" spans="1:5" ht="16.350000000000001" customHeight="1">
      <c r="A159" s="153" t="s">
        <v>369</v>
      </c>
      <c r="B159" s="71" t="s">
        <v>370</v>
      </c>
      <c r="C159" s="71" t="s">
        <v>244</v>
      </c>
      <c r="D159" s="72">
        <v>2</v>
      </c>
      <c r="E159" s="131" t="s">
        <v>371</v>
      </c>
    </row>
    <row r="160" spans="1:5" ht="18.600000000000001" customHeight="1">
      <c r="A160" s="154"/>
      <c r="B160" s="71" t="s">
        <v>370</v>
      </c>
      <c r="C160" s="71" t="s">
        <v>238</v>
      </c>
      <c r="D160" s="72">
        <v>1</v>
      </c>
      <c r="E160" s="132"/>
    </row>
    <row r="161" spans="1:5" ht="18.600000000000001" customHeight="1">
      <c r="A161" s="154"/>
      <c r="B161" s="71" t="s">
        <v>370</v>
      </c>
      <c r="C161" s="71" t="s">
        <v>231</v>
      </c>
      <c r="D161" s="72">
        <v>1</v>
      </c>
      <c r="E161" s="132"/>
    </row>
    <row r="162" spans="1:5" ht="21.2" customHeight="1">
      <c r="A162" s="154"/>
      <c r="B162" s="71" t="s">
        <v>370</v>
      </c>
      <c r="C162" s="74" t="s">
        <v>372</v>
      </c>
      <c r="D162" s="72">
        <v>2</v>
      </c>
      <c r="E162" s="132"/>
    </row>
    <row r="163" spans="1:5" ht="52.7" customHeight="1">
      <c r="A163" s="154"/>
      <c r="B163" s="74" t="s">
        <v>373</v>
      </c>
      <c r="C163" s="42" t="s">
        <v>359</v>
      </c>
      <c r="D163" s="75">
        <v>2</v>
      </c>
      <c r="E163" s="132"/>
    </row>
    <row r="164" spans="1:5" ht="18.600000000000001" customHeight="1">
      <c r="A164" s="160"/>
      <c r="B164" s="71" t="s">
        <v>296</v>
      </c>
      <c r="C164" s="71" t="s">
        <v>217</v>
      </c>
      <c r="D164" s="72">
        <v>2</v>
      </c>
      <c r="E164" s="133"/>
    </row>
  </sheetData>
  <mergeCells count="84">
    <mergeCell ref="A159:A164"/>
    <mergeCell ref="E159:E164"/>
    <mergeCell ref="A146:A149"/>
    <mergeCell ref="E146:E149"/>
    <mergeCell ref="A150:A153"/>
    <mergeCell ref="E150:E153"/>
    <mergeCell ref="A154:A157"/>
    <mergeCell ref="B154:B155"/>
    <mergeCell ref="E154:E157"/>
    <mergeCell ref="A136:A142"/>
    <mergeCell ref="E136:E142"/>
    <mergeCell ref="A143:A145"/>
    <mergeCell ref="E143:E145"/>
    <mergeCell ref="B144:B145"/>
    <mergeCell ref="A124:A125"/>
    <mergeCell ref="E124:E125"/>
    <mergeCell ref="A126:A131"/>
    <mergeCell ref="E126:E131"/>
    <mergeCell ref="A132:A134"/>
    <mergeCell ref="E132:E134"/>
    <mergeCell ref="A116:A118"/>
    <mergeCell ref="E116:E118"/>
    <mergeCell ref="A119:A120"/>
    <mergeCell ref="E119:E120"/>
    <mergeCell ref="A121:A123"/>
    <mergeCell ref="E121:E123"/>
    <mergeCell ref="A108:A109"/>
    <mergeCell ref="E108:E109"/>
    <mergeCell ref="A110:A111"/>
    <mergeCell ref="E110:E111"/>
    <mergeCell ref="A113:A115"/>
    <mergeCell ref="E113:E115"/>
    <mergeCell ref="A94:A99"/>
    <mergeCell ref="E94:E99"/>
    <mergeCell ref="A100:A101"/>
    <mergeCell ref="E100:E101"/>
    <mergeCell ref="A102:A104"/>
    <mergeCell ref="E102:E104"/>
    <mergeCell ref="A78:A82"/>
    <mergeCell ref="E78:E82"/>
    <mergeCell ref="A84:A85"/>
    <mergeCell ref="E84:E85"/>
    <mergeCell ref="A86:A93"/>
    <mergeCell ref="E86:E93"/>
    <mergeCell ref="A61:A64"/>
    <mergeCell ref="E61:E64"/>
    <mergeCell ref="A66:A68"/>
    <mergeCell ref="E66:E68"/>
    <mergeCell ref="A69:A77"/>
    <mergeCell ref="E69:E77"/>
    <mergeCell ref="A51:A53"/>
    <mergeCell ref="E51:E53"/>
    <mergeCell ref="A54:A57"/>
    <mergeCell ref="E54:E57"/>
    <mergeCell ref="A58:A60"/>
    <mergeCell ref="E58:E60"/>
    <mergeCell ref="A46:A48"/>
    <mergeCell ref="E46:E48"/>
    <mergeCell ref="A49:A50"/>
    <mergeCell ref="B49:B50"/>
    <mergeCell ref="E49:E50"/>
    <mergeCell ref="A38:A41"/>
    <mergeCell ref="B38:B41"/>
    <mergeCell ref="E38:E41"/>
    <mergeCell ref="A42:A45"/>
    <mergeCell ref="B42:B45"/>
    <mergeCell ref="E42:E45"/>
    <mergeCell ref="A23:A31"/>
    <mergeCell ref="E23:E31"/>
    <mergeCell ref="B26:B28"/>
    <mergeCell ref="B30:B31"/>
    <mergeCell ref="A32:A37"/>
    <mergeCell ref="E32:E37"/>
    <mergeCell ref="A1:E1"/>
    <mergeCell ref="A3:A22"/>
    <mergeCell ref="B3:B4"/>
    <mergeCell ref="E3:E22"/>
    <mergeCell ref="B5:B7"/>
    <mergeCell ref="B8:B9"/>
    <mergeCell ref="B10:B12"/>
    <mergeCell ref="B13:B14"/>
    <mergeCell ref="B15:B16"/>
    <mergeCell ref="B17:B18"/>
    <mergeCell ref="B19:B2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77"/>
  <sheetViews>
    <sheetView tabSelected="1" view="pageBreakPreview" zoomScaleNormal="100" zoomScaleSheetLayoutView="100" workbookViewId="0">
      <pane xSplit="7" ySplit="4" topLeftCell="H159" activePane="bottomRight" state="frozen"/>
      <selection pane="topRight" activeCell="H1" sqref="H1"/>
      <selection pane="bottomLeft" activeCell="A4" sqref="A4"/>
      <selection pane="bottomRight" activeCell="F180" sqref="F180"/>
    </sheetView>
  </sheetViews>
  <sheetFormatPr baseColWidth="10" defaultColWidth="12" defaultRowHeight="8.25"/>
  <cols>
    <col min="1" max="1" width="7.1640625" style="93" customWidth="1"/>
    <col min="2" max="2" width="21.6640625" style="93" bestFit="1" customWidth="1"/>
    <col min="3" max="3" width="25" style="93" customWidth="1"/>
    <col min="4" max="4" width="13.83203125" style="93" customWidth="1"/>
    <col min="5" max="5" width="11.5" style="93" bestFit="1" customWidth="1"/>
    <col min="6" max="6" width="9.1640625" style="93" customWidth="1"/>
    <col min="7" max="7" width="9.5" style="93" customWidth="1"/>
    <col min="8" max="8" width="8.6640625" style="93" hidden="1" customWidth="1"/>
    <col min="9" max="9" width="14.33203125" style="93" hidden="1" customWidth="1"/>
    <col min="10" max="10" width="16.6640625" style="93" hidden="1" customWidth="1"/>
    <col min="11" max="11" width="17.33203125" style="93" hidden="1" customWidth="1"/>
    <col min="12" max="12" width="13.83203125" style="93" hidden="1" customWidth="1"/>
    <col min="13" max="14" width="16.6640625" style="93" hidden="1" customWidth="1"/>
    <col min="15" max="15" width="13.5" style="93" hidden="1" customWidth="1"/>
    <col min="16" max="17" width="16.6640625" style="93" hidden="1" customWidth="1"/>
    <col min="18" max="18" width="12.5" style="93" hidden="1" customWidth="1"/>
    <col min="19" max="20" width="16.6640625" style="93" hidden="1" customWidth="1"/>
    <col min="21" max="21" width="14" style="93" hidden="1" customWidth="1"/>
    <col min="22" max="22" width="16.6640625" style="93" hidden="1" customWidth="1"/>
    <col min="23" max="23" width="1.33203125" style="93" hidden="1" customWidth="1"/>
    <col min="24" max="24" width="13.5" style="93" hidden="1" customWidth="1"/>
    <col min="25" max="26" width="16.6640625" style="93" hidden="1" customWidth="1"/>
    <col min="27" max="27" width="12.5" style="93" hidden="1" customWidth="1"/>
    <col min="28" max="28" width="11.33203125" style="93" hidden="1" customWidth="1"/>
    <col min="29" max="29" width="12.1640625" style="93" hidden="1" customWidth="1"/>
    <col min="30" max="30" width="11.33203125" style="93" hidden="1" customWidth="1"/>
    <col min="31" max="31" width="12" style="93" bestFit="1" customWidth="1"/>
    <col min="32" max="32" width="10.6640625" style="93" bestFit="1" customWidth="1"/>
    <col min="33" max="33" width="13.1640625" style="93" customWidth="1"/>
    <col min="34" max="34" width="12" style="93" customWidth="1"/>
    <col min="35" max="35" width="23.83203125" style="93" customWidth="1"/>
    <col min="36" max="16384" width="12" style="93"/>
  </cols>
  <sheetData>
    <row r="1" spans="1:35" ht="56.25" customHeight="1" thickBot="1">
      <c r="A1" s="198" t="s">
        <v>580</v>
      </c>
      <c r="B1" s="199"/>
      <c r="C1" s="199"/>
      <c r="D1" s="199"/>
      <c r="E1" s="199"/>
      <c r="F1" s="199"/>
      <c r="G1" s="199"/>
      <c r="H1" s="199"/>
      <c r="I1" s="199"/>
      <c r="J1" s="199"/>
      <c r="K1" s="199"/>
      <c r="L1" s="199"/>
      <c r="M1" s="199"/>
      <c r="N1" s="199"/>
      <c r="O1" s="199"/>
      <c r="P1" s="199"/>
      <c r="Q1" s="199"/>
      <c r="R1" s="199"/>
      <c r="S1" s="199"/>
      <c r="T1" s="199"/>
      <c r="U1" s="199"/>
      <c r="V1" s="199"/>
      <c r="W1" s="199"/>
      <c r="X1" s="199"/>
      <c r="Y1" s="199"/>
      <c r="Z1" s="199"/>
      <c r="AA1" s="199"/>
      <c r="AB1" s="199"/>
      <c r="AC1" s="199"/>
      <c r="AD1" s="199"/>
      <c r="AE1" s="199"/>
      <c r="AF1" s="199"/>
      <c r="AG1" s="199"/>
      <c r="AH1" s="200"/>
    </row>
    <row r="2" spans="1:35" ht="8.25" customHeight="1">
      <c r="A2" s="184" t="s">
        <v>580</v>
      </c>
      <c r="B2" s="185"/>
      <c r="C2" s="185"/>
      <c r="D2" s="185"/>
      <c r="E2" s="185"/>
      <c r="F2" s="185"/>
      <c r="G2" s="185"/>
      <c r="H2" s="185"/>
      <c r="I2" s="99" t="s">
        <v>577</v>
      </c>
      <c r="J2" s="99"/>
      <c r="K2" s="99"/>
      <c r="L2" s="99" t="s">
        <v>578</v>
      </c>
      <c r="M2" s="99"/>
      <c r="N2" s="99"/>
      <c r="O2" s="99" t="s">
        <v>579</v>
      </c>
      <c r="P2" s="99"/>
      <c r="Q2" s="99"/>
      <c r="R2" s="99" t="s">
        <v>581</v>
      </c>
      <c r="S2" s="99"/>
      <c r="T2" s="99"/>
      <c r="U2" s="99" t="s">
        <v>582</v>
      </c>
      <c r="V2" s="99"/>
      <c r="W2" s="99"/>
      <c r="X2" s="99" t="s">
        <v>592</v>
      </c>
      <c r="Y2" s="99"/>
      <c r="Z2" s="99"/>
      <c r="AA2" s="185" t="s">
        <v>583</v>
      </c>
      <c r="AB2" s="185"/>
      <c r="AC2" s="185"/>
      <c r="AD2" s="188"/>
      <c r="AE2" s="190" t="s">
        <v>587</v>
      </c>
      <c r="AF2" s="191"/>
      <c r="AG2" s="191"/>
      <c r="AH2" s="192"/>
    </row>
    <row r="3" spans="1:35" ht="8.25" customHeight="1">
      <c r="A3" s="186"/>
      <c r="B3" s="187"/>
      <c r="C3" s="187"/>
      <c r="D3" s="187"/>
      <c r="E3" s="187"/>
      <c r="F3" s="187"/>
      <c r="G3" s="187"/>
      <c r="H3" s="187"/>
      <c r="I3" s="97" t="s">
        <v>600</v>
      </c>
      <c r="J3" s="97"/>
      <c r="K3" s="97"/>
      <c r="L3" s="97" t="s">
        <v>601</v>
      </c>
      <c r="M3" s="97"/>
      <c r="N3" s="97"/>
      <c r="O3" s="97" t="s">
        <v>602</v>
      </c>
      <c r="P3" s="97"/>
      <c r="Q3" s="97"/>
      <c r="R3" s="97" t="s">
        <v>603</v>
      </c>
      <c r="S3" s="97"/>
      <c r="T3" s="97"/>
      <c r="U3" s="97" t="s">
        <v>604</v>
      </c>
      <c r="V3" s="97"/>
      <c r="W3" s="97"/>
      <c r="X3" s="97" t="s">
        <v>605</v>
      </c>
      <c r="Y3" s="97"/>
      <c r="Z3" s="97"/>
      <c r="AA3" s="187"/>
      <c r="AB3" s="187"/>
      <c r="AC3" s="187"/>
      <c r="AD3" s="189"/>
      <c r="AE3" s="193"/>
      <c r="AF3" s="194"/>
      <c r="AG3" s="194"/>
      <c r="AH3" s="195"/>
    </row>
    <row r="4" spans="1:35" ht="36" customHeight="1">
      <c r="A4" s="100" t="s">
        <v>565</v>
      </c>
      <c r="B4" s="97" t="s">
        <v>564</v>
      </c>
      <c r="C4" s="97" t="s">
        <v>563</v>
      </c>
      <c r="D4" s="97" t="s">
        <v>562</v>
      </c>
      <c r="E4" s="97" t="s">
        <v>561</v>
      </c>
      <c r="F4" s="97" t="s">
        <v>560</v>
      </c>
      <c r="G4" s="97" t="s">
        <v>571</v>
      </c>
      <c r="H4" s="97" t="s">
        <v>607</v>
      </c>
      <c r="I4" s="97" t="s">
        <v>606</v>
      </c>
      <c r="J4" s="97" t="s">
        <v>575</v>
      </c>
      <c r="K4" s="97" t="s">
        <v>572</v>
      </c>
      <c r="L4" s="97" t="s">
        <v>606</v>
      </c>
      <c r="M4" s="97" t="s">
        <v>575</v>
      </c>
      <c r="N4" s="97" t="s">
        <v>572</v>
      </c>
      <c r="O4" s="97" t="s">
        <v>606</v>
      </c>
      <c r="P4" s="97" t="s">
        <v>575</v>
      </c>
      <c r="Q4" s="97" t="s">
        <v>572</v>
      </c>
      <c r="R4" s="97" t="s">
        <v>606</v>
      </c>
      <c r="S4" s="97" t="s">
        <v>575</v>
      </c>
      <c r="T4" s="97" t="s">
        <v>572</v>
      </c>
      <c r="U4" s="97" t="s">
        <v>606</v>
      </c>
      <c r="V4" s="97" t="s">
        <v>575</v>
      </c>
      <c r="W4" s="97" t="s">
        <v>572</v>
      </c>
      <c r="X4" s="97" t="s">
        <v>606</v>
      </c>
      <c r="Y4" s="97" t="s">
        <v>575</v>
      </c>
      <c r="Z4" s="97" t="s">
        <v>572</v>
      </c>
      <c r="AA4" s="97" t="s">
        <v>576</v>
      </c>
      <c r="AB4" s="97" t="s">
        <v>584</v>
      </c>
      <c r="AC4" s="97" t="s">
        <v>585</v>
      </c>
      <c r="AD4" s="101" t="s">
        <v>586</v>
      </c>
      <c r="AE4" s="97" t="s">
        <v>588</v>
      </c>
      <c r="AF4" s="97" t="s">
        <v>589</v>
      </c>
      <c r="AG4" s="97" t="s">
        <v>590</v>
      </c>
      <c r="AH4" s="101" t="s">
        <v>591</v>
      </c>
    </row>
    <row r="5" spans="1:35" ht="16.5">
      <c r="A5" s="102">
        <v>1</v>
      </c>
      <c r="B5" s="95" t="s">
        <v>529</v>
      </c>
      <c r="C5" s="95" t="s">
        <v>559</v>
      </c>
      <c r="D5" s="95" t="s">
        <v>558</v>
      </c>
      <c r="E5" s="95" t="s">
        <v>385</v>
      </c>
      <c r="F5" s="95" t="s">
        <v>382</v>
      </c>
      <c r="G5" s="95">
        <v>1</v>
      </c>
      <c r="H5" s="98">
        <v>0.19</v>
      </c>
      <c r="I5" s="106">
        <v>130235</v>
      </c>
      <c r="J5" s="106">
        <f>+ROUND(I5*19%,0)</f>
        <v>24745</v>
      </c>
      <c r="K5" s="106">
        <f>+I5+J5</f>
        <v>154980</v>
      </c>
      <c r="L5" s="106">
        <v>144095</v>
      </c>
      <c r="M5" s="106">
        <f>+ROUND(L5*19%,0)</f>
        <v>27378</v>
      </c>
      <c r="N5" s="106">
        <f>+L5+M5</f>
        <v>171473</v>
      </c>
      <c r="O5" s="106">
        <v>177237</v>
      </c>
      <c r="P5" s="106">
        <f>+ROUND(O5*19%,0)</f>
        <v>33675</v>
      </c>
      <c r="Q5" s="106">
        <f>+O5+P5</f>
        <v>210912</v>
      </c>
      <c r="R5" s="106">
        <v>144095</v>
      </c>
      <c r="S5" s="106">
        <f>+ROUND(R5*19%,0)</f>
        <v>27378</v>
      </c>
      <c r="T5" s="106">
        <f>+R5+S5</f>
        <v>171473</v>
      </c>
      <c r="U5" s="106">
        <v>140000</v>
      </c>
      <c r="V5" s="106">
        <f>+ROUND(U5*19%,0)</f>
        <v>26600</v>
      </c>
      <c r="W5" s="106">
        <f>+U5+V5</f>
        <v>166600</v>
      </c>
      <c r="X5" s="106">
        <v>160408</v>
      </c>
      <c r="Y5" s="106">
        <f>+ROUND(X5*19%,0)</f>
        <v>30478</v>
      </c>
      <c r="Z5" s="106">
        <f>+X5+Y5</f>
        <v>190886</v>
      </c>
      <c r="AA5" s="106">
        <f t="shared" ref="AA5:AA36" si="0">AVERAGE(I5,L5,O5,R5,U5,X5)</f>
        <v>149345</v>
      </c>
      <c r="AB5" s="107">
        <f t="shared" ref="AB5:AB36" si="1">MIN(I5,L5,O5,R5,U5,X5)</f>
        <v>130235</v>
      </c>
      <c r="AC5" s="106">
        <f t="shared" ref="AC5:AC36" si="2">MAX(I5,L5,O5,R5,U5,X5)</f>
        <v>177237</v>
      </c>
      <c r="AD5" s="108">
        <f t="shared" ref="AD5:AD36" si="3">MEDIAN(I5,L5,O5,R5,U5,X5)</f>
        <v>144095</v>
      </c>
      <c r="AE5" s="109">
        <f>AB5</f>
        <v>130235</v>
      </c>
      <c r="AF5" s="110">
        <f>+ROUND(AE5*19%,0)</f>
        <v>24745</v>
      </c>
      <c r="AG5" s="110">
        <f>+ROUND(AE5+AF5,0)</f>
        <v>154980</v>
      </c>
      <c r="AH5" s="119">
        <f t="shared" ref="AH5:AH36" si="4">AG5*G5</f>
        <v>154980</v>
      </c>
      <c r="AI5" s="94"/>
    </row>
    <row r="6" spans="1:35" ht="16.5">
      <c r="A6" s="102">
        <v>2</v>
      </c>
      <c r="B6" s="95" t="s">
        <v>529</v>
      </c>
      <c r="C6" s="95" t="s">
        <v>573</v>
      </c>
      <c r="D6" s="95" t="s">
        <v>386</v>
      </c>
      <c r="E6" s="95" t="s">
        <v>389</v>
      </c>
      <c r="F6" s="95" t="s">
        <v>382</v>
      </c>
      <c r="G6" s="95">
        <v>1</v>
      </c>
      <c r="H6" s="98">
        <v>0.19</v>
      </c>
      <c r="I6" s="106">
        <v>130235</v>
      </c>
      <c r="J6" s="106">
        <f t="shared" ref="J6:J69" si="5">+ROUND(I6*19%,0)</f>
        <v>24745</v>
      </c>
      <c r="K6" s="106">
        <f t="shared" ref="K6:K69" si="6">+I6+J6</f>
        <v>154980</v>
      </c>
      <c r="L6" s="106">
        <v>143775</v>
      </c>
      <c r="M6" s="106">
        <f t="shared" ref="M6:M69" si="7">+ROUND(L6*19%,0)</f>
        <v>27317</v>
      </c>
      <c r="N6" s="106">
        <f t="shared" ref="N6:N69" si="8">+L6+M6</f>
        <v>171092</v>
      </c>
      <c r="O6" s="106">
        <v>176843</v>
      </c>
      <c r="P6" s="106">
        <f t="shared" ref="P6:P69" si="9">+ROUND(O6*19%,0)</f>
        <v>33600</v>
      </c>
      <c r="Q6" s="106">
        <f t="shared" ref="Q6:Q69" si="10">+O6+P6</f>
        <v>210443</v>
      </c>
      <c r="R6" s="106">
        <v>143775</v>
      </c>
      <c r="S6" s="106">
        <f t="shared" ref="S6:S69" si="11">+ROUND(R6*19%,0)</f>
        <v>27317</v>
      </c>
      <c r="T6" s="106">
        <f t="shared" ref="T6:T69" si="12">+R6+S6</f>
        <v>171092</v>
      </c>
      <c r="U6" s="106">
        <v>110000</v>
      </c>
      <c r="V6" s="106">
        <f t="shared" ref="V6:V69" si="13">+ROUND(U6*19%,0)</f>
        <v>20900</v>
      </c>
      <c r="W6" s="106">
        <f t="shared" ref="W6:W69" si="14">+U6+V6</f>
        <v>130900</v>
      </c>
      <c r="X6" s="106">
        <v>161983</v>
      </c>
      <c r="Y6" s="106">
        <f t="shared" ref="Y6:Y69" si="15">+ROUND(X6*19%,0)</f>
        <v>30777</v>
      </c>
      <c r="Z6" s="106">
        <f t="shared" ref="Z6:Z69" si="16">+X6+Y6</f>
        <v>192760</v>
      </c>
      <c r="AA6" s="106">
        <f t="shared" si="0"/>
        <v>144435.16666666666</v>
      </c>
      <c r="AB6" s="107">
        <f t="shared" si="1"/>
        <v>110000</v>
      </c>
      <c r="AC6" s="106">
        <f t="shared" si="2"/>
        <v>176843</v>
      </c>
      <c r="AD6" s="108">
        <f t="shared" si="3"/>
        <v>143775</v>
      </c>
      <c r="AE6" s="109">
        <f t="shared" ref="AE6:AE69" si="17">AB6</f>
        <v>110000</v>
      </c>
      <c r="AF6" s="110">
        <f t="shared" ref="AF6:AF69" si="18">+ROUND(AE6*19%,0)</f>
        <v>20900</v>
      </c>
      <c r="AG6" s="110">
        <f t="shared" ref="AG6:AG69" si="19">+ROUND(AE6+AF6,0)</f>
        <v>130900</v>
      </c>
      <c r="AH6" s="119">
        <f t="shared" si="4"/>
        <v>130900</v>
      </c>
      <c r="AI6" s="94"/>
    </row>
    <row r="7" spans="1:35" ht="16.5">
      <c r="A7" s="102">
        <v>3</v>
      </c>
      <c r="B7" s="95" t="s">
        <v>529</v>
      </c>
      <c r="C7" s="95" t="s">
        <v>557</v>
      </c>
      <c r="D7" s="95" t="s">
        <v>386</v>
      </c>
      <c r="E7" s="95" t="s">
        <v>450</v>
      </c>
      <c r="F7" s="95" t="s">
        <v>382</v>
      </c>
      <c r="G7" s="95">
        <v>1</v>
      </c>
      <c r="H7" s="98">
        <v>0.19</v>
      </c>
      <c r="I7" s="106">
        <v>130235</v>
      </c>
      <c r="J7" s="106">
        <f t="shared" si="5"/>
        <v>24745</v>
      </c>
      <c r="K7" s="106">
        <f t="shared" si="6"/>
        <v>154980</v>
      </c>
      <c r="L7" s="106">
        <v>143775</v>
      </c>
      <c r="M7" s="106">
        <f t="shared" si="7"/>
        <v>27317</v>
      </c>
      <c r="N7" s="106">
        <f t="shared" si="8"/>
        <v>171092</v>
      </c>
      <c r="O7" s="106">
        <v>176843</v>
      </c>
      <c r="P7" s="106">
        <f t="shared" si="9"/>
        <v>33600</v>
      </c>
      <c r="Q7" s="106">
        <f t="shared" si="10"/>
        <v>210443</v>
      </c>
      <c r="R7" s="106">
        <v>143775</v>
      </c>
      <c r="S7" s="106">
        <f t="shared" si="11"/>
        <v>27317</v>
      </c>
      <c r="T7" s="106">
        <f t="shared" si="12"/>
        <v>171092</v>
      </c>
      <c r="U7" s="106">
        <v>110000</v>
      </c>
      <c r="V7" s="106">
        <f t="shared" si="13"/>
        <v>20900</v>
      </c>
      <c r="W7" s="106">
        <f t="shared" si="14"/>
        <v>130900</v>
      </c>
      <c r="X7" s="106">
        <v>161983</v>
      </c>
      <c r="Y7" s="106">
        <f t="shared" si="15"/>
        <v>30777</v>
      </c>
      <c r="Z7" s="106">
        <f t="shared" si="16"/>
        <v>192760</v>
      </c>
      <c r="AA7" s="106">
        <f t="shared" si="0"/>
        <v>144435.16666666666</v>
      </c>
      <c r="AB7" s="107">
        <f t="shared" si="1"/>
        <v>110000</v>
      </c>
      <c r="AC7" s="106">
        <f t="shared" si="2"/>
        <v>176843</v>
      </c>
      <c r="AD7" s="108">
        <f t="shared" si="3"/>
        <v>143775</v>
      </c>
      <c r="AE7" s="109">
        <f t="shared" si="17"/>
        <v>110000</v>
      </c>
      <c r="AF7" s="110">
        <f t="shared" si="18"/>
        <v>20900</v>
      </c>
      <c r="AG7" s="110">
        <f t="shared" si="19"/>
        <v>130900</v>
      </c>
      <c r="AH7" s="119">
        <f t="shared" si="4"/>
        <v>130900</v>
      </c>
      <c r="AI7" s="94"/>
    </row>
    <row r="8" spans="1:35" ht="16.5">
      <c r="A8" s="102">
        <v>4</v>
      </c>
      <c r="B8" s="95" t="s">
        <v>529</v>
      </c>
      <c r="C8" s="95" t="s">
        <v>556</v>
      </c>
      <c r="D8" s="95" t="s">
        <v>425</v>
      </c>
      <c r="E8" s="95" t="s">
        <v>385</v>
      </c>
      <c r="F8" s="95" t="s">
        <v>382</v>
      </c>
      <c r="G8" s="95">
        <v>1</v>
      </c>
      <c r="H8" s="98">
        <v>0.19</v>
      </c>
      <c r="I8" s="106">
        <v>130235</v>
      </c>
      <c r="J8" s="106">
        <f t="shared" si="5"/>
        <v>24745</v>
      </c>
      <c r="K8" s="106">
        <f t="shared" si="6"/>
        <v>154980</v>
      </c>
      <c r="L8" s="111">
        <v>175819</v>
      </c>
      <c r="M8" s="106">
        <f t="shared" si="7"/>
        <v>33406</v>
      </c>
      <c r="N8" s="106">
        <f t="shared" si="8"/>
        <v>209225</v>
      </c>
      <c r="O8" s="111">
        <v>216257</v>
      </c>
      <c r="P8" s="106">
        <f t="shared" si="9"/>
        <v>41089</v>
      </c>
      <c r="Q8" s="106">
        <f t="shared" si="10"/>
        <v>257346</v>
      </c>
      <c r="R8" s="106">
        <v>175818.75</v>
      </c>
      <c r="S8" s="106">
        <f t="shared" si="11"/>
        <v>33406</v>
      </c>
      <c r="T8" s="106">
        <f t="shared" si="12"/>
        <v>209224.75</v>
      </c>
      <c r="U8" s="106">
        <v>110000</v>
      </c>
      <c r="V8" s="106">
        <f t="shared" si="13"/>
        <v>20900</v>
      </c>
      <c r="W8" s="106">
        <f t="shared" si="14"/>
        <v>130900</v>
      </c>
      <c r="X8" s="106">
        <v>187681</v>
      </c>
      <c r="Y8" s="106">
        <f t="shared" si="15"/>
        <v>35659</v>
      </c>
      <c r="Z8" s="106">
        <f t="shared" si="16"/>
        <v>223340</v>
      </c>
      <c r="AA8" s="106">
        <f t="shared" si="0"/>
        <v>165968.45833333334</v>
      </c>
      <c r="AB8" s="107">
        <f t="shared" si="1"/>
        <v>110000</v>
      </c>
      <c r="AC8" s="106">
        <f t="shared" si="2"/>
        <v>216257</v>
      </c>
      <c r="AD8" s="108">
        <f t="shared" si="3"/>
        <v>175818.875</v>
      </c>
      <c r="AE8" s="109">
        <f t="shared" si="17"/>
        <v>110000</v>
      </c>
      <c r="AF8" s="110">
        <f t="shared" si="18"/>
        <v>20900</v>
      </c>
      <c r="AG8" s="110">
        <f t="shared" si="19"/>
        <v>130900</v>
      </c>
      <c r="AH8" s="119">
        <f t="shared" si="4"/>
        <v>130900</v>
      </c>
      <c r="AI8" s="94"/>
    </row>
    <row r="9" spans="1:35" ht="16.5">
      <c r="A9" s="102">
        <v>5</v>
      </c>
      <c r="B9" s="95" t="s">
        <v>529</v>
      </c>
      <c r="C9" s="95" t="s">
        <v>555</v>
      </c>
      <c r="D9" s="95" t="s">
        <v>386</v>
      </c>
      <c r="E9" s="95" t="s">
        <v>450</v>
      </c>
      <c r="F9" s="95" t="s">
        <v>382</v>
      </c>
      <c r="G9" s="95">
        <v>1</v>
      </c>
      <c r="H9" s="98">
        <v>0.19</v>
      </c>
      <c r="I9" s="106">
        <v>130235</v>
      </c>
      <c r="J9" s="106">
        <f t="shared" si="5"/>
        <v>24745</v>
      </c>
      <c r="K9" s="106">
        <f t="shared" si="6"/>
        <v>154980</v>
      </c>
      <c r="L9" s="106">
        <v>143775</v>
      </c>
      <c r="M9" s="106">
        <f t="shared" si="7"/>
        <v>27317</v>
      </c>
      <c r="N9" s="106">
        <f t="shared" si="8"/>
        <v>171092</v>
      </c>
      <c r="O9" s="106">
        <v>176843</v>
      </c>
      <c r="P9" s="106">
        <f t="shared" si="9"/>
        <v>33600</v>
      </c>
      <c r="Q9" s="106">
        <f t="shared" si="10"/>
        <v>210443</v>
      </c>
      <c r="R9" s="106">
        <v>143775</v>
      </c>
      <c r="S9" s="106">
        <f t="shared" si="11"/>
        <v>27317</v>
      </c>
      <c r="T9" s="106">
        <f t="shared" si="12"/>
        <v>171092</v>
      </c>
      <c r="U9" s="106">
        <v>110000</v>
      </c>
      <c r="V9" s="106">
        <f t="shared" si="13"/>
        <v>20900</v>
      </c>
      <c r="W9" s="106">
        <f t="shared" si="14"/>
        <v>130900</v>
      </c>
      <c r="X9" s="106">
        <v>161983</v>
      </c>
      <c r="Y9" s="106">
        <f t="shared" si="15"/>
        <v>30777</v>
      </c>
      <c r="Z9" s="106">
        <f t="shared" si="16"/>
        <v>192760</v>
      </c>
      <c r="AA9" s="106">
        <f t="shared" si="0"/>
        <v>144435.16666666666</v>
      </c>
      <c r="AB9" s="107">
        <f t="shared" si="1"/>
        <v>110000</v>
      </c>
      <c r="AC9" s="106">
        <f t="shared" si="2"/>
        <v>176843</v>
      </c>
      <c r="AD9" s="108">
        <f t="shared" si="3"/>
        <v>143775</v>
      </c>
      <c r="AE9" s="109">
        <f t="shared" si="17"/>
        <v>110000</v>
      </c>
      <c r="AF9" s="110">
        <f t="shared" si="18"/>
        <v>20900</v>
      </c>
      <c r="AG9" s="110">
        <f t="shared" si="19"/>
        <v>130900</v>
      </c>
      <c r="AH9" s="119">
        <f t="shared" si="4"/>
        <v>130900</v>
      </c>
      <c r="AI9" s="94"/>
    </row>
    <row r="10" spans="1:35" ht="16.5">
      <c r="A10" s="102">
        <v>6</v>
      </c>
      <c r="B10" s="95" t="s">
        <v>529</v>
      </c>
      <c r="C10" s="95" t="s">
        <v>554</v>
      </c>
      <c r="D10" s="95" t="s">
        <v>386</v>
      </c>
      <c r="E10" s="95" t="s">
        <v>450</v>
      </c>
      <c r="F10" s="95" t="s">
        <v>382</v>
      </c>
      <c r="G10" s="95">
        <v>1</v>
      </c>
      <c r="H10" s="98">
        <v>0.19</v>
      </c>
      <c r="I10" s="106">
        <v>130235</v>
      </c>
      <c r="J10" s="106">
        <f t="shared" si="5"/>
        <v>24745</v>
      </c>
      <c r="K10" s="106">
        <f t="shared" si="6"/>
        <v>154980</v>
      </c>
      <c r="L10" s="106">
        <v>143775</v>
      </c>
      <c r="M10" s="106">
        <f t="shared" si="7"/>
        <v>27317</v>
      </c>
      <c r="N10" s="106">
        <f t="shared" si="8"/>
        <v>171092</v>
      </c>
      <c r="O10" s="106">
        <v>176843</v>
      </c>
      <c r="P10" s="106">
        <f t="shared" si="9"/>
        <v>33600</v>
      </c>
      <c r="Q10" s="106">
        <f t="shared" si="10"/>
        <v>210443</v>
      </c>
      <c r="R10" s="106">
        <v>143775</v>
      </c>
      <c r="S10" s="106">
        <f t="shared" si="11"/>
        <v>27317</v>
      </c>
      <c r="T10" s="106">
        <f t="shared" si="12"/>
        <v>171092</v>
      </c>
      <c r="U10" s="106">
        <v>110000</v>
      </c>
      <c r="V10" s="106">
        <f t="shared" si="13"/>
        <v>20900</v>
      </c>
      <c r="W10" s="106">
        <f t="shared" si="14"/>
        <v>130900</v>
      </c>
      <c r="X10" s="106">
        <v>161983</v>
      </c>
      <c r="Y10" s="106">
        <f t="shared" si="15"/>
        <v>30777</v>
      </c>
      <c r="Z10" s="106">
        <f t="shared" si="16"/>
        <v>192760</v>
      </c>
      <c r="AA10" s="106">
        <f t="shared" si="0"/>
        <v>144435.16666666666</v>
      </c>
      <c r="AB10" s="107">
        <f t="shared" si="1"/>
        <v>110000</v>
      </c>
      <c r="AC10" s="106">
        <f t="shared" si="2"/>
        <v>176843</v>
      </c>
      <c r="AD10" s="108">
        <f t="shared" si="3"/>
        <v>143775</v>
      </c>
      <c r="AE10" s="109">
        <f t="shared" si="17"/>
        <v>110000</v>
      </c>
      <c r="AF10" s="110">
        <f t="shared" si="18"/>
        <v>20900</v>
      </c>
      <c r="AG10" s="110">
        <f t="shared" si="19"/>
        <v>130900</v>
      </c>
      <c r="AH10" s="119">
        <f t="shared" si="4"/>
        <v>130900</v>
      </c>
      <c r="AI10" s="94"/>
    </row>
    <row r="11" spans="1:35" ht="16.5">
      <c r="A11" s="102">
        <v>7</v>
      </c>
      <c r="B11" s="95" t="s">
        <v>529</v>
      </c>
      <c r="C11" s="95" t="s">
        <v>553</v>
      </c>
      <c r="D11" s="95" t="s">
        <v>552</v>
      </c>
      <c r="E11" s="95" t="s">
        <v>383</v>
      </c>
      <c r="F11" s="95" t="s">
        <v>382</v>
      </c>
      <c r="G11" s="95">
        <v>1</v>
      </c>
      <c r="H11" s="98">
        <v>0.19</v>
      </c>
      <c r="I11" s="106">
        <v>130235</v>
      </c>
      <c r="J11" s="106">
        <f t="shared" si="5"/>
        <v>24745</v>
      </c>
      <c r="K11" s="106">
        <f t="shared" si="6"/>
        <v>154980</v>
      </c>
      <c r="L11" s="112">
        <v>186324</v>
      </c>
      <c r="M11" s="106">
        <f t="shared" si="7"/>
        <v>35402</v>
      </c>
      <c r="N11" s="106">
        <f t="shared" si="8"/>
        <v>221726</v>
      </c>
      <c r="O11" s="112">
        <v>229178</v>
      </c>
      <c r="P11" s="106">
        <f t="shared" si="9"/>
        <v>43544</v>
      </c>
      <c r="Q11" s="106">
        <f t="shared" si="10"/>
        <v>272722</v>
      </c>
      <c r="R11" s="106">
        <v>186323.75</v>
      </c>
      <c r="S11" s="106">
        <f t="shared" si="11"/>
        <v>35402</v>
      </c>
      <c r="T11" s="106">
        <f t="shared" si="12"/>
        <v>221725.75</v>
      </c>
      <c r="U11" s="106">
        <v>110000</v>
      </c>
      <c r="V11" s="106">
        <f t="shared" si="13"/>
        <v>20900</v>
      </c>
      <c r="W11" s="106">
        <f t="shared" si="14"/>
        <v>130900</v>
      </c>
      <c r="X11" s="106">
        <v>208307</v>
      </c>
      <c r="Y11" s="106">
        <f t="shared" si="15"/>
        <v>39578</v>
      </c>
      <c r="Z11" s="106">
        <f t="shared" si="16"/>
        <v>247885</v>
      </c>
      <c r="AA11" s="106">
        <f t="shared" si="0"/>
        <v>175061.29166666666</v>
      </c>
      <c r="AB11" s="107">
        <f t="shared" si="1"/>
        <v>110000</v>
      </c>
      <c r="AC11" s="106">
        <f t="shared" si="2"/>
        <v>229178</v>
      </c>
      <c r="AD11" s="108">
        <f t="shared" si="3"/>
        <v>186323.875</v>
      </c>
      <c r="AE11" s="109">
        <f t="shared" si="17"/>
        <v>110000</v>
      </c>
      <c r="AF11" s="110">
        <f t="shared" si="18"/>
        <v>20900</v>
      </c>
      <c r="AG11" s="110">
        <f t="shared" si="19"/>
        <v>130900</v>
      </c>
      <c r="AH11" s="119">
        <f t="shared" si="4"/>
        <v>130900</v>
      </c>
      <c r="AI11" s="94"/>
    </row>
    <row r="12" spans="1:35" ht="16.5">
      <c r="A12" s="102">
        <v>8</v>
      </c>
      <c r="B12" s="95" t="s">
        <v>529</v>
      </c>
      <c r="C12" s="95" t="s">
        <v>551</v>
      </c>
      <c r="D12" s="95" t="s">
        <v>428</v>
      </c>
      <c r="E12" s="95" t="s">
        <v>450</v>
      </c>
      <c r="F12" s="95" t="s">
        <v>382</v>
      </c>
      <c r="G12" s="95">
        <v>1</v>
      </c>
      <c r="H12" s="98">
        <v>0.19</v>
      </c>
      <c r="I12" s="106">
        <v>130235</v>
      </c>
      <c r="J12" s="106">
        <f t="shared" si="5"/>
        <v>24745</v>
      </c>
      <c r="K12" s="106">
        <f t="shared" si="6"/>
        <v>154980</v>
      </c>
      <c r="L12" s="106">
        <v>168569</v>
      </c>
      <c r="M12" s="106">
        <f t="shared" si="7"/>
        <v>32028</v>
      </c>
      <c r="N12" s="106">
        <f t="shared" si="8"/>
        <v>200597</v>
      </c>
      <c r="O12" s="106">
        <v>207340</v>
      </c>
      <c r="P12" s="106">
        <f t="shared" si="9"/>
        <v>39395</v>
      </c>
      <c r="Q12" s="106">
        <f t="shared" si="10"/>
        <v>246735</v>
      </c>
      <c r="R12" s="106">
        <v>168568.75</v>
      </c>
      <c r="S12" s="106">
        <f t="shared" si="11"/>
        <v>32028</v>
      </c>
      <c r="T12" s="106">
        <f t="shared" si="12"/>
        <v>200596.75</v>
      </c>
      <c r="U12" s="106">
        <v>110000</v>
      </c>
      <c r="V12" s="106">
        <f t="shared" si="13"/>
        <v>20900</v>
      </c>
      <c r="W12" s="106">
        <f t="shared" si="14"/>
        <v>130900</v>
      </c>
      <c r="X12" s="106">
        <v>187681.35322000002</v>
      </c>
      <c r="Y12" s="106">
        <f t="shared" si="15"/>
        <v>35659</v>
      </c>
      <c r="Z12" s="106">
        <f t="shared" si="16"/>
        <v>223340.35322000002</v>
      </c>
      <c r="AA12" s="106">
        <f t="shared" si="0"/>
        <v>162065.68387000001</v>
      </c>
      <c r="AB12" s="107">
        <f t="shared" si="1"/>
        <v>110000</v>
      </c>
      <c r="AC12" s="106">
        <f t="shared" si="2"/>
        <v>207340</v>
      </c>
      <c r="AD12" s="108">
        <f t="shared" si="3"/>
        <v>168568.875</v>
      </c>
      <c r="AE12" s="109">
        <f t="shared" si="17"/>
        <v>110000</v>
      </c>
      <c r="AF12" s="110">
        <f t="shared" si="18"/>
        <v>20900</v>
      </c>
      <c r="AG12" s="110">
        <f t="shared" si="19"/>
        <v>130900</v>
      </c>
      <c r="AH12" s="119">
        <f t="shared" si="4"/>
        <v>130900</v>
      </c>
      <c r="AI12" s="94"/>
    </row>
    <row r="13" spans="1:35" ht="16.5">
      <c r="A13" s="102">
        <v>9</v>
      </c>
      <c r="B13" s="95" t="s">
        <v>529</v>
      </c>
      <c r="C13" s="95" t="s">
        <v>550</v>
      </c>
      <c r="D13" s="95" t="s">
        <v>569</v>
      </c>
      <c r="E13" s="95" t="s">
        <v>389</v>
      </c>
      <c r="F13" s="95" t="s">
        <v>382</v>
      </c>
      <c r="G13" s="95">
        <v>1</v>
      </c>
      <c r="H13" s="98">
        <v>0.19</v>
      </c>
      <c r="I13" s="106">
        <v>130235</v>
      </c>
      <c r="J13" s="106">
        <f t="shared" si="5"/>
        <v>24745</v>
      </c>
      <c r="K13" s="106">
        <f t="shared" si="6"/>
        <v>154980</v>
      </c>
      <c r="L13" s="106">
        <v>168569</v>
      </c>
      <c r="M13" s="106">
        <f t="shared" si="7"/>
        <v>32028</v>
      </c>
      <c r="N13" s="106">
        <f t="shared" si="8"/>
        <v>200597</v>
      </c>
      <c r="O13" s="106">
        <v>207340</v>
      </c>
      <c r="P13" s="106">
        <f t="shared" si="9"/>
        <v>39395</v>
      </c>
      <c r="Q13" s="106">
        <f t="shared" si="10"/>
        <v>246735</v>
      </c>
      <c r="R13" s="106">
        <v>168568.75</v>
      </c>
      <c r="S13" s="106">
        <f t="shared" si="11"/>
        <v>32028</v>
      </c>
      <c r="T13" s="106">
        <f t="shared" si="12"/>
        <v>200596.75</v>
      </c>
      <c r="U13" s="106">
        <v>140000</v>
      </c>
      <c r="V13" s="106">
        <f t="shared" si="13"/>
        <v>26600</v>
      </c>
      <c r="W13" s="106">
        <f t="shared" si="14"/>
        <v>166600</v>
      </c>
      <c r="X13" s="106">
        <v>187681</v>
      </c>
      <c r="Y13" s="106">
        <f t="shared" si="15"/>
        <v>35659</v>
      </c>
      <c r="Z13" s="106">
        <f t="shared" si="16"/>
        <v>223340</v>
      </c>
      <c r="AA13" s="106">
        <f t="shared" si="0"/>
        <v>167065.625</v>
      </c>
      <c r="AB13" s="107">
        <f t="shared" si="1"/>
        <v>130235</v>
      </c>
      <c r="AC13" s="106">
        <f t="shared" si="2"/>
        <v>207340</v>
      </c>
      <c r="AD13" s="108">
        <f t="shared" si="3"/>
        <v>168568.875</v>
      </c>
      <c r="AE13" s="109">
        <f t="shared" si="17"/>
        <v>130235</v>
      </c>
      <c r="AF13" s="110">
        <f t="shared" si="18"/>
        <v>24745</v>
      </c>
      <c r="AG13" s="110">
        <f t="shared" si="19"/>
        <v>154980</v>
      </c>
      <c r="AH13" s="119">
        <f t="shared" si="4"/>
        <v>154980</v>
      </c>
      <c r="AI13" s="94"/>
    </row>
    <row r="14" spans="1:35" ht="16.5">
      <c r="A14" s="102">
        <v>10</v>
      </c>
      <c r="B14" s="95" t="s">
        <v>529</v>
      </c>
      <c r="C14" s="95" t="s">
        <v>549</v>
      </c>
      <c r="D14" s="95" t="s">
        <v>386</v>
      </c>
      <c r="E14" s="95" t="s">
        <v>457</v>
      </c>
      <c r="F14" s="95" t="s">
        <v>382</v>
      </c>
      <c r="G14" s="95">
        <v>1</v>
      </c>
      <c r="H14" s="98">
        <v>0.19</v>
      </c>
      <c r="I14" s="106">
        <v>130235</v>
      </c>
      <c r="J14" s="106">
        <f t="shared" si="5"/>
        <v>24745</v>
      </c>
      <c r="K14" s="106">
        <f t="shared" si="6"/>
        <v>154980</v>
      </c>
      <c r="L14" s="106">
        <v>143775</v>
      </c>
      <c r="M14" s="106">
        <f t="shared" si="7"/>
        <v>27317</v>
      </c>
      <c r="N14" s="106">
        <f t="shared" si="8"/>
        <v>171092</v>
      </c>
      <c r="O14" s="106">
        <v>176843</v>
      </c>
      <c r="P14" s="106">
        <f t="shared" si="9"/>
        <v>33600</v>
      </c>
      <c r="Q14" s="106">
        <f t="shared" si="10"/>
        <v>210443</v>
      </c>
      <c r="R14" s="106">
        <v>143775</v>
      </c>
      <c r="S14" s="106">
        <f t="shared" si="11"/>
        <v>27317</v>
      </c>
      <c r="T14" s="106">
        <f t="shared" si="12"/>
        <v>171092</v>
      </c>
      <c r="U14" s="106">
        <v>110000</v>
      </c>
      <c r="V14" s="106">
        <f t="shared" si="13"/>
        <v>20900</v>
      </c>
      <c r="W14" s="106">
        <f t="shared" si="14"/>
        <v>130900</v>
      </c>
      <c r="X14" s="106">
        <v>161983</v>
      </c>
      <c r="Y14" s="106">
        <f t="shared" si="15"/>
        <v>30777</v>
      </c>
      <c r="Z14" s="106">
        <f t="shared" si="16"/>
        <v>192760</v>
      </c>
      <c r="AA14" s="106">
        <f t="shared" si="0"/>
        <v>144435.16666666666</v>
      </c>
      <c r="AB14" s="107">
        <f t="shared" si="1"/>
        <v>110000</v>
      </c>
      <c r="AC14" s="106">
        <f t="shared" si="2"/>
        <v>176843</v>
      </c>
      <c r="AD14" s="108">
        <f t="shared" si="3"/>
        <v>143775</v>
      </c>
      <c r="AE14" s="109">
        <f t="shared" si="17"/>
        <v>110000</v>
      </c>
      <c r="AF14" s="110">
        <f t="shared" si="18"/>
        <v>20900</v>
      </c>
      <c r="AG14" s="110">
        <f t="shared" si="19"/>
        <v>130900</v>
      </c>
      <c r="AH14" s="119">
        <f t="shared" si="4"/>
        <v>130900</v>
      </c>
      <c r="AI14" s="94"/>
    </row>
    <row r="15" spans="1:35" ht="16.5">
      <c r="A15" s="102">
        <v>11</v>
      </c>
      <c r="B15" s="95" t="s">
        <v>529</v>
      </c>
      <c r="C15" s="95" t="s">
        <v>548</v>
      </c>
      <c r="D15" s="95" t="s">
        <v>386</v>
      </c>
      <c r="E15" s="95" t="s">
        <v>457</v>
      </c>
      <c r="F15" s="95" t="s">
        <v>382</v>
      </c>
      <c r="G15" s="95">
        <v>1</v>
      </c>
      <c r="H15" s="98">
        <v>0.19</v>
      </c>
      <c r="I15" s="106">
        <v>130235</v>
      </c>
      <c r="J15" s="106">
        <f t="shared" si="5"/>
        <v>24745</v>
      </c>
      <c r="K15" s="106">
        <f t="shared" si="6"/>
        <v>154980</v>
      </c>
      <c r="L15" s="106">
        <v>143775</v>
      </c>
      <c r="M15" s="106">
        <f t="shared" si="7"/>
        <v>27317</v>
      </c>
      <c r="N15" s="106">
        <f t="shared" si="8"/>
        <v>171092</v>
      </c>
      <c r="O15" s="106">
        <v>176843</v>
      </c>
      <c r="P15" s="106">
        <f t="shared" si="9"/>
        <v>33600</v>
      </c>
      <c r="Q15" s="106">
        <f t="shared" si="10"/>
        <v>210443</v>
      </c>
      <c r="R15" s="106">
        <v>143775</v>
      </c>
      <c r="S15" s="106">
        <f t="shared" si="11"/>
        <v>27317</v>
      </c>
      <c r="T15" s="106">
        <f t="shared" si="12"/>
        <v>171092</v>
      </c>
      <c r="U15" s="106">
        <v>110000</v>
      </c>
      <c r="V15" s="106">
        <f t="shared" si="13"/>
        <v>20900</v>
      </c>
      <c r="W15" s="106">
        <f t="shared" si="14"/>
        <v>130900</v>
      </c>
      <c r="X15" s="106">
        <v>161983</v>
      </c>
      <c r="Y15" s="106">
        <f t="shared" si="15"/>
        <v>30777</v>
      </c>
      <c r="Z15" s="106">
        <f t="shared" si="16"/>
        <v>192760</v>
      </c>
      <c r="AA15" s="106">
        <f t="shared" si="0"/>
        <v>144435.16666666666</v>
      </c>
      <c r="AB15" s="107">
        <f t="shared" si="1"/>
        <v>110000</v>
      </c>
      <c r="AC15" s="106">
        <f t="shared" si="2"/>
        <v>176843</v>
      </c>
      <c r="AD15" s="108">
        <f t="shared" si="3"/>
        <v>143775</v>
      </c>
      <c r="AE15" s="109">
        <f t="shared" si="17"/>
        <v>110000</v>
      </c>
      <c r="AF15" s="110">
        <f t="shared" si="18"/>
        <v>20900</v>
      </c>
      <c r="AG15" s="110">
        <f t="shared" si="19"/>
        <v>130900</v>
      </c>
      <c r="AH15" s="119">
        <f t="shared" si="4"/>
        <v>130900</v>
      </c>
      <c r="AI15" s="94"/>
    </row>
    <row r="16" spans="1:35" ht="16.5">
      <c r="A16" s="102">
        <v>12</v>
      </c>
      <c r="B16" s="95" t="s">
        <v>529</v>
      </c>
      <c r="C16" s="95" t="s">
        <v>548</v>
      </c>
      <c r="D16" s="95" t="s">
        <v>386</v>
      </c>
      <c r="E16" s="95" t="s">
        <v>457</v>
      </c>
      <c r="F16" s="95" t="s">
        <v>382</v>
      </c>
      <c r="G16" s="95">
        <v>1</v>
      </c>
      <c r="H16" s="98">
        <v>0.19</v>
      </c>
      <c r="I16" s="106">
        <v>130235</v>
      </c>
      <c r="J16" s="106">
        <f t="shared" si="5"/>
        <v>24745</v>
      </c>
      <c r="K16" s="106">
        <f t="shared" si="6"/>
        <v>154980</v>
      </c>
      <c r="L16" s="106">
        <v>143775</v>
      </c>
      <c r="M16" s="106">
        <f t="shared" si="7"/>
        <v>27317</v>
      </c>
      <c r="N16" s="106">
        <f t="shared" si="8"/>
        <v>171092</v>
      </c>
      <c r="O16" s="106">
        <v>176843</v>
      </c>
      <c r="P16" s="106">
        <f t="shared" si="9"/>
        <v>33600</v>
      </c>
      <c r="Q16" s="106">
        <f t="shared" si="10"/>
        <v>210443</v>
      </c>
      <c r="R16" s="106">
        <v>143775</v>
      </c>
      <c r="S16" s="106">
        <f t="shared" si="11"/>
        <v>27317</v>
      </c>
      <c r="T16" s="106">
        <f t="shared" si="12"/>
        <v>171092</v>
      </c>
      <c r="U16" s="106">
        <v>110000</v>
      </c>
      <c r="V16" s="106">
        <f t="shared" si="13"/>
        <v>20900</v>
      </c>
      <c r="W16" s="106">
        <f t="shared" si="14"/>
        <v>130900</v>
      </c>
      <c r="X16" s="106">
        <v>161983</v>
      </c>
      <c r="Y16" s="106">
        <f t="shared" si="15"/>
        <v>30777</v>
      </c>
      <c r="Z16" s="106">
        <f t="shared" si="16"/>
        <v>192760</v>
      </c>
      <c r="AA16" s="106">
        <f t="shared" si="0"/>
        <v>144435.16666666666</v>
      </c>
      <c r="AB16" s="107">
        <f t="shared" si="1"/>
        <v>110000</v>
      </c>
      <c r="AC16" s="106">
        <f t="shared" si="2"/>
        <v>176843</v>
      </c>
      <c r="AD16" s="108">
        <f t="shared" si="3"/>
        <v>143775</v>
      </c>
      <c r="AE16" s="109">
        <f t="shared" si="17"/>
        <v>110000</v>
      </c>
      <c r="AF16" s="110">
        <f t="shared" si="18"/>
        <v>20900</v>
      </c>
      <c r="AG16" s="110">
        <f t="shared" si="19"/>
        <v>130900</v>
      </c>
      <c r="AH16" s="119">
        <f t="shared" si="4"/>
        <v>130900</v>
      </c>
      <c r="AI16" s="94"/>
    </row>
    <row r="17" spans="1:35" ht="16.5">
      <c r="A17" s="102">
        <v>13</v>
      </c>
      <c r="B17" s="95" t="s">
        <v>529</v>
      </c>
      <c r="C17" s="95" t="s">
        <v>548</v>
      </c>
      <c r="D17" s="95" t="s">
        <v>386</v>
      </c>
      <c r="E17" s="95" t="s">
        <v>457</v>
      </c>
      <c r="F17" s="95" t="s">
        <v>382</v>
      </c>
      <c r="G17" s="95">
        <v>1</v>
      </c>
      <c r="H17" s="98">
        <v>0.19</v>
      </c>
      <c r="I17" s="106">
        <v>130235</v>
      </c>
      <c r="J17" s="106">
        <f t="shared" si="5"/>
        <v>24745</v>
      </c>
      <c r="K17" s="106">
        <f t="shared" si="6"/>
        <v>154980</v>
      </c>
      <c r="L17" s="106">
        <v>143775</v>
      </c>
      <c r="M17" s="106">
        <f t="shared" si="7"/>
        <v>27317</v>
      </c>
      <c r="N17" s="106">
        <f t="shared" si="8"/>
        <v>171092</v>
      </c>
      <c r="O17" s="106">
        <v>176843</v>
      </c>
      <c r="P17" s="106">
        <f t="shared" si="9"/>
        <v>33600</v>
      </c>
      <c r="Q17" s="106">
        <f t="shared" si="10"/>
        <v>210443</v>
      </c>
      <c r="R17" s="106">
        <v>143775</v>
      </c>
      <c r="S17" s="106">
        <f t="shared" si="11"/>
        <v>27317</v>
      </c>
      <c r="T17" s="106">
        <f t="shared" si="12"/>
        <v>171092</v>
      </c>
      <c r="U17" s="106">
        <v>110000</v>
      </c>
      <c r="V17" s="106">
        <f t="shared" si="13"/>
        <v>20900</v>
      </c>
      <c r="W17" s="106">
        <f t="shared" si="14"/>
        <v>130900</v>
      </c>
      <c r="X17" s="106">
        <v>161983</v>
      </c>
      <c r="Y17" s="106">
        <f t="shared" si="15"/>
        <v>30777</v>
      </c>
      <c r="Z17" s="106">
        <f t="shared" si="16"/>
        <v>192760</v>
      </c>
      <c r="AA17" s="106">
        <f t="shared" si="0"/>
        <v>144435.16666666666</v>
      </c>
      <c r="AB17" s="107">
        <f t="shared" si="1"/>
        <v>110000</v>
      </c>
      <c r="AC17" s="106">
        <f t="shared" si="2"/>
        <v>176843</v>
      </c>
      <c r="AD17" s="108">
        <f t="shared" si="3"/>
        <v>143775</v>
      </c>
      <c r="AE17" s="109">
        <f t="shared" si="17"/>
        <v>110000</v>
      </c>
      <c r="AF17" s="110">
        <f t="shared" si="18"/>
        <v>20900</v>
      </c>
      <c r="AG17" s="110">
        <f t="shared" si="19"/>
        <v>130900</v>
      </c>
      <c r="AH17" s="119">
        <f t="shared" si="4"/>
        <v>130900</v>
      </c>
      <c r="AI17" s="94"/>
    </row>
    <row r="18" spans="1:35" ht="16.5">
      <c r="A18" s="102">
        <v>14</v>
      </c>
      <c r="B18" s="95" t="s">
        <v>529</v>
      </c>
      <c r="C18" s="95" t="s">
        <v>548</v>
      </c>
      <c r="D18" s="95" t="s">
        <v>386</v>
      </c>
      <c r="E18" s="95" t="s">
        <v>457</v>
      </c>
      <c r="F18" s="95" t="s">
        <v>382</v>
      </c>
      <c r="G18" s="95">
        <v>1</v>
      </c>
      <c r="H18" s="98">
        <v>0.19</v>
      </c>
      <c r="I18" s="106">
        <v>130235</v>
      </c>
      <c r="J18" s="106">
        <f t="shared" si="5"/>
        <v>24745</v>
      </c>
      <c r="K18" s="106">
        <f t="shared" si="6"/>
        <v>154980</v>
      </c>
      <c r="L18" s="106">
        <v>143775</v>
      </c>
      <c r="M18" s="106">
        <f t="shared" si="7"/>
        <v>27317</v>
      </c>
      <c r="N18" s="106">
        <f t="shared" si="8"/>
        <v>171092</v>
      </c>
      <c r="O18" s="106">
        <v>176843</v>
      </c>
      <c r="P18" s="106">
        <f t="shared" si="9"/>
        <v>33600</v>
      </c>
      <c r="Q18" s="106">
        <f t="shared" si="10"/>
        <v>210443</v>
      </c>
      <c r="R18" s="106">
        <v>143775</v>
      </c>
      <c r="S18" s="106">
        <f t="shared" si="11"/>
        <v>27317</v>
      </c>
      <c r="T18" s="106">
        <f t="shared" si="12"/>
        <v>171092</v>
      </c>
      <c r="U18" s="106">
        <v>110000</v>
      </c>
      <c r="V18" s="106">
        <f t="shared" si="13"/>
        <v>20900</v>
      </c>
      <c r="W18" s="106">
        <f t="shared" si="14"/>
        <v>130900</v>
      </c>
      <c r="X18" s="106">
        <v>161983</v>
      </c>
      <c r="Y18" s="106">
        <f t="shared" si="15"/>
        <v>30777</v>
      </c>
      <c r="Z18" s="106">
        <f t="shared" si="16"/>
        <v>192760</v>
      </c>
      <c r="AA18" s="106">
        <f t="shared" si="0"/>
        <v>144435.16666666666</v>
      </c>
      <c r="AB18" s="107">
        <f t="shared" si="1"/>
        <v>110000</v>
      </c>
      <c r="AC18" s="106">
        <f t="shared" si="2"/>
        <v>176843</v>
      </c>
      <c r="AD18" s="108">
        <f t="shared" si="3"/>
        <v>143775</v>
      </c>
      <c r="AE18" s="109">
        <f t="shared" si="17"/>
        <v>110000</v>
      </c>
      <c r="AF18" s="110">
        <f t="shared" si="18"/>
        <v>20900</v>
      </c>
      <c r="AG18" s="110">
        <f t="shared" si="19"/>
        <v>130900</v>
      </c>
      <c r="AH18" s="119">
        <f t="shared" si="4"/>
        <v>130900</v>
      </c>
      <c r="AI18" s="94"/>
    </row>
    <row r="19" spans="1:35" ht="16.5">
      <c r="A19" s="102">
        <v>15</v>
      </c>
      <c r="B19" s="95" t="s">
        <v>529</v>
      </c>
      <c r="C19" s="95" t="s">
        <v>548</v>
      </c>
      <c r="D19" s="95" t="s">
        <v>386</v>
      </c>
      <c r="E19" s="95" t="s">
        <v>457</v>
      </c>
      <c r="F19" s="95" t="s">
        <v>382</v>
      </c>
      <c r="G19" s="95">
        <v>1</v>
      </c>
      <c r="H19" s="98">
        <v>0.19</v>
      </c>
      <c r="I19" s="106">
        <v>130235</v>
      </c>
      <c r="J19" s="106">
        <f t="shared" si="5"/>
        <v>24745</v>
      </c>
      <c r="K19" s="106">
        <f t="shared" si="6"/>
        <v>154980</v>
      </c>
      <c r="L19" s="106">
        <v>143775</v>
      </c>
      <c r="M19" s="106">
        <f t="shared" si="7"/>
        <v>27317</v>
      </c>
      <c r="N19" s="106">
        <f t="shared" si="8"/>
        <v>171092</v>
      </c>
      <c r="O19" s="106">
        <v>176843</v>
      </c>
      <c r="P19" s="106">
        <f t="shared" si="9"/>
        <v>33600</v>
      </c>
      <c r="Q19" s="106">
        <f t="shared" si="10"/>
        <v>210443</v>
      </c>
      <c r="R19" s="106">
        <v>143775</v>
      </c>
      <c r="S19" s="106">
        <f t="shared" si="11"/>
        <v>27317</v>
      </c>
      <c r="T19" s="106">
        <f t="shared" si="12"/>
        <v>171092</v>
      </c>
      <c r="U19" s="106">
        <v>110000</v>
      </c>
      <c r="V19" s="106">
        <f t="shared" si="13"/>
        <v>20900</v>
      </c>
      <c r="W19" s="106">
        <f t="shared" si="14"/>
        <v>130900</v>
      </c>
      <c r="X19" s="106">
        <v>161983</v>
      </c>
      <c r="Y19" s="106">
        <f t="shared" si="15"/>
        <v>30777</v>
      </c>
      <c r="Z19" s="106">
        <f t="shared" si="16"/>
        <v>192760</v>
      </c>
      <c r="AA19" s="106">
        <f t="shared" si="0"/>
        <v>144435.16666666666</v>
      </c>
      <c r="AB19" s="107">
        <f t="shared" si="1"/>
        <v>110000</v>
      </c>
      <c r="AC19" s="106">
        <f t="shared" si="2"/>
        <v>176843</v>
      </c>
      <c r="AD19" s="108">
        <f t="shared" si="3"/>
        <v>143775</v>
      </c>
      <c r="AE19" s="109">
        <f t="shared" si="17"/>
        <v>110000</v>
      </c>
      <c r="AF19" s="110">
        <f t="shared" si="18"/>
        <v>20900</v>
      </c>
      <c r="AG19" s="110">
        <f t="shared" si="19"/>
        <v>130900</v>
      </c>
      <c r="AH19" s="119">
        <f t="shared" si="4"/>
        <v>130900</v>
      </c>
      <c r="AI19" s="94"/>
    </row>
    <row r="20" spans="1:35" ht="16.5">
      <c r="A20" s="102">
        <v>16</v>
      </c>
      <c r="B20" s="95" t="s">
        <v>529</v>
      </c>
      <c r="C20" s="95" t="s">
        <v>547</v>
      </c>
      <c r="D20" s="95" t="s">
        <v>386</v>
      </c>
      <c r="E20" s="95" t="s">
        <v>457</v>
      </c>
      <c r="F20" s="95" t="s">
        <v>382</v>
      </c>
      <c r="G20" s="95">
        <v>1</v>
      </c>
      <c r="H20" s="98">
        <v>0.19</v>
      </c>
      <c r="I20" s="106">
        <v>130235</v>
      </c>
      <c r="J20" s="106">
        <f t="shared" si="5"/>
        <v>24745</v>
      </c>
      <c r="K20" s="106">
        <f t="shared" si="6"/>
        <v>154980</v>
      </c>
      <c r="L20" s="106">
        <v>143775</v>
      </c>
      <c r="M20" s="106">
        <f t="shared" si="7"/>
        <v>27317</v>
      </c>
      <c r="N20" s="106">
        <f t="shared" si="8"/>
        <v>171092</v>
      </c>
      <c r="O20" s="106">
        <v>176843</v>
      </c>
      <c r="P20" s="106">
        <f t="shared" si="9"/>
        <v>33600</v>
      </c>
      <c r="Q20" s="106">
        <f t="shared" si="10"/>
        <v>210443</v>
      </c>
      <c r="R20" s="106">
        <v>143775</v>
      </c>
      <c r="S20" s="106">
        <f t="shared" si="11"/>
        <v>27317</v>
      </c>
      <c r="T20" s="106">
        <f t="shared" si="12"/>
        <v>171092</v>
      </c>
      <c r="U20" s="106">
        <v>110000</v>
      </c>
      <c r="V20" s="106">
        <f t="shared" si="13"/>
        <v>20900</v>
      </c>
      <c r="W20" s="106">
        <f t="shared" si="14"/>
        <v>130900</v>
      </c>
      <c r="X20" s="106">
        <v>161983</v>
      </c>
      <c r="Y20" s="106">
        <f t="shared" si="15"/>
        <v>30777</v>
      </c>
      <c r="Z20" s="106">
        <f t="shared" si="16"/>
        <v>192760</v>
      </c>
      <c r="AA20" s="106">
        <f t="shared" si="0"/>
        <v>144435.16666666666</v>
      </c>
      <c r="AB20" s="107">
        <f t="shared" si="1"/>
        <v>110000</v>
      </c>
      <c r="AC20" s="106">
        <f t="shared" si="2"/>
        <v>176843</v>
      </c>
      <c r="AD20" s="108">
        <f t="shared" si="3"/>
        <v>143775</v>
      </c>
      <c r="AE20" s="109">
        <f t="shared" si="17"/>
        <v>110000</v>
      </c>
      <c r="AF20" s="110">
        <f t="shared" si="18"/>
        <v>20900</v>
      </c>
      <c r="AG20" s="110">
        <f t="shared" si="19"/>
        <v>130900</v>
      </c>
      <c r="AH20" s="119">
        <f t="shared" si="4"/>
        <v>130900</v>
      </c>
      <c r="AI20" s="94"/>
    </row>
    <row r="21" spans="1:35" ht="16.5">
      <c r="A21" s="102">
        <v>17</v>
      </c>
      <c r="B21" s="95" t="s">
        <v>529</v>
      </c>
      <c r="C21" s="95" t="s">
        <v>546</v>
      </c>
      <c r="D21" s="95" t="s">
        <v>386</v>
      </c>
      <c r="E21" s="95" t="s">
        <v>389</v>
      </c>
      <c r="F21" s="95" t="s">
        <v>382</v>
      </c>
      <c r="G21" s="95">
        <v>1</v>
      </c>
      <c r="H21" s="98">
        <v>0.19</v>
      </c>
      <c r="I21" s="106">
        <v>130235</v>
      </c>
      <c r="J21" s="106">
        <f t="shared" si="5"/>
        <v>24745</v>
      </c>
      <c r="K21" s="106">
        <f t="shared" si="6"/>
        <v>154980</v>
      </c>
      <c r="L21" s="106">
        <v>143775</v>
      </c>
      <c r="M21" s="106">
        <f t="shared" si="7"/>
        <v>27317</v>
      </c>
      <c r="N21" s="106">
        <f t="shared" si="8"/>
        <v>171092</v>
      </c>
      <c r="O21" s="106">
        <v>176843</v>
      </c>
      <c r="P21" s="106">
        <f t="shared" si="9"/>
        <v>33600</v>
      </c>
      <c r="Q21" s="106">
        <f t="shared" si="10"/>
        <v>210443</v>
      </c>
      <c r="R21" s="106">
        <v>143775</v>
      </c>
      <c r="S21" s="106">
        <f t="shared" si="11"/>
        <v>27317</v>
      </c>
      <c r="T21" s="106">
        <f t="shared" si="12"/>
        <v>171092</v>
      </c>
      <c r="U21" s="106">
        <v>110000</v>
      </c>
      <c r="V21" s="106">
        <f t="shared" si="13"/>
        <v>20900</v>
      </c>
      <c r="W21" s="106">
        <f t="shared" si="14"/>
        <v>130900</v>
      </c>
      <c r="X21" s="106">
        <v>161983</v>
      </c>
      <c r="Y21" s="106">
        <f t="shared" si="15"/>
        <v>30777</v>
      </c>
      <c r="Z21" s="106">
        <f t="shared" si="16"/>
        <v>192760</v>
      </c>
      <c r="AA21" s="106">
        <f t="shared" si="0"/>
        <v>144435.16666666666</v>
      </c>
      <c r="AB21" s="107">
        <f t="shared" si="1"/>
        <v>110000</v>
      </c>
      <c r="AC21" s="106">
        <f t="shared" si="2"/>
        <v>176843</v>
      </c>
      <c r="AD21" s="108">
        <f t="shared" si="3"/>
        <v>143775</v>
      </c>
      <c r="AE21" s="109">
        <f t="shared" si="17"/>
        <v>110000</v>
      </c>
      <c r="AF21" s="110">
        <f t="shared" si="18"/>
        <v>20900</v>
      </c>
      <c r="AG21" s="110">
        <f t="shared" si="19"/>
        <v>130900</v>
      </c>
      <c r="AH21" s="119">
        <f t="shared" si="4"/>
        <v>130900</v>
      </c>
      <c r="AI21" s="94"/>
    </row>
    <row r="22" spans="1:35" ht="16.5">
      <c r="A22" s="102">
        <v>18</v>
      </c>
      <c r="B22" s="95" t="s">
        <v>529</v>
      </c>
      <c r="C22" s="95" t="s">
        <v>545</v>
      </c>
      <c r="D22" s="95" t="s">
        <v>386</v>
      </c>
      <c r="E22" s="95" t="s">
        <v>389</v>
      </c>
      <c r="F22" s="95" t="s">
        <v>382</v>
      </c>
      <c r="G22" s="95">
        <v>1</v>
      </c>
      <c r="H22" s="98">
        <v>0.19</v>
      </c>
      <c r="I22" s="106">
        <v>130235</v>
      </c>
      <c r="J22" s="106">
        <f t="shared" si="5"/>
        <v>24745</v>
      </c>
      <c r="K22" s="106">
        <f t="shared" si="6"/>
        <v>154980</v>
      </c>
      <c r="L22" s="106">
        <v>143775</v>
      </c>
      <c r="M22" s="106">
        <f t="shared" si="7"/>
        <v>27317</v>
      </c>
      <c r="N22" s="106">
        <f t="shared" si="8"/>
        <v>171092</v>
      </c>
      <c r="O22" s="106">
        <v>176843</v>
      </c>
      <c r="P22" s="106">
        <f t="shared" si="9"/>
        <v>33600</v>
      </c>
      <c r="Q22" s="106">
        <f t="shared" si="10"/>
        <v>210443</v>
      </c>
      <c r="R22" s="106">
        <v>143775</v>
      </c>
      <c r="S22" s="106">
        <f t="shared" si="11"/>
        <v>27317</v>
      </c>
      <c r="T22" s="106">
        <f t="shared" si="12"/>
        <v>171092</v>
      </c>
      <c r="U22" s="106">
        <v>110000</v>
      </c>
      <c r="V22" s="106">
        <f t="shared" si="13"/>
        <v>20900</v>
      </c>
      <c r="W22" s="106">
        <f t="shared" si="14"/>
        <v>130900</v>
      </c>
      <c r="X22" s="106">
        <v>161983</v>
      </c>
      <c r="Y22" s="106">
        <f t="shared" si="15"/>
        <v>30777</v>
      </c>
      <c r="Z22" s="106">
        <f t="shared" si="16"/>
        <v>192760</v>
      </c>
      <c r="AA22" s="106">
        <f t="shared" si="0"/>
        <v>144435.16666666666</v>
      </c>
      <c r="AB22" s="107">
        <f t="shared" si="1"/>
        <v>110000</v>
      </c>
      <c r="AC22" s="106">
        <f t="shared" si="2"/>
        <v>176843</v>
      </c>
      <c r="AD22" s="108">
        <f t="shared" si="3"/>
        <v>143775</v>
      </c>
      <c r="AE22" s="109">
        <f t="shared" si="17"/>
        <v>110000</v>
      </c>
      <c r="AF22" s="110">
        <f t="shared" si="18"/>
        <v>20900</v>
      </c>
      <c r="AG22" s="110">
        <f t="shared" si="19"/>
        <v>130900</v>
      </c>
      <c r="AH22" s="119">
        <f t="shared" si="4"/>
        <v>130900</v>
      </c>
      <c r="AI22" s="94"/>
    </row>
    <row r="23" spans="1:35" ht="16.5">
      <c r="A23" s="102">
        <v>19</v>
      </c>
      <c r="B23" s="95" t="s">
        <v>529</v>
      </c>
      <c r="C23" s="95" t="s">
        <v>544</v>
      </c>
      <c r="D23" s="95" t="s">
        <v>386</v>
      </c>
      <c r="E23" s="95" t="s">
        <v>389</v>
      </c>
      <c r="F23" s="95" t="s">
        <v>382</v>
      </c>
      <c r="G23" s="95">
        <v>1</v>
      </c>
      <c r="H23" s="98">
        <v>0.19</v>
      </c>
      <c r="I23" s="106">
        <v>130235</v>
      </c>
      <c r="J23" s="106">
        <f t="shared" si="5"/>
        <v>24745</v>
      </c>
      <c r="K23" s="106">
        <f t="shared" si="6"/>
        <v>154980</v>
      </c>
      <c r="L23" s="106">
        <v>143775</v>
      </c>
      <c r="M23" s="106">
        <f t="shared" si="7"/>
        <v>27317</v>
      </c>
      <c r="N23" s="106">
        <f t="shared" si="8"/>
        <v>171092</v>
      </c>
      <c r="O23" s="106">
        <v>176843</v>
      </c>
      <c r="P23" s="106">
        <f t="shared" si="9"/>
        <v>33600</v>
      </c>
      <c r="Q23" s="106">
        <f t="shared" si="10"/>
        <v>210443</v>
      </c>
      <c r="R23" s="106">
        <v>143775</v>
      </c>
      <c r="S23" s="106">
        <f t="shared" si="11"/>
        <v>27317</v>
      </c>
      <c r="T23" s="106">
        <f t="shared" si="12"/>
        <v>171092</v>
      </c>
      <c r="U23" s="106">
        <v>110000</v>
      </c>
      <c r="V23" s="106">
        <f t="shared" si="13"/>
        <v>20900</v>
      </c>
      <c r="W23" s="106">
        <f t="shared" si="14"/>
        <v>130900</v>
      </c>
      <c r="X23" s="106">
        <v>161983</v>
      </c>
      <c r="Y23" s="106">
        <f t="shared" si="15"/>
        <v>30777</v>
      </c>
      <c r="Z23" s="106">
        <f t="shared" si="16"/>
        <v>192760</v>
      </c>
      <c r="AA23" s="106">
        <f t="shared" si="0"/>
        <v>144435.16666666666</v>
      </c>
      <c r="AB23" s="107">
        <f t="shared" si="1"/>
        <v>110000</v>
      </c>
      <c r="AC23" s="106">
        <f t="shared" si="2"/>
        <v>176843</v>
      </c>
      <c r="AD23" s="108">
        <f t="shared" si="3"/>
        <v>143775</v>
      </c>
      <c r="AE23" s="109">
        <f t="shared" si="17"/>
        <v>110000</v>
      </c>
      <c r="AF23" s="110">
        <f t="shared" si="18"/>
        <v>20900</v>
      </c>
      <c r="AG23" s="110">
        <f t="shared" si="19"/>
        <v>130900</v>
      </c>
      <c r="AH23" s="119">
        <f t="shared" si="4"/>
        <v>130900</v>
      </c>
      <c r="AI23" s="94"/>
    </row>
    <row r="24" spans="1:35" ht="16.5">
      <c r="A24" s="102">
        <v>20</v>
      </c>
      <c r="B24" s="95" t="s">
        <v>529</v>
      </c>
      <c r="C24" s="95" t="s">
        <v>543</v>
      </c>
      <c r="D24" s="95" t="s">
        <v>425</v>
      </c>
      <c r="E24" s="95" t="s">
        <v>385</v>
      </c>
      <c r="F24" s="95" t="s">
        <v>382</v>
      </c>
      <c r="G24" s="95">
        <v>1</v>
      </c>
      <c r="H24" s="98">
        <v>0.19</v>
      </c>
      <c r="I24" s="106">
        <v>130235</v>
      </c>
      <c r="J24" s="106">
        <f t="shared" si="5"/>
        <v>24745</v>
      </c>
      <c r="K24" s="106">
        <f t="shared" si="6"/>
        <v>154980</v>
      </c>
      <c r="L24" s="111">
        <v>175819</v>
      </c>
      <c r="M24" s="106">
        <f t="shared" si="7"/>
        <v>33406</v>
      </c>
      <c r="N24" s="106">
        <f t="shared" si="8"/>
        <v>209225</v>
      </c>
      <c r="O24" s="111">
        <v>216257</v>
      </c>
      <c r="P24" s="106">
        <f t="shared" si="9"/>
        <v>41089</v>
      </c>
      <c r="Q24" s="106">
        <f t="shared" si="10"/>
        <v>257346</v>
      </c>
      <c r="R24" s="106">
        <v>175818.75</v>
      </c>
      <c r="S24" s="106">
        <f t="shared" si="11"/>
        <v>33406</v>
      </c>
      <c r="T24" s="106">
        <f t="shared" si="12"/>
        <v>209224.75</v>
      </c>
      <c r="U24" s="106">
        <v>110000</v>
      </c>
      <c r="V24" s="106">
        <f t="shared" si="13"/>
        <v>20900</v>
      </c>
      <c r="W24" s="106">
        <f t="shared" si="14"/>
        <v>130900</v>
      </c>
      <c r="X24" s="106">
        <v>187681</v>
      </c>
      <c r="Y24" s="106">
        <f t="shared" si="15"/>
        <v>35659</v>
      </c>
      <c r="Z24" s="106">
        <f t="shared" si="16"/>
        <v>223340</v>
      </c>
      <c r="AA24" s="106">
        <f t="shared" si="0"/>
        <v>165968.45833333334</v>
      </c>
      <c r="AB24" s="107">
        <f t="shared" si="1"/>
        <v>110000</v>
      </c>
      <c r="AC24" s="106">
        <f t="shared" si="2"/>
        <v>216257</v>
      </c>
      <c r="AD24" s="108">
        <f t="shared" si="3"/>
        <v>175818.875</v>
      </c>
      <c r="AE24" s="109">
        <f t="shared" si="17"/>
        <v>110000</v>
      </c>
      <c r="AF24" s="110">
        <f t="shared" si="18"/>
        <v>20900</v>
      </c>
      <c r="AG24" s="110">
        <f t="shared" si="19"/>
        <v>130900</v>
      </c>
      <c r="AH24" s="119">
        <f t="shared" si="4"/>
        <v>130900</v>
      </c>
      <c r="AI24" s="94"/>
    </row>
    <row r="25" spans="1:35" ht="16.5">
      <c r="A25" s="102">
        <v>21</v>
      </c>
      <c r="B25" s="95" t="s">
        <v>529</v>
      </c>
      <c r="C25" s="95" t="s">
        <v>542</v>
      </c>
      <c r="D25" s="95" t="s">
        <v>386</v>
      </c>
      <c r="E25" s="95" t="s">
        <v>457</v>
      </c>
      <c r="F25" s="95" t="s">
        <v>382</v>
      </c>
      <c r="G25" s="95">
        <v>1</v>
      </c>
      <c r="H25" s="98">
        <v>0.19</v>
      </c>
      <c r="I25" s="106">
        <v>130235</v>
      </c>
      <c r="J25" s="106">
        <f t="shared" si="5"/>
        <v>24745</v>
      </c>
      <c r="K25" s="106">
        <f t="shared" si="6"/>
        <v>154980</v>
      </c>
      <c r="L25" s="106">
        <v>143775</v>
      </c>
      <c r="M25" s="106">
        <f t="shared" si="7"/>
        <v>27317</v>
      </c>
      <c r="N25" s="106">
        <f t="shared" si="8"/>
        <v>171092</v>
      </c>
      <c r="O25" s="106">
        <v>176843</v>
      </c>
      <c r="P25" s="106">
        <f t="shared" si="9"/>
        <v>33600</v>
      </c>
      <c r="Q25" s="106">
        <f t="shared" si="10"/>
        <v>210443</v>
      </c>
      <c r="R25" s="106">
        <v>143775</v>
      </c>
      <c r="S25" s="106">
        <f t="shared" si="11"/>
        <v>27317</v>
      </c>
      <c r="T25" s="106">
        <f t="shared" si="12"/>
        <v>171092</v>
      </c>
      <c r="U25" s="106">
        <v>110000</v>
      </c>
      <c r="V25" s="106">
        <f t="shared" si="13"/>
        <v>20900</v>
      </c>
      <c r="W25" s="106">
        <f t="shared" si="14"/>
        <v>130900</v>
      </c>
      <c r="X25" s="106">
        <v>161983</v>
      </c>
      <c r="Y25" s="106">
        <f t="shared" si="15"/>
        <v>30777</v>
      </c>
      <c r="Z25" s="106">
        <f t="shared" si="16"/>
        <v>192760</v>
      </c>
      <c r="AA25" s="106">
        <f t="shared" si="0"/>
        <v>144435.16666666666</v>
      </c>
      <c r="AB25" s="107">
        <f t="shared" si="1"/>
        <v>110000</v>
      </c>
      <c r="AC25" s="106">
        <f t="shared" si="2"/>
        <v>176843</v>
      </c>
      <c r="AD25" s="108">
        <f t="shared" si="3"/>
        <v>143775</v>
      </c>
      <c r="AE25" s="109">
        <f t="shared" si="17"/>
        <v>110000</v>
      </c>
      <c r="AF25" s="110">
        <f t="shared" si="18"/>
        <v>20900</v>
      </c>
      <c r="AG25" s="110">
        <f t="shared" si="19"/>
        <v>130900</v>
      </c>
      <c r="AH25" s="119">
        <f t="shared" si="4"/>
        <v>130900</v>
      </c>
      <c r="AI25" s="94"/>
    </row>
    <row r="26" spans="1:35" ht="16.5">
      <c r="A26" s="102">
        <v>22</v>
      </c>
      <c r="B26" s="95" t="s">
        <v>529</v>
      </c>
      <c r="C26" s="95" t="s">
        <v>542</v>
      </c>
      <c r="D26" s="95" t="s">
        <v>386</v>
      </c>
      <c r="E26" s="95" t="s">
        <v>457</v>
      </c>
      <c r="F26" s="95" t="s">
        <v>382</v>
      </c>
      <c r="G26" s="95">
        <v>1</v>
      </c>
      <c r="H26" s="98">
        <v>0.19</v>
      </c>
      <c r="I26" s="106">
        <v>130235</v>
      </c>
      <c r="J26" s="106">
        <f t="shared" si="5"/>
        <v>24745</v>
      </c>
      <c r="K26" s="106">
        <f t="shared" si="6"/>
        <v>154980</v>
      </c>
      <c r="L26" s="106">
        <v>143775</v>
      </c>
      <c r="M26" s="106">
        <f t="shared" si="7"/>
        <v>27317</v>
      </c>
      <c r="N26" s="106">
        <f t="shared" si="8"/>
        <v>171092</v>
      </c>
      <c r="O26" s="106">
        <v>176843</v>
      </c>
      <c r="P26" s="106">
        <f t="shared" si="9"/>
        <v>33600</v>
      </c>
      <c r="Q26" s="106">
        <f t="shared" si="10"/>
        <v>210443</v>
      </c>
      <c r="R26" s="106">
        <v>143775</v>
      </c>
      <c r="S26" s="106">
        <f t="shared" si="11"/>
        <v>27317</v>
      </c>
      <c r="T26" s="106">
        <f t="shared" si="12"/>
        <v>171092</v>
      </c>
      <c r="U26" s="106">
        <v>110000</v>
      </c>
      <c r="V26" s="106">
        <f t="shared" si="13"/>
        <v>20900</v>
      </c>
      <c r="W26" s="106">
        <f t="shared" si="14"/>
        <v>130900</v>
      </c>
      <c r="X26" s="106">
        <v>161983</v>
      </c>
      <c r="Y26" s="106">
        <f t="shared" si="15"/>
        <v>30777</v>
      </c>
      <c r="Z26" s="106">
        <f t="shared" si="16"/>
        <v>192760</v>
      </c>
      <c r="AA26" s="106">
        <f t="shared" si="0"/>
        <v>144435.16666666666</v>
      </c>
      <c r="AB26" s="107">
        <f t="shared" si="1"/>
        <v>110000</v>
      </c>
      <c r="AC26" s="106">
        <f t="shared" si="2"/>
        <v>176843</v>
      </c>
      <c r="AD26" s="108">
        <f t="shared" si="3"/>
        <v>143775</v>
      </c>
      <c r="AE26" s="109">
        <f t="shared" si="17"/>
        <v>110000</v>
      </c>
      <c r="AF26" s="110">
        <f t="shared" si="18"/>
        <v>20900</v>
      </c>
      <c r="AG26" s="110">
        <f t="shared" si="19"/>
        <v>130900</v>
      </c>
      <c r="AH26" s="119">
        <f t="shared" si="4"/>
        <v>130900</v>
      </c>
      <c r="AI26" s="94"/>
    </row>
    <row r="27" spans="1:35" ht="16.5">
      <c r="A27" s="102">
        <v>23</v>
      </c>
      <c r="B27" s="95" t="s">
        <v>529</v>
      </c>
      <c r="C27" s="95" t="s">
        <v>542</v>
      </c>
      <c r="D27" s="95" t="s">
        <v>386</v>
      </c>
      <c r="E27" s="95" t="s">
        <v>457</v>
      </c>
      <c r="F27" s="95" t="s">
        <v>382</v>
      </c>
      <c r="G27" s="95">
        <v>1</v>
      </c>
      <c r="H27" s="98">
        <v>0.19</v>
      </c>
      <c r="I27" s="106">
        <v>130235</v>
      </c>
      <c r="J27" s="106">
        <f t="shared" si="5"/>
        <v>24745</v>
      </c>
      <c r="K27" s="106">
        <f t="shared" si="6"/>
        <v>154980</v>
      </c>
      <c r="L27" s="106">
        <v>143775</v>
      </c>
      <c r="M27" s="106">
        <f t="shared" si="7"/>
        <v>27317</v>
      </c>
      <c r="N27" s="106">
        <f t="shared" si="8"/>
        <v>171092</v>
      </c>
      <c r="O27" s="106">
        <v>176843</v>
      </c>
      <c r="P27" s="106">
        <f t="shared" si="9"/>
        <v>33600</v>
      </c>
      <c r="Q27" s="106">
        <f t="shared" si="10"/>
        <v>210443</v>
      </c>
      <c r="R27" s="106">
        <v>143775</v>
      </c>
      <c r="S27" s="106">
        <f t="shared" si="11"/>
        <v>27317</v>
      </c>
      <c r="T27" s="106">
        <f t="shared" si="12"/>
        <v>171092</v>
      </c>
      <c r="U27" s="106">
        <v>110000</v>
      </c>
      <c r="V27" s="106">
        <f t="shared" si="13"/>
        <v>20900</v>
      </c>
      <c r="W27" s="106">
        <f t="shared" si="14"/>
        <v>130900</v>
      </c>
      <c r="X27" s="106">
        <v>161983</v>
      </c>
      <c r="Y27" s="106">
        <f t="shared" si="15"/>
        <v>30777</v>
      </c>
      <c r="Z27" s="106">
        <f t="shared" si="16"/>
        <v>192760</v>
      </c>
      <c r="AA27" s="106">
        <f t="shared" si="0"/>
        <v>144435.16666666666</v>
      </c>
      <c r="AB27" s="107">
        <f t="shared" si="1"/>
        <v>110000</v>
      </c>
      <c r="AC27" s="106">
        <f t="shared" si="2"/>
        <v>176843</v>
      </c>
      <c r="AD27" s="108">
        <f t="shared" si="3"/>
        <v>143775</v>
      </c>
      <c r="AE27" s="109">
        <f t="shared" si="17"/>
        <v>110000</v>
      </c>
      <c r="AF27" s="110">
        <f t="shared" si="18"/>
        <v>20900</v>
      </c>
      <c r="AG27" s="110">
        <f t="shared" si="19"/>
        <v>130900</v>
      </c>
      <c r="AH27" s="119">
        <f t="shared" si="4"/>
        <v>130900</v>
      </c>
      <c r="AI27" s="94"/>
    </row>
    <row r="28" spans="1:35" ht="16.5">
      <c r="A28" s="102">
        <v>24</v>
      </c>
      <c r="B28" s="95" t="s">
        <v>529</v>
      </c>
      <c r="C28" s="95" t="s">
        <v>542</v>
      </c>
      <c r="D28" s="95" t="s">
        <v>386</v>
      </c>
      <c r="E28" s="95" t="s">
        <v>457</v>
      </c>
      <c r="F28" s="95" t="s">
        <v>382</v>
      </c>
      <c r="G28" s="95">
        <v>1</v>
      </c>
      <c r="H28" s="98">
        <v>0.19</v>
      </c>
      <c r="I28" s="106">
        <v>130235</v>
      </c>
      <c r="J28" s="106">
        <f t="shared" si="5"/>
        <v>24745</v>
      </c>
      <c r="K28" s="106">
        <f t="shared" si="6"/>
        <v>154980</v>
      </c>
      <c r="L28" s="106">
        <v>143775</v>
      </c>
      <c r="M28" s="106">
        <f t="shared" si="7"/>
        <v>27317</v>
      </c>
      <c r="N28" s="106">
        <f t="shared" si="8"/>
        <v>171092</v>
      </c>
      <c r="O28" s="106">
        <v>176843</v>
      </c>
      <c r="P28" s="106">
        <f t="shared" si="9"/>
        <v>33600</v>
      </c>
      <c r="Q28" s="106">
        <f t="shared" si="10"/>
        <v>210443</v>
      </c>
      <c r="R28" s="106">
        <v>143775</v>
      </c>
      <c r="S28" s="106">
        <f t="shared" si="11"/>
        <v>27317</v>
      </c>
      <c r="T28" s="106">
        <f t="shared" si="12"/>
        <v>171092</v>
      </c>
      <c r="U28" s="106">
        <v>110000</v>
      </c>
      <c r="V28" s="106">
        <f t="shared" si="13"/>
        <v>20900</v>
      </c>
      <c r="W28" s="106">
        <f t="shared" si="14"/>
        <v>130900</v>
      </c>
      <c r="X28" s="106">
        <v>161983</v>
      </c>
      <c r="Y28" s="106">
        <f t="shared" si="15"/>
        <v>30777</v>
      </c>
      <c r="Z28" s="106">
        <f t="shared" si="16"/>
        <v>192760</v>
      </c>
      <c r="AA28" s="106">
        <f t="shared" si="0"/>
        <v>144435.16666666666</v>
      </c>
      <c r="AB28" s="107">
        <f t="shared" si="1"/>
        <v>110000</v>
      </c>
      <c r="AC28" s="106">
        <f t="shared" si="2"/>
        <v>176843</v>
      </c>
      <c r="AD28" s="108">
        <f t="shared" si="3"/>
        <v>143775</v>
      </c>
      <c r="AE28" s="109">
        <f t="shared" si="17"/>
        <v>110000</v>
      </c>
      <c r="AF28" s="110">
        <f t="shared" si="18"/>
        <v>20900</v>
      </c>
      <c r="AG28" s="110">
        <f t="shared" si="19"/>
        <v>130900</v>
      </c>
      <c r="AH28" s="119">
        <f t="shared" si="4"/>
        <v>130900</v>
      </c>
      <c r="AI28" s="94"/>
    </row>
    <row r="29" spans="1:35" ht="16.5">
      <c r="A29" s="102">
        <v>25</v>
      </c>
      <c r="B29" s="95" t="s">
        <v>529</v>
      </c>
      <c r="C29" s="95" t="s">
        <v>542</v>
      </c>
      <c r="D29" s="95" t="s">
        <v>386</v>
      </c>
      <c r="E29" s="95" t="s">
        <v>457</v>
      </c>
      <c r="F29" s="95" t="s">
        <v>382</v>
      </c>
      <c r="G29" s="95">
        <v>1</v>
      </c>
      <c r="H29" s="98">
        <v>0.19</v>
      </c>
      <c r="I29" s="106">
        <v>130235</v>
      </c>
      <c r="J29" s="106">
        <f t="shared" si="5"/>
        <v>24745</v>
      </c>
      <c r="K29" s="106">
        <f t="shared" si="6"/>
        <v>154980</v>
      </c>
      <c r="L29" s="106">
        <v>143775</v>
      </c>
      <c r="M29" s="106">
        <f t="shared" si="7"/>
        <v>27317</v>
      </c>
      <c r="N29" s="106">
        <f t="shared" si="8"/>
        <v>171092</v>
      </c>
      <c r="O29" s="106">
        <v>176843</v>
      </c>
      <c r="P29" s="106">
        <f t="shared" si="9"/>
        <v>33600</v>
      </c>
      <c r="Q29" s="106">
        <f t="shared" si="10"/>
        <v>210443</v>
      </c>
      <c r="R29" s="106">
        <v>143775</v>
      </c>
      <c r="S29" s="106">
        <f t="shared" si="11"/>
        <v>27317</v>
      </c>
      <c r="T29" s="106">
        <f t="shared" si="12"/>
        <v>171092</v>
      </c>
      <c r="U29" s="106">
        <v>110000</v>
      </c>
      <c r="V29" s="106">
        <f t="shared" si="13"/>
        <v>20900</v>
      </c>
      <c r="W29" s="106">
        <f t="shared" si="14"/>
        <v>130900</v>
      </c>
      <c r="X29" s="106">
        <v>161983</v>
      </c>
      <c r="Y29" s="106">
        <f t="shared" si="15"/>
        <v>30777</v>
      </c>
      <c r="Z29" s="106">
        <f t="shared" si="16"/>
        <v>192760</v>
      </c>
      <c r="AA29" s="106">
        <f t="shared" si="0"/>
        <v>144435.16666666666</v>
      </c>
      <c r="AB29" s="107">
        <f t="shared" si="1"/>
        <v>110000</v>
      </c>
      <c r="AC29" s="106">
        <f t="shared" si="2"/>
        <v>176843</v>
      </c>
      <c r="AD29" s="108">
        <f t="shared" si="3"/>
        <v>143775</v>
      </c>
      <c r="AE29" s="109">
        <f t="shared" si="17"/>
        <v>110000</v>
      </c>
      <c r="AF29" s="110">
        <f t="shared" si="18"/>
        <v>20900</v>
      </c>
      <c r="AG29" s="110">
        <f t="shared" si="19"/>
        <v>130900</v>
      </c>
      <c r="AH29" s="119">
        <f t="shared" si="4"/>
        <v>130900</v>
      </c>
      <c r="AI29" s="94"/>
    </row>
    <row r="30" spans="1:35" ht="16.5">
      <c r="A30" s="102">
        <v>26</v>
      </c>
      <c r="B30" s="95" t="s">
        <v>529</v>
      </c>
      <c r="C30" s="95" t="s">
        <v>542</v>
      </c>
      <c r="D30" s="95" t="s">
        <v>386</v>
      </c>
      <c r="E30" s="95" t="s">
        <v>457</v>
      </c>
      <c r="F30" s="95" t="s">
        <v>382</v>
      </c>
      <c r="G30" s="95">
        <v>1</v>
      </c>
      <c r="H30" s="98">
        <v>0.19</v>
      </c>
      <c r="I30" s="106">
        <v>130235</v>
      </c>
      <c r="J30" s="106">
        <f t="shared" si="5"/>
        <v>24745</v>
      </c>
      <c r="K30" s="106">
        <f t="shared" si="6"/>
        <v>154980</v>
      </c>
      <c r="L30" s="106">
        <v>143775</v>
      </c>
      <c r="M30" s="106">
        <f t="shared" si="7"/>
        <v>27317</v>
      </c>
      <c r="N30" s="106">
        <f t="shared" si="8"/>
        <v>171092</v>
      </c>
      <c r="O30" s="106">
        <v>176843</v>
      </c>
      <c r="P30" s="106">
        <f t="shared" si="9"/>
        <v>33600</v>
      </c>
      <c r="Q30" s="106">
        <f t="shared" si="10"/>
        <v>210443</v>
      </c>
      <c r="R30" s="106">
        <v>143775</v>
      </c>
      <c r="S30" s="106">
        <f t="shared" si="11"/>
        <v>27317</v>
      </c>
      <c r="T30" s="106">
        <f t="shared" si="12"/>
        <v>171092</v>
      </c>
      <c r="U30" s="106">
        <v>110000</v>
      </c>
      <c r="V30" s="106">
        <f t="shared" si="13"/>
        <v>20900</v>
      </c>
      <c r="W30" s="106">
        <f t="shared" si="14"/>
        <v>130900</v>
      </c>
      <c r="X30" s="106">
        <v>161983</v>
      </c>
      <c r="Y30" s="106">
        <f t="shared" si="15"/>
        <v>30777</v>
      </c>
      <c r="Z30" s="106">
        <f t="shared" si="16"/>
        <v>192760</v>
      </c>
      <c r="AA30" s="106">
        <f t="shared" si="0"/>
        <v>144435.16666666666</v>
      </c>
      <c r="AB30" s="107">
        <f t="shared" si="1"/>
        <v>110000</v>
      </c>
      <c r="AC30" s="106">
        <f t="shared" si="2"/>
        <v>176843</v>
      </c>
      <c r="AD30" s="108">
        <f t="shared" si="3"/>
        <v>143775</v>
      </c>
      <c r="AE30" s="109">
        <f t="shared" si="17"/>
        <v>110000</v>
      </c>
      <c r="AF30" s="110">
        <f t="shared" si="18"/>
        <v>20900</v>
      </c>
      <c r="AG30" s="110">
        <f t="shared" si="19"/>
        <v>130900</v>
      </c>
      <c r="AH30" s="119">
        <f t="shared" si="4"/>
        <v>130900</v>
      </c>
      <c r="AI30" s="94"/>
    </row>
    <row r="31" spans="1:35" ht="16.5">
      <c r="A31" s="102">
        <v>27</v>
      </c>
      <c r="B31" s="95" t="s">
        <v>529</v>
      </c>
      <c r="C31" s="95" t="s">
        <v>541</v>
      </c>
      <c r="D31" s="95" t="s">
        <v>386</v>
      </c>
      <c r="E31" s="95" t="s">
        <v>457</v>
      </c>
      <c r="F31" s="95" t="s">
        <v>382</v>
      </c>
      <c r="G31" s="95">
        <v>1</v>
      </c>
      <c r="H31" s="98">
        <v>0.19</v>
      </c>
      <c r="I31" s="106">
        <v>130235</v>
      </c>
      <c r="J31" s="106">
        <f t="shared" si="5"/>
        <v>24745</v>
      </c>
      <c r="K31" s="106">
        <f t="shared" si="6"/>
        <v>154980</v>
      </c>
      <c r="L31" s="106">
        <v>143775</v>
      </c>
      <c r="M31" s="106">
        <f t="shared" si="7"/>
        <v>27317</v>
      </c>
      <c r="N31" s="106">
        <f t="shared" si="8"/>
        <v>171092</v>
      </c>
      <c r="O31" s="106">
        <v>176843</v>
      </c>
      <c r="P31" s="106">
        <f t="shared" si="9"/>
        <v>33600</v>
      </c>
      <c r="Q31" s="106">
        <f t="shared" si="10"/>
        <v>210443</v>
      </c>
      <c r="R31" s="106">
        <v>143775</v>
      </c>
      <c r="S31" s="106">
        <f t="shared" si="11"/>
        <v>27317</v>
      </c>
      <c r="T31" s="106">
        <f t="shared" si="12"/>
        <v>171092</v>
      </c>
      <c r="U31" s="106">
        <v>110000</v>
      </c>
      <c r="V31" s="106">
        <f t="shared" si="13"/>
        <v>20900</v>
      </c>
      <c r="W31" s="106">
        <f t="shared" si="14"/>
        <v>130900</v>
      </c>
      <c r="X31" s="106">
        <v>161983</v>
      </c>
      <c r="Y31" s="106">
        <f t="shared" si="15"/>
        <v>30777</v>
      </c>
      <c r="Z31" s="106">
        <f t="shared" si="16"/>
        <v>192760</v>
      </c>
      <c r="AA31" s="106">
        <f t="shared" si="0"/>
        <v>144435.16666666666</v>
      </c>
      <c r="AB31" s="107">
        <f t="shared" si="1"/>
        <v>110000</v>
      </c>
      <c r="AC31" s="106">
        <f t="shared" si="2"/>
        <v>176843</v>
      </c>
      <c r="AD31" s="108">
        <f t="shared" si="3"/>
        <v>143775</v>
      </c>
      <c r="AE31" s="109">
        <f t="shared" si="17"/>
        <v>110000</v>
      </c>
      <c r="AF31" s="110">
        <f t="shared" si="18"/>
        <v>20900</v>
      </c>
      <c r="AG31" s="110">
        <f t="shared" si="19"/>
        <v>130900</v>
      </c>
      <c r="AH31" s="119">
        <f t="shared" si="4"/>
        <v>130900</v>
      </c>
      <c r="AI31" s="94"/>
    </row>
    <row r="32" spans="1:35" ht="16.5">
      <c r="A32" s="102">
        <v>28</v>
      </c>
      <c r="B32" s="95" t="s">
        <v>529</v>
      </c>
      <c r="C32" s="95" t="s">
        <v>540</v>
      </c>
      <c r="D32" s="95" t="s">
        <v>386</v>
      </c>
      <c r="E32" s="95" t="s">
        <v>389</v>
      </c>
      <c r="F32" s="95" t="s">
        <v>382</v>
      </c>
      <c r="G32" s="95">
        <v>1</v>
      </c>
      <c r="H32" s="98">
        <v>0.19</v>
      </c>
      <c r="I32" s="106">
        <v>130235</v>
      </c>
      <c r="J32" s="106">
        <f t="shared" si="5"/>
        <v>24745</v>
      </c>
      <c r="K32" s="106">
        <f t="shared" si="6"/>
        <v>154980</v>
      </c>
      <c r="L32" s="106">
        <v>143775</v>
      </c>
      <c r="M32" s="106">
        <f t="shared" si="7"/>
        <v>27317</v>
      </c>
      <c r="N32" s="106">
        <f t="shared" si="8"/>
        <v>171092</v>
      </c>
      <c r="O32" s="106">
        <v>176843</v>
      </c>
      <c r="P32" s="106">
        <f t="shared" si="9"/>
        <v>33600</v>
      </c>
      <c r="Q32" s="106">
        <f t="shared" si="10"/>
        <v>210443</v>
      </c>
      <c r="R32" s="106">
        <v>143775</v>
      </c>
      <c r="S32" s="106">
        <f t="shared" si="11"/>
        <v>27317</v>
      </c>
      <c r="T32" s="106">
        <f t="shared" si="12"/>
        <v>171092</v>
      </c>
      <c r="U32" s="106">
        <v>110000</v>
      </c>
      <c r="V32" s="106">
        <f t="shared" si="13"/>
        <v>20900</v>
      </c>
      <c r="W32" s="106">
        <f t="shared" si="14"/>
        <v>130900</v>
      </c>
      <c r="X32" s="106">
        <v>161983</v>
      </c>
      <c r="Y32" s="106">
        <f t="shared" si="15"/>
        <v>30777</v>
      </c>
      <c r="Z32" s="106">
        <f t="shared" si="16"/>
        <v>192760</v>
      </c>
      <c r="AA32" s="106">
        <f t="shared" si="0"/>
        <v>144435.16666666666</v>
      </c>
      <c r="AB32" s="107">
        <f t="shared" si="1"/>
        <v>110000</v>
      </c>
      <c r="AC32" s="106">
        <f t="shared" si="2"/>
        <v>176843</v>
      </c>
      <c r="AD32" s="108">
        <f t="shared" si="3"/>
        <v>143775</v>
      </c>
      <c r="AE32" s="109">
        <f t="shared" si="17"/>
        <v>110000</v>
      </c>
      <c r="AF32" s="110">
        <f t="shared" si="18"/>
        <v>20900</v>
      </c>
      <c r="AG32" s="110">
        <f t="shared" si="19"/>
        <v>130900</v>
      </c>
      <c r="AH32" s="119">
        <f t="shared" si="4"/>
        <v>130900</v>
      </c>
      <c r="AI32" s="94"/>
    </row>
    <row r="33" spans="1:35" ht="16.5">
      <c r="A33" s="102">
        <v>29</v>
      </c>
      <c r="B33" s="95" t="s">
        <v>529</v>
      </c>
      <c r="C33" s="95" t="s">
        <v>539</v>
      </c>
      <c r="D33" s="95" t="s">
        <v>569</v>
      </c>
      <c r="E33" s="95" t="s">
        <v>389</v>
      </c>
      <c r="F33" s="95" t="s">
        <v>382</v>
      </c>
      <c r="G33" s="95">
        <v>1</v>
      </c>
      <c r="H33" s="98">
        <v>0.19</v>
      </c>
      <c r="I33" s="106">
        <v>130235</v>
      </c>
      <c r="J33" s="106">
        <f t="shared" si="5"/>
        <v>24745</v>
      </c>
      <c r="K33" s="106">
        <f t="shared" si="6"/>
        <v>154980</v>
      </c>
      <c r="L33" s="112">
        <v>168569</v>
      </c>
      <c r="M33" s="106">
        <f t="shared" si="7"/>
        <v>32028</v>
      </c>
      <c r="N33" s="106">
        <f t="shared" si="8"/>
        <v>200597</v>
      </c>
      <c r="O33" s="112">
        <v>207340</v>
      </c>
      <c r="P33" s="106">
        <f t="shared" si="9"/>
        <v>39395</v>
      </c>
      <c r="Q33" s="106">
        <f t="shared" si="10"/>
        <v>246735</v>
      </c>
      <c r="R33" s="106">
        <v>168568.75</v>
      </c>
      <c r="S33" s="106">
        <f t="shared" si="11"/>
        <v>32028</v>
      </c>
      <c r="T33" s="106">
        <f t="shared" si="12"/>
        <v>200596.75</v>
      </c>
      <c r="U33" s="106">
        <v>140000</v>
      </c>
      <c r="V33" s="106">
        <f t="shared" si="13"/>
        <v>26600</v>
      </c>
      <c r="W33" s="106">
        <f t="shared" si="14"/>
        <v>166600</v>
      </c>
      <c r="X33" s="106">
        <v>187681</v>
      </c>
      <c r="Y33" s="106">
        <f t="shared" si="15"/>
        <v>35659</v>
      </c>
      <c r="Z33" s="106">
        <f t="shared" si="16"/>
        <v>223340</v>
      </c>
      <c r="AA33" s="106">
        <f t="shared" si="0"/>
        <v>167065.625</v>
      </c>
      <c r="AB33" s="107">
        <f t="shared" si="1"/>
        <v>130235</v>
      </c>
      <c r="AC33" s="106">
        <f t="shared" si="2"/>
        <v>207340</v>
      </c>
      <c r="AD33" s="108">
        <f t="shared" si="3"/>
        <v>168568.875</v>
      </c>
      <c r="AE33" s="109">
        <f t="shared" si="17"/>
        <v>130235</v>
      </c>
      <c r="AF33" s="110">
        <f t="shared" si="18"/>
        <v>24745</v>
      </c>
      <c r="AG33" s="110">
        <f t="shared" si="19"/>
        <v>154980</v>
      </c>
      <c r="AH33" s="119">
        <f t="shared" si="4"/>
        <v>154980</v>
      </c>
      <c r="AI33" s="94"/>
    </row>
    <row r="34" spans="1:35" ht="16.5">
      <c r="A34" s="102">
        <v>30</v>
      </c>
      <c r="B34" s="95" t="s">
        <v>529</v>
      </c>
      <c r="C34" s="95" t="s">
        <v>538</v>
      </c>
      <c r="D34" s="95" t="s">
        <v>386</v>
      </c>
      <c r="E34" s="95" t="s">
        <v>461</v>
      </c>
      <c r="F34" s="95" t="s">
        <v>382</v>
      </c>
      <c r="G34" s="95">
        <v>1</v>
      </c>
      <c r="H34" s="98">
        <v>0.19</v>
      </c>
      <c r="I34" s="106">
        <v>130235</v>
      </c>
      <c r="J34" s="106">
        <f t="shared" si="5"/>
        <v>24745</v>
      </c>
      <c r="K34" s="106">
        <f t="shared" si="6"/>
        <v>154980</v>
      </c>
      <c r="L34" s="106">
        <v>143775</v>
      </c>
      <c r="M34" s="106">
        <f t="shared" si="7"/>
        <v>27317</v>
      </c>
      <c r="N34" s="106">
        <f t="shared" si="8"/>
        <v>171092</v>
      </c>
      <c r="O34" s="106">
        <v>176843</v>
      </c>
      <c r="P34" s="106">
        <f t="shared" si="9"/>
        <v>33600</v>
      </c>
      <c r="Q34" s="106">
        <f t="shared" si="10"/>
        <v>210443</v>
      </c>
      <c r="R34" s="106">
        <v>143775</v>
      </c>
      <c r="S34" s="106">
        <f t="shared" si="11"/>
        <v>27317</v>
      </c>
      <c r="T34" s="106">
        <f t="shared" si="12"/>
        <v>171092</v>
      </c>
      <c r="U34" s="106">
        <v>110000</v>
      </c>
      <c r="V34" s="106">
        <f t="shared" si="13"/>
        <v>20900</v>
      </c>
      <c r="W34" s="106">
        <f t="shared" si="14"/>
        <v>130900</v>
      </c>
      <c r="X34" s="106">
        <v>161983</v>
      </c>
      <c r="Y34" s="106">
        <f t="shared" si="15"/>
        <v>30777</v>
      </c>
      <c r="Z34" s="106">
        <f t="shared" si="16"/>
        <v>192760</v>
      </c>
      <c r="AA34" s="106">
        <f t="shared" si="0"/>
        <v>144435.16666666666</v>
      </c>
      <c r="AB34" s="107">
        <f t="shared" si="1"/>
        <v>110000</v>
      </c>
      <c r="AC34" s="106">
        <f t="shared" si="2"/>
        <v>176843</v>
      </c>
      <c r="AD34" s="108">
        <f t="shared" si="3"/>
        <v>143775</v>
      </c>
      <c r="AE34" s="109">
        <f t="shared" si="17"/>
        <v>110000</v>
      </c>
      <c r="AF34" s="110">
        <f t="shared" si="18"/>
        <v>20900</v>
      </c>
      <c r="AG34" s="110">
        <f t="shared" si="19"/>
        <v>130900</v>
      </c>
      <c r="AH34" s="119">
        <f t="shared" si="4"/>
        <v>130900</v>
      </c>
      <c r="AI34" s="94"/>
    </row>
    <row r="35" spans="1:35" ht="16.5">
      <c r="A35" s="102">
        <v>31</v>
      </c>
      <c r="B35" s="95" t="s">
        <v>529</v>
      </c>
      <c r="C35" s="95" t="s">
        <v>537</v>
      </c>
      <c r="D35" s="95" t="s">
        <v>386</v>
      </c>
      <c r="E35" s="95" t="s">
        <v>461</v>
      </c>
      <c r="F35" s="95" t="s">
        <v>382</v>
      </c>
      <c r="G35" s="95">
        <v>1</v>
      </c>
      <c r="H35" s="98">
        <v>0.19</v>
      </c>
      <c r="I35" s="106">
        <v>130235</v>
      </c>
      <c r="J35" s="106">
        <f t="shared" si="5"/>
        <v>24745</v>
      </c>
      <c r="K35" s="106">
        <f t="shared" si="6"/>
        <v>154980</v>
      </c>
      <c r="L35" s="106">
        <v>143775</v>
      </c>
      <c r="M35" s="106">
        <f t="shared" si="7"/>
        <v>27317</v>
      </c>
      <c r="N35" s="106">
        <f t="shared" si="8"/>
        <v>171092</v>
      </c>
      <c r="O35" s="106">
        <v>176843</v>
      </c>
      <c r="P35" s="106">
        <f t="shared" si="9"/>
        <v>33600</v>
      </c>
      <c r="Q35" s="106">
        <f t="shared" si="10"/>
        <v>210443</v>
      </c>
      <c r="R35" s="106">
        <v>143775</v>
      </c>
      <c r="S35" s="106">
        <f t="shared" si="11"/>
        <v>27317</v>
      </c>
      <c r="T35" s="106">
        <f t="shared" si="12"/>
        <v>171092</v>
      </c>
      <c r="U35" s="106">
        <v>110000</v>
      </c>
      <c r="V35" s="106">
        <f t="shared" si="13"/>
        <v>20900</v>
      </c>
      <c r="W35" s="106">
        <f t="shared" si="14"/>
        <v>130900</v>
      </c>
      <c r="X35" s="106">
        <v>161983</v>
      </c>
      <c r="Y35" s="106">
        <f t="shared" si="15"/>
        <v>30777</v>
      </c>
      <c r="Z35" s="106">
        <f t="shared" si="16"/>
        <v>192760</v>
      </c>
      <c r="AA35" s="106">
        <f t="shared" si="0"/>
        <v>144435.16666666666</v>
      </c>
      <c r="AB35" s="107">
        <f t="shared" si="1"/>
        <v>110000</v>
      </c>
      <c r="AC35" s="106">
        <f t="shared" si="2"/>
        <v>176843</v>
      </c>
      <c r="AD35" s="108">
        <f t="shared" si="3"/>
        <v>143775</v>
      </c>
      <c r="AE35" s="109">
        <f t="shared" si="17"/>
        <v>110000</v>
      </c>
      <c r="AF35" s="110">
        <f t="shared" si="18"/>
        <v>20900</v>
      </c>
      <c r="AG35" s="110">
        <f t="shared" si="19"/>
        <v>130900</v>
      </c>
      <c r="AH35" s="119">
        <f t="shared" si="4"/>
        <v>130900</v>
      </c>
      <c r="AI35" s="94"/>
    </row>
    <row r="36" spans="1:35" ht="16.5">
      <c r="A36" s="102">
        <v>32</v>
      </c>
      <c r="B36" s="95" t="s">
        <v>529</v>
      </c>
      <c r="C36" s="95" t="s">
        <v>536</v>
      </c>
      <c r="D36" s="95" t="s">
        <v>386</v>
      </c>
      <c r="E36" s="95" t="s">
        <v>393</v>
      </c>
      <c r="F36" s="95" t="s">
        <v>382</v>
      </c>
      <c r="G36" s="95">
        <v>1</v>
      </c>
      <c r="H36" s="98">
        <v>0.19</v>
      </c>
      <c r="I36" s="106">
        <v>130235</v>
      </c>
      <c r="J36" s="106">
        <f t="shared" si="5"/>
        <v>24745</v>
      </c>
      <c r="K36" s="106">
        <f t="shared" si="6"/>
        <v>154980</v>
      </c>
      <c r="L36" s="106">
        <v>143775</v>
      </c>
      <c r="M36" s="106">
        <f t="shared" si="7"/>
        <v>27317</v>
      </c>
      <c r="N36" s="106">
        <f t="shared" si="8"/>
        <v>171092</v>
      </c>
      <c r="O36" s="106">
        <v>176843</v>
      </c>
      <c r="P36" s="106">
        <f t="shared" si="9"/>
        <v>33600</v>
      </c>
      <c r="Q36" s="106">
        <f t="shared" si="10"/>
        <v>210443</v>
      </c>
      <c r="R36" s="106">
        <v>143775</v>
      </c>
      <c r="S36" s="106">
        <f t="shared" si="11"/>
        <v>27317</v>
      </c>
      <c r="T36" s="106">
        <f t="shared" si="12"/>
        <v>171092</v>
      </c>
      <c r="U36" s="106">
        <v>110000</v>
      </c>
      <c r="V36" s="106">
        <f t="shared" si="13"/>
        <v>20900</v>
      </c>
      <c r="W36" s="106">
        <f t="shared" si="14"/>
        <v>130900</v>
      </c>
      <c r="X36" s="106">
        <v>161983</v>
      </c>
      <c r="Y36" s="106">
        <f t="shared" si="15"/>
        <v>30777</v>
      </c>
      <c r="Z36" s="106">
        <f t="shared" si="16"/>
        <v>192760</v>
      </c>
      <c r="AA36" s="106">
        <f t="shared" si="0"/>
        <v>144435.16666666666</v>
      </c>
      <c r="AB36" s="107">
        <f t="shared" si="1"/>
        <v>110000</v>
      </c>
      <c r="AC36" s="106">
        <f t="shared" si="2"/>
        <v>176843</v>
      </c>
      <c r="AD36" s="108">
        <f t="shared" si="3"/>
        <v>143775</v>
      </c>
      <c r="AE36" s="109">
        <f t="shared" si="17"/>
        <v>110000</v>
      </c>
      <c r="AF36" s="110">
        <f t="shared" si="18"/>
        <v>20900</v>
      </c>
      <c r="AG36" s="110">
        <f t="shared" si="19"/>
        <v>130900</v>
      </c>
      <c r="AH36" s="119">
        <f t="shared" si="4"/>
        <v>130900</v>
      </c>
      <c r="AI36" s="94"/>
    </row>
    <row r="37" spans="1:35" ht="16.5">
      <c r="A37" s="102">
        <v>33</v>
      </c>
      <c r="B37" s="95" t="s">
        <v>529</v>
      </c>
      <c r="C37" s="95" t="s">
        <v>535</v>
      </c>
      <c r="D37" s="95" t="s">
        <v>569</v>
      </c>
      <c r="E37" s="95" t="s">
        <v>393</v>
      </c>
      <c r="F37" s="95" t="s">
        <v>382</v>
      </c>
      <c r="G37" s="95">
        <v>1</v>
      </c>
      <c r="H37" s="98">
        <v>0.19</v>
      </c>
      <c r="I37" s="106">
        <v>130235</v>
      </c>
      <c r="J37" s="106">
        <f t="shared" si="5"/>
        <v>24745</v>
      </c>
      <c r="K37" s="106">
        <f t="shared" si="6"/>
        <v>154980</v>
      </c>
      <c r="L37" s="112">
        <v>168569</v>
      </c>
      <c r="M37" s="106">
        <f t="shared" si="7"/>
        <v>32028</v>
      </c>
      <c r="N37" s="106">
        <f t="shared" si="8"/>
        <v>200597</v>
      </c>
      <c r="O37" s="112">
        <v>207340</v>
      </c>
      <c r="P37" s="106">
        <f t="shared" si="9"/>
        <v>39395</v>
      </c>
      <c r="Q37" s="106">
        <f t="shared" si="10"/>
        <v>246735</v>
      </c>
      <c r="R37" s="106">
        <v>168568.75</v>
      </c>
      <c r="S37" s="106">
        <f t="shared" si="11"/>
        <v>32028</v>
      </c>
      <c r="T37" s="106">
        <f t="shared" si="12"/>
        <v>200596.75</v>
      </c>
      <c r="U37" s="106">
        <v>140000</v>
      </c>
      <c r="V37" s="106">
        <f t="shared" si="13"/>
        <v>26600</v>
      </c>
      <c r="W37" s="106">
        <f t="shared" si="14"/>
        <v>166600</v>
      </c>
      <c r="X37" s="106">
        <v>187681</v>
      </c>
      <c r="Y37" s="106">
        <f t="shared" si="15"/>
        <v>35659</v>
      </c>
      <c r="Z37" s="106">
        <f t="shared" si="16"/>
        <v>223340</v>
      </c>
      <c r="AA37" s="106">
        <f t="shared" ref="AA37:AA68" si="20">AVERAGE(I37,L37,O37,R37,U37,X37)</f>
        <v>167065.625</v>
      </c>
      <c r="AB37" s="107">
        <f t="shared" ref="AB37:AB68" si="21">MIN(I37,L37,O37,R37,U37,X37)</f>
        <v>130235</v>
      </c>
      <c r="AC37" s="106">
        <f t="shared" ref="AC37:AC68" si="22">MAX(I37,L37,O37,R37,U37,X37)</f>
        <v>207340</v>
      </c>
      <c r="AD37" s="108">
        <f t="shared" ref="AD37:AD68" si="23">MEDIAN(I37,L37,O37,R37,U37,X37)</f>
        <v>168568.875</v>
      </c>
      <c r="AE37" s="109">
        <f t="shared" si="17"/>
        <v>130235</v>
      </c>
      <c r="AF37" s="110">
        <f t="shared" si="18"/>
        <v>24745</v>
      </c>
      <c r="AG37" s="110">
        <f t="shared" si="19"/>
        <v>154980</v>
      </c>
      <c r="AH37" s="119">
        <f t="shared" ref="AH37:AH68" si="24">AG37*G37</f>
        <v>154980</v>
      </c>
      <c r="AI37" s="94"/>
    </row>
    <row r="38" spans="1:35" ht="16.5">
      <c r="A38" s="102">
        <v>34</v>
      </c>
      <c r="B38" s="95" t="s">
        <v>529</v>
      </c>
      <c r="C38" s="95" t="s">
        <v>534</v>
      </c>
      <c r="D38" s="95" t="s">
        <v>569</v>
      </c>
      <c r="E38" s="95" t="s">
        <v>393</v>
      </c>
      <c r="F38" s="95" t="s">
        <v>382</v>
      </c>
      <c r="G38" s="95">
        <v>1</v>
      </c>
      <c r="H38" s="98">
        <v>0.19</v>
      </c>
      <c r="I38" s="106">
        <v>130235</v>
      </c>
      <c r="J38" s="106">
        <f t="shared" si="5"/>
        <v>24745</v>
      </c>
      <c r="K38" s="106">
        <f t="shared" si="6"/>
        <v>154980</v>
      </c>
      <c r="L38" s="112">
        <v>168569</v>
      </c>
      <c r="M38" s="106">
        <f t="shared" si="7"/>
        <v>32028</v>
      </c>
      <c r="N38" s="106">
        <f t="shared" si="8"/>
        <v>200597</v>
      </c>
      <c r="O38" s="112">
        <v>207340</v>
      </c>
      <c r="P38" s="106">
        <f t="shared" si="9"/>
        <v>39395</v>
      </c>
      <c r="Q38" s="106">
        <f t="shared" si="10"/>
        <v>246735</v>
      </c>
      <c r="R38" s="106">
        <v>168568.75</v>
      </c>
      <c r="S38" s="106">
        <f t="shared" si="11"/>
        <v>32028</v>
      </c>
      <c r="T38" s="106">
        <f t="shared" si="12"/>
        <v>200596.75</v>
      </c>
      <c r="U38" s="106">
        <v>140000</v>
      </c>
      <c r="V38" s="106">
        <f t="shared" si="13"/>
        <v>26600</v>
      </c>
      <c r="W38" s="106">
        <f t="shared" si="14"/>
        <v>166600</v>
      </c>
      <c r="X38" s="106">
        <v>187681</v>
      </c>
      <c r="Y38" s="106">
        <f t="shared" si="15"/>
        <v>35659</v>
      </c>
      <c r="Z38" s="106">
        <f t="shared" si="16"/>
        <v>223340</v>
      </c>
      <c r="AA38" s="106">
        <f t="shared" si="20"/>
        <v>167065.625</v>
      </c>
      <c r="AB38" s="107">
        <f t="shared" si="21"/>
        <v>130235</v>
      </c>
      <c r="AC38" s="106">
        <f t="shared" si="22"/>
        <v>207340</v>
      </c>
      <c r="AD38" s="108">
        <f t="shared" si="23"/>
        <v>168568.875</v>
      </c>
      <c r="AE38" s="109">
        <f t="shared" si="17"/>
        <v>130235</v>
      </c>
      <c r="AF38" s="110">
        <f t="shared" si="18"/>
        <v>24745</v>
      </c>
      <c r="AG38" s="110">
        <f t="shared" si="19"/>
        <v>154980</v>
      </c>
      <c r="AH38" s="119">
        <f t="shared" si="24"/>
        <v>154980</v>
      </c>
      <c r="AI38" s="94"/>
    </row>
    <row r="39" spans="1:35" ht="16.5">
      <c r="A39" s="102">
        <v>35</v>
      </c>
      <c r="B39" s="95" t="s">
        <v>529</v>
      </c>
      <c r="C39" s="95" t="s">
        <v>462</v>
      </c>
      <c r="D39" s="95" t="s">
        <v>386</v>
      </c>
      <c r="E39" s="95" t="s">
        <v>389</v>
      </c>
      <c r="F39" s="95" t="s">
        <v>382</v>
      </c>
      <c r="G39" s="95">
        <v>1</v>
      </c>
      <c r="H39" s="98">
        <v>0.19</v>
      </c>
      <c r="I39" s="106">
        <v>130235</v>
      </c>
      <c r="J39" s="106">
        <f t="shared" si="5"/>
        <v>24745</v>
      </c>
      <c r="K39" s="106">
        <f t="shared" si="6"/>
        <v>154980</v>
      </c>
      <c r="L39" s="106">
        <v>143775</v>
      </c>
      <c r="M39" s="106">
        <f t="shared" si="7"/>
        <v>27317</v>
      </c>
      <c r="N39" s="106">
        <f t="shared" si="8"/>
        <v>171092</v>
      </c>
      <c r="O39" s="106">
        <v>176843</v>
      </c>
      <c r="P39" s="106">
        <f t="shared" si="9"/>
        <v>33600</v>
      </c>
      <c r="Q39" s="106">
        <f t="shared" si="10"/>
        <v>210443</v>
      </c>
      <c r="R39" s="106">
        <v>143775</v>
      </c>
      <c r="S39" s="106">
        <f t="shared" si="11"/>
        <v>27317</v>
      </c>
      <c r="T39" s="106">
        <f t="shared" si="12"/>
        <v>171092</v>
      </c>
      <c r="U39" s="106">
        <v>110000</v>
      </c>
      <c r="V39" s="106">
        <f t="shared" si="13"/>
        <v>20900</v>
      </c>
      <c r="W39" s="106">
        <f t="shared" si="14"/>
        <v>130900</v>
      </c>
      <c r="X39" s="106">
        <v>161983</v>
      </c>
      <c r="Y39" s="106">
        <f t="shared" si="15"/>
        <v>30777</v>
      </c>
      <c r="Z39" s="106">
        <f t="shared" si="16"/>
        <v>192760</v>
      </c>
      <c r="AA39" s="106">
        <f t="shared" si="20"/>
        <v>144435.16666666666</v>
      </c>
      <c r="AB39" s="107">
        <f t="shared" si="21"/>
        <v>110000</v>
      </c>
      <c r="AC39" s="106">
        <f t="shared" si="22"/>
        <v>176843</v>
      </c>
      <c r="AD39" s="108">
        <f t="shared" si="23"/>
        <v>143775</v>
      </c>
      <c r="AE39" s="109">
        <f t="shared" si="17"/>
        <v>110000</v>
      </c>
      <c r="AF39" s="110">
        <f t="shared" si="18"/>
        <v>20900</v>
      </c>
      <c r="AG39" s="110">
        <f t="shared" si="19"/>
        <v>130900</v>
      </c>
      <c r="AH39" s="119">
        <f t="shared" si="24"/>
        <v>130900</v>
      </c>
      <c r="AI39" s="94"/>
    </row>
    <row r="40" spans="1:35" ht="16.5">
      <c r="A40" s="102">
        <v>36</v>
      </c>
      <c r="B40" s="95" t="s">
        <v>529</v>
      </c>
      <c r="C40" s="95" t="s">
        <v>533</v>
      </c>
      <c r="D40" s="95" t="s">
        <v>386</v>
      </c>
      <c r="E40" s="95" t="s">
        <v>393</v>
      </c>
      <c r="F40" s="95" t="s">
        <v>382</v>
      </c>
      <c r="G40" s="95">
        <v>1</v>
      </c>
      <c r="H40" s="98">
        <v>0.19</v>
      </c>
      <c r="I40" s="106">
        <v>130235</v>
      </c>
      <c r="J40" s="106">
        <f t="shared" si="5"/>
        <v>24745</v>
      </c>
      <c r="K40" s="106">
        <f t="shared" si="6"/>
        <v>154980</v>
      </c>
      <c r="L40" s="106">
        <v>143775</v>
      </c>
      <c r="M40" s="106">
        <f t="shared" si="7"/>
        <v>27317</v>
      </c>
      <c r="N40" s="106">
        <f t="shared" si="8"/>
        <v>171092</v>
      </c>
      <c r="O40" s="106">
        <v>176843</v>
      </c>
      <c r="P40" s="106">
        <f t="shared" si="9"/>
        <v>33600</v>
      </c>
      <c r="Q40" s="106">
        <f t="shared" si="10"/>
        <v>210443</v>
      </c>
      <c r="R40" s="106">
        <v>143775</v>
      </c>
      <c r="S40" s="106">
        <f t="shared" si="11"/>
        <v>27317</v>
      </c>
      <c r="T40" s="106">
        <f t="shared" si="12"/>
        <v>171092</v>
      </c>
      <c r="U40" s="106">
        <v>110000</v>
      </c>
      <c r="V40" s="106">
        <f t="shared" si="13"/>
        <v>20900</v>
      </c>
      <c r="W40" s="106">
        <f t="shared" si="14"/>
        <v>130900</v>
      </c>
      <c r="X40" s="106">
        <v>161983</v>
      </c>
      <c r="Y40" s="106">
        <f t="shared" si="15"/>
        <v>30777</v>
      </c>
      <c r="Z40" s="106">
        <f t="shared" si="16"/>
        <v>192760</v>
      </c>
      <c r="AA40" s="106">
        <f t="shared" si="20"/>
        <v>144435.16666666666</v>
      </c>
      <c r="AB40" s="107">
        <f t="shared" si="21"/>
        <v>110000</v>
      </c>
      <c r="AC40" s="106">
        <f t="shared" si="22"/>
        <v>176843</v>
      </c>
      <c r="AD40" s="108">
        <f t="shared" si="23"/>
        <v>143775</v>
      </c>
      <c r="AE40" s="109">
        <f t="shared" si="17"/>
        <v>110000</v>
      </c>
      <c r="AF40" s="110">
        <f t="shared" si="18"/>
        <v>20900</v>
      </c>
      <c r="AG40" s="110">
        <f t="shared" si="19"/>
        <v>130900</v>
      </c>
      <c r="AH40" s="119">
        <f t="shared" si="24"/>
        <v>130900</v>
      </c>
      <c r="AI40" s="94"/>
    </row>
    <row r="41" spans="1:35" ht="16.5">
      <c r="A41" s="102">
        <v>37</v>
      </c>
      <c r="B41" s="95" t="s">
        <v>529</v>
      </c>
      <c r="C41" s="95" t="s">
        <v>532</v>
      </c>
      <c r="D41" s="95" t="s">
        <v>386</v>
      </c>
      <c r="E41" s="95" t="s">
        <v>450</v>
      </c>
      <c r="F41" s="95" t="s">
        <v>382</v>
      </c>
      <c r="G41" s="95">
        <v>1</v>
      </c>
      <c r="H41" s="98">
        <v>0.19</v>
      </c>
      <c r="I41" s="106">
        <v>130235</v>
      </c>
      <c r="J41" s="106">
        <f t="shared" si="5"/>
        <v>24745</v>
      </c>
      <c r="K41" s="106">
        <f t="shared" si="6"/>
        <v>154980</v>
      </c>
      <c r="L41" s="106">
        <v>143775</v>
      </c>
      <c r="M41" s="106">
        <f t="shared" si="7"/>
        <v>27317</v>
      </c>
      <c r="N41" s="106">
        <f t="shared" si="8"/>
        <v>171092</v>
      </c>
      <c r="O41" s="106">
        <v>176843</v>
      </c>
      <c r="P41" s="106">
        <f t="shared" si="9"/>
        <v>33600</v>
      </c>
      <c r="Q41" s="106">
        <f t="shared" si="10"/>
        <v>210443</v>
      </c>
      <c r="R41" s="106">
        <v>143775</v>
      </c>
      <c r="S41" s="106">
        <f t="shared" si="11"/>
        <v>27317</v>
      </c>
      <c r="T41" s="106">
        <f t="shared" si="12"/>
        <v>171092</v>
      </c>
      <c r="U41" s="106">
        <v>110000</v>
      </c>
      <c r="V41" s="106">
        <f t="shared" si="13"/>
        <v>20900</v>
      </c>
      <c r="W41" s="106">
        <f t="shared" si="14"/>
        <v>130900</v>
      </c>
      <c r="X41" s="106">
        <v>161983</v>
      </c>
      <c r="Y41" s="106">
        <f t="shared" si="15"/>
        <v>30777</v>
      </c>
      <c r="Z41" s="106">
        <f t="shared" si="16"/>
        <v>192760</v>
      </c>
      <c r="AA41" s="106">
        <f t="shared" si="20"/>
        <v>144435.16666666666</v>
      </c>
      <c r="AB41" s="107">
        <f t="shared" si="21"/>
        <v>110000</v>
      </c>
      <c r="AC41" s="106">
        <f t="shared" si="22"/>
        <v>176843</v>
      </c>
      <c r="AD41" s="108">
        <f t="shared" si="23"/>
        <v>143775</v>
      </c>
      <c r="AE41" s="109">
        <f t="shared" si="17"/>
        <v>110000</v>
      </c>
      <c r="AF41" s="110">
        <f t="shared" si="18"/>
        <v>20900</v>
      </c>
      <c r="AG41" s="110">
        <f t="shared" si="19"/>
        <v>130900</v>
      </c>
      <c r="AH41" s="119">
        <f t="shared" si="24"/>
        <v>130900</v>
      </c>
      <c r="AI41" s="94"/>
    </row>
    <row r="42" spans="1:35" ht="16.5">
      <c r="A42" s="102">
        <v>38</v>
      </c>
      <c r="B42" s="95" t="s">
        <v>529</v>
      </c>
      <c r="C42" s="95" t="s">
        <v>531</v>
      </c>
      <c r="D42" s="95" t="s">
        <v>425</v>
      </c>
      <c r="E42" s="95" t="s">
        <v>385</v>
      </c>
      <c r="F42" s="95" t="s">
        <v>382</v>
      </c>
      <c r="G42" s="95">
        <v>1</v>
      </c>
      <c r="H42" s="98">
        <v>0.19</v>
      </c>
      <c r="I42" s="106">
        <v>130235</v>
      </c>
      <c r="J42" s="106">
        <f t="shared" si="5"/>
        <v>24745</v>
      </c>
      <c r="K42" s="106">
        <f t="shared" si="6"/>
        <v>154980</v>
      </c>
      <c r="L42" s="111">
        <v>175819</v>
      </c>
      <c r="M42" s="106">
        <f t="shared" si="7"/>
        <v>33406</v>
      </c>
      <c r="N42" s="106">
        <f t="shared" si="8"/>
        <v>209225</v>
      </c>
      <c r="O42" s="111">
        <v>216257</v>
      </c>
      <c r="P42" s="106">
        <f t="shared" si="9"/>
        <v>41089</v>
      </c>
      <c r="Q42" s="106">
        <f t="shared" si="10"/>
        <v>257346</v>
      </c>
      <c r="R42" s="106">
        <v>175818.75</v>
      </c>
      <c r="S42" s="106">
        <f t="shared" si="11"/>
        <v>33406</v>
      </c>
      <c r="T42" s="106">
        <f t="shared" si="12"/>
        <v>209224.75</v>
      </c>
      <c r="U42" s="106">
        <v>110000</v>
      </c>
      <c r="V42" s="106">
        <f t="shared" si="13"/>
        <v>20900</v>
      </c>
      <c r="W42" s="106">
        <f t="shared" si="14"/>
        <v>130900</v>
      </c>
      <c r="X42" s="106">
        <v>187681</v>
      </c>
      <c r="Y42" s="106">
        <f t="shared" si="15"/>
        <v>35659</v>
      </c>
      <c r="Z42" s="106">
        <f t="shared" si="16"/>
        <v>223340</v>
      </c>
      <c r="AA42" s="106">
        <f t="shared" si="20"/>
        <v>165968.45833333334</v>
      </c>
      <c r="AB42" s="107">
        <f t="shared" si="21"/>
        <v>110000</v>
      </c>
      <c r="AC42" s="106">
        <f t="shared" si="22"/>
        <v>216257</v>
      </c>
      <c r="AD42" s="108">
        <f t="shared" si="23"/>
        <v>175818.875</v>
      </c>
      <c r="AE42" s="109">
        <f t="shared" si="17"/>
        <v>110000</v>
      </c>
      <c r="AF42" s="110">
        <f t="shared" si="18"/>
        <v>20900</v>
      </c>
      <c r="AG42" s="110">
        <f t="shared" si="19"/>
        <v>130900</v>
      </c>
      <c r="AH42" s="119">
        <f t="shared" si="24"/>
        <v>130900</v>
      </c>
      <c r="AI42" s="94"/>
    </row>
    <row r="43" spans="1:35" ht="16.5">
      <c r="A43" s="102">
        <v>39</v>
      </c>
      <c r="B43" s="95" t="s">
        <v>529</v>
      </c>
      <c r="C43" s="95" t="s">
        <v>483</v>
      </c>
      <c r="D43" s="95" t="s">
        <v>569</v>
      </c>
      <c r="E43" s="95" t="s">
        <v>383</v>
      </c>
      <c r="F43" s="95" t="s">
        <v>382</v>
      </c>
      <c r="G43" s="95">
        <v>1</v>
      </c>
      <c r="H43" s="98">
        <v>0.19</v>
      </c>
      <c r="I43" s="106">
        <v>130235</v>
      </c>
      <c r="J43" s="106">
        <f t="shared" si="5"/>
        <v>24745</v>
      </c>
      <c r="K43" s="106">
        <f t="shared" si="6"/>
        <v>154980</v>
      </c>
      <c r="L43" s="112">
        <v>173168</v>
      </c>
      <c r="M43" s="106">
        <f t="shared" si="7"/>
        <v>32902</v>
      </c>
      <c r="N43" s="106">
        <f t="shared" si="8"/>
        <v>206070</v>
      </c>
      <c r="O43" s="112">
        <v>212996</v>
      </c>
      <c r="P43" s="106">
        <f t="shared" si="9"/>
        <v>40469</v>
      </c>
      <c r="Q43" s="106">
        <f t="shared" si="10"/>
        <v>253465</v>
      </c>
      <c r="R43" s="106">
        <v>173167.5</v>
      </c>
      <c r="S43" s="106">
        <f t="shared" si="11"/>
        <v>32902</v>
      </c>
      <c r="T43" s="106">
        <f t="shared" si="12"/>
        <v>206069.5</v>
      </c>
      <c r="U43" s="106">
        <v>140000</v>
      </c>
      <c r="V43" s="106">
        <f t="shared" si="13"/>
        <v>26600</v>
      </c>
      <c r="W43" s="106">
        <f t="shared" si="14"/>
        <v>166600</v>
      </c>
      <c r="X43" s="106">
        <v>187681</v>
      </c>
      <c r="Y43" s="106">
        <f t="shared" si="15"/>
        <v>35659</v>
      </c>
      <c r="Z43" s="106">
        <f t="shared" si="16"/>
        <v>223340</v>
      </c>
      <c r="AA43" s="106">
        <f t="shared" si="20"/>
        <v>169541.25</v>
      </c>
      <c r="AB43" s="107">
        <f t="shared" si="21"/>
        <v>130235</v>
      </c>
      <c r="AC43" s="106">
        <f t="shared" si="22"/>
        <v>212996</v>
      </c>
      <c r="AD43" s="108">
        <f t="shared" si="23"/>
        <v>173167.75</v>
      </c>
      <c r="AE43" s="109">
        <f t="shared" si="17"/>
        <v>130235</v>
      </c>
      <c r="AF43" s="110">
        <f t="shared" si="18"/>
        <v>24745</v>
      </c>
      <c r="AG43" s="110">
        <f t="shared" si="19"/>
        <v>154980</v>
      </c>
      <c r="AH43" s="119">
        <f t="shared" si="24"/>
        <v>154980</v>
      </c>
      <c r="AI43" s="94"/>
    </row>
    <row r="44" spans="1:35" ht="16.5">
      <c r="A44" s="102">
        <v>40</v>
      </c>
      <c r="B44" s="95" t="s">
        <v>529</v>
      </c>
      <c r="C44" s="95" t="s">
        <v>530</v>
      </c>
      <c r="D44" s="95" t="s">
        <v>386</v>
      </c>
      <c r="E44" s="95" t="s">
        <v>450</v>
      </c>
      <c r="F44" s="95" t="s">
        <v>382</v>
      </c>
      <c r="G44" s="95">
        <v>1</v>
      </c>
      <c r="H44" s="98">
        <v>0.19</v>
      </c>
      <c r="I44" s="106">
        <v>130235</v>
      </c>
      <c r="J44" s="106">
        <f t="shared" si="5"/>
        <v>24745</v>
      </c>
      <c r="K44" s="106">
        <f t="shared" si="6"/>
        <v>154980</v>
      </c>
      <c r="L44" s="106">
        <v>143775</v>
      </c>
      <c r="M44" s="106">
        <f t="shared" si="7"/>
        <v>27317</v>
      </c>
      <c r="N44" s="106">
        <f t="shared" si="8"/>
        <v>171092</v>
      </c>
      <c r="O44" s="106">
        <v>176843</v>
      </c>
      <c r="P44" s="106">
        <f t="shared" si="9"/>
        <v>33600</v>
      </c>
      <c r="Q44" s="106">
        <f t="shared" si="10"/>
        <v>210443</v>
      </c>
      <c r="R44" s="106">
        <v>143775</v>
      </c>
      <c r="S44" s="106">
        <f t="shared" si="11"/>
        <v>27317</v>
      </c>
      <c r="T44" s="106">
        <f t="shared" si="12"/>
        <v>171092</v>
      </c>
      <c r="U44" s="106">
        <v>110000</v>
      </c>
      <c r="V44" s="106">
        <f t="shared" si="13"/>
        <v>20900</v>
      </c>
      <c r="W44" s="106">
        <f t="shared" si="14"/>
        <v>130900</v>
      </c>
      <c r="X44" s="106">
        <v>161983</v>
      </c>
      <c r="Y44" s="106">
        <f t="shared" si="15"/>
        <v>30777</v>
      </c>
      <c r="Z44" s="106">
        <f t="shared" si="16"/>
        <v>192760</v>
      </c>
      <c r="AA44" s="106">
        <f t="shared" si="20"/>
        <v>144435.16666666666</v>
      </c>
      <c r="AB44" s="107">
        <f t="shared" si="21"/>
        <v>110000</v>
      </c>
      <c r="AC44" s="106">
        <f t="shared" si="22"/>
        <v>176843</v>
      </c>
      <c r="AD44" s="108">
        <f t="shared" si="23"/>
        <v>143775</v>
      </c>
      <c r="AE44" s="109">
        <f t="shared" si="17"/>
        <v>110000</v>
      </c>
      <c r="AF44" s="110">
        <f t="shared" si="18"/>
        <v>20900</v>
      </c>
      <c r="AG44" s="110">
        <f t="shared" si="19"/>
        <v>130900</v>
      </c>
      <c r="AH44" s="119">
        <f t="shared" si="24"/>
        <v>130900</v>
      </c>
      <c r="AI44" s="94"/>
    </row>
    <row r="45" spans="1:35" ht="16.5">
      <c r="A45" s="102">
        <v>41</v>
      </c>
      <c r="B45" s="95" t="s">
        <v>529</v>
      </c>
      <c r="C45" s="95" t="s">
        <v>528</v>
      </c>
      <c r="D45" s="95" t="s">
        <v>386</v>
      </c>
      <c r="E45" s="95" t="s">
        <v>457</v>
      </c>
      <c r="F45" s="95" t="s">
        <v>382</v>
      </c>
      <c r="G45" s="95">
        <v>1</v>
      </c>
      <c r="H45" s="98">
        <v>0.19</v>
      </c>
      <c r="I45" s="106">
        <v>130235</v>
      </c>
      <c r="J45" s="106">
        <f t="shared" si="5"/>
        <v>24745</v>
      </c>
      <c r="K45" s="106">
        <f t="shared" si="6"/>
        <v>154980</v>
      </c>
      <c r="L45" s="106">
        <v>143775</v>
      </c>
      <c r="M45" s="106">
        <f t="shared" si="7"/>
        <v>27317</v>
      </c>
      <c r="N45" s="106">
        <f t="shared" si="8"/>
        <v>171092</v>
      </c>
      <c r="O45" s="106">
        <v>176843</v>
      </c>
      <c r="P45" s="106">
        <f t="shared" si="9"/>
        <v>33600</v>
      </c>
      <c r="Q45" s="106">
        <f t="shared" si="10"/>
        <v>210443</v>
      </c>
      <c r="R45" s="106">
        <v>143775</v>
      </c>
      <c r="S45" s="106">
        <f t="shared" si="11"/>
        <v>27317</v>
      </c>
      <c r="T45" s="106">
        <f t="shared" si="12"/>
        <v>171092</v>
      </c>
      <c r="U45" s="106">
        <v>110000</v>
      </c>
      <c r="V45" s="106">
        <f t="shared" si="13"/>
        <v>20900</v>
      </c>
      <c r="W45" s="106">
        <f t="shared" si="14"/>
        <v>130900</v>
      </c>
      <c r="X45" s="106">
        <v>161983</v>
      </c>
      <c r="Y45" s="106">
        <f t="shared" si="15"/>
        <v>30777</v>
      </c>
      <c r="Z45" s="106">
        <f t="shared" si="16"/>
        <v>192760</v>
      </c>
      <c r="AA45" s="106">
        <f t="shared" si="20"/>
        <v>144435.16666666666</v>
      </c>
      <c r="AB45" s="107">
        <f t="shared" si="21"/>
        <v>110000</v>
      </c>
      <c r="AC45" s="106">
        <f t="shared" si="22"/>
        <v>176843</v>
      </c>
      <c r="AD45" s="108">
        <f t="shared" si="23"/>
        <v>143775</v>
      </c>
      <c r="AE45" s="109">
        <f t="shared" si="17"/>
        <v>110000</v>
      </c>
      <c r="AF45" s="110">
        <f t="shared" si="18"/>
        <v>20900</v>
      </c>
      <c r="AG45" s="110">
        <f t="shared" si="19"/>
        <v>130900</v>
      </c>
      <c r="AH45" s="119">
        <f t="shared" si="24"/>
        <v>130900</v>
      </c>
      <c r="AI45" s="94"/>
    </row>
    <row r="46" spans="1:35" ht="16.5">
      <c r="A46" s="102">
        <v>42</v>
      </c>
      <c r="B46" s="95" t="s">
        <v>529</v>
      </c>
      <c r="C46" s="95" t="s">
        <v>574</v>
      </c>
      <c r="D46" s="95" t="s">
        <v>386</v>
      </c>
      <c r="E46" s="95" t="s">
        <v>450</v>
      </c>
      <c r="F46" s="95" t="s">
        <v>382</v>
      </c>
      <c r="G46" s="95">
        <v>1</v>
      </c>
      <c r="H46" s="98">
        <v>0.19</v>
      </c>
      <c r="I46" s="106">
        <v>130235</v>
      </c>
      <c r="J46" s="106">
        <f t="shared" si="5"/>
        <v>24745</v>
      </c>
      <c r="K46" s="106">
        <f t="shared" si="6"/>
        <v>154980</v>
      </c>
      <c r="L46" s="106">
        <v>143775</v>
      </c>
      <c r="M46" s="106">
        <f t="shared" si="7"/>
        <v>27317</v>
      </c>
      <c r="N46" s="106">
        <f t="shared" si="8"/>
        <v>171092</v>
      </c>
      <c r="O46" s="106">
        <v>176843</v>
      </c>
      <c r="P46" s="106">
        <f t="shared" si="9"/>
        <v>33600</v>
      </c>
      <c r="Q46" s="106">
        <f t="shared" si="10"/>
        <v>210443</v>
      </c>
      <c r="R46" s="106">
        <v>143775</v>
      </c>
      <c r="S46" s="106">
        <f t="shared" si="11"/>
        <v>27317</v>
      </c>
      <c r="T46" s="106">
        <f t="shared" si="12"/>
        <v>171092</v>
      </c>
      <c r="U46" s="106">
        <v>110000</v>
      </c>
      <c r="V46" s="106">
        <f t="shared" si="13"/>
        <v>20900</v>
      </c>
      <c r="W46" s="106">
        <f t="shared" si="14"/>
        <v>130900</v>
      </c>
      <c r="X46" s="106">
        <v>161983</v>
      </c>
      <c r="Y46" s="106">
        <f t="shared" si="15"/>
        <v>30777</v>
      </c>
      <c r="Z46" s="106">
        <f t="shared" si="16"/>
        <v>192760</v>
      </c>
      <c r="AA46" s="106">
        <f t="shared" si="20"/>
        <v>144435.16666666666</v>
      </c>
      <c r="AB46" s="107">
        <f t="shared" si="21"/>
        <v>110000</v>
      </c>
      <c r="AC46" s="106">
        <f t="shared" si="22"/>
        <v>176843</v>
      </c>
      <c r="AD46" s="108">
        <f t="shared" si="23"/>
        <v>143775</v>
      </c>
      <c r="AE46" s="109">
        <f t="shared" si="17"/>
        <v>110000</v>
      </c>
      <c r="AF46" s="110">
        <f t="shared" si="18"/>
        <v>20900</v>
      </c>
      <c r="AG46" s="110">
        <f t="shared" si="19"/>
        <v>130900</v>
      </c>
      <c r="AH46" s="119">
        <f t="shared" si="24"/>
        <v>130900</v>
      </c>
      <c r="AI46" s="94"/>
    </row>
    <row r="47" spans="1:35" ht="16.5">
      <c r="A47" s="102">
        <v>43</v>
      </c>
      <c r="B47" s="95" t="s">
        <v>529</v>
      </c>
      <c r="C47" s="95" t="s">
        <v>528</v>
      </c>
      <c r="D47" s="95" t="s">
        <v>569</v>
      </c>
      <c r="E47" s="95" t="s">
        <v>383</v>
      </c>
      <c r="F47" s="95" t="s">
        <v>382</v>
      </c>
      <c r="G47" s="95">
        <v>1</v>
      </c>
      <c r="H47" s="98">
        <v>0.19</v>
      </c>
      <c r="I47" s="106">
        <v>130235</v>
      </c>
      <c r="J47" s="106">
        <f t="shared" si="5"/>
        <v>24745</v>
      </c>
      <c r="K47" s="106">
        <f t="shared" si="6"/>
        <v>154980</v>
      </c>
      <c r="L47" s="112">
        <v>168569</v>
      </c>
      <c r="M47" s="106">
        <f t="shared" si="7"/>
        <v>32028</v>
      </c>
      <c r="N47" s="106">
        <f t="shared" si="8"/>
        <v>200597</v>
      </c>
      <c r="O47" s="112">
        <v>207340</v>
      </c>
      <c r="P47" s="106">
        <f t="shared" si="9"/>
        <v>39395</v>
      </c>
      <c r="Q47" s="106">
        <f t="shared" si="10"/>
        <v>246735</v>
      </c>
      <c r="R47" s="106">
        <v>168568.75</v>
      </c>
      <c r="S47" s="106">
        <f t="shared" si="11"/>
        <v>32028</v>
      </c>
      <c r="T47" s="106">
        <f t="shared" si="12"/>
        <v>200596.75</v>
      </c>
      <c r="U47" s="106">
        <v>140000</v>
      </c>
      <c r="V47" s="106">
        <f t="shared" si="13"/>
        <v>26600</v>
      </c>
      <c r="W47" s="106">
        <f t="shared" si="14"/>
        <v>166600</v>
      </c>
      <c r="X47" s="106">
        <v>187681</v>
      </c>
      <c r="Y47" s="106">
        <f t="shared" si="15"/>
        <v>35659</v>
      </c>
      <c r="Z47" s="106">
        <f t="shared" si="16"/>
        <v>223340</v>
      </c>
      <c r="AA47" s="106">
        <f t="shared" si="20"/>
        <v>167065.625</v>
      </c>
      <c r="AB47" s="107">
        <f t="shared" si="21"/>
        <v>130235</v>
      </c>
      <c r="AC47" s="106">
        <f t="shared" si="22"/>
        <v>207340</v>
      </c>
      <c r="AD47" s="108">
        <f t="shared" si="23"/>
        <v>168568.875</v>
      </c>
      <c r="AE47" s="109">
        <f t="shared" si="17"/>
        <v>130235</v>
      </c>
      <c r="AF47" s="110">
        <f t="shared" si="18"/>
        <v>24745</v>
      </c>
      <c r="AG47" s="110">
        <f t="shared" si="19"/>
        <v>154980</v>
      </c>
      <c r="AH47" s="119">
        <f t="shared" si="24"/>
        <v>154980</v>
      </c>
      <c r="AI47" s="94"/>
    </row>
    <row r="48" spans="1:35">
      <c r="A48" s="102">
        <v>44</v>
      </c>
      <c r="B48" s="95" t="s">
        <v>447</v>
      </c>
      <c r="C48" s="95" t="s">
        <v>527</v>
      </c>
      <c r="D48" s="95" t="s">
        <v>386</v>
      </c>
      <c r="E48" s="95" t="s">
        <v>526</v>
      </c>
      <c r="F48" s="95" t="s">
        <v>382</v>
      </c>
      <c r="G48" s="95">
        <v>1</v>
      </c>
      <c r="H48" s="98">
        <v>0.19</v>
      </c>
      <c r="I48" s="106">
        <v>130235</v>
      </c>
      <c r="J48" s="106">
        <f t="shared" si="5"/>
        <v>24745</v>
      </c>
      <c r="K48" s="106">
        <f t="shared" si="6"/>
        <v>154980</v>
      </c>
      <c r="L48" s="106">
        <v>143775</v>
      </c>
      <c r="M48" s="106">
        <f t="shared" si="7"/>
        <v>27317</v>
      </c>
      <c r="N48" s="106">
        <f t="shared" si="8"/>
        <v>171092</v>
      </c>
      <c r="O48" s="106">
        <v>176843</v>
      </c>
      <c r="P48" s="106">
        <f t="shared" si="9"/>
        <v>33600</v>
      </c>
      <c r="Q48" s="106">
        <f t="shared" si="10"/>
        <v>210443</v>
      </c>
      <c r="R48" s="106">
        <v>143775</v>
      </c>
      <c r="S48" s="106">
        <f t="shared" si="11"/>
        <v>27317</v>
      </c>
      <c r="T48" s="106">
        <f t="shared" si="12"/>
        <v>171092</v>
      </c>
      <c r="U48" s="106">
        <v>110000</v>
      </c>
      <c r="V48" s="106">
        <f t="shared" si="13"/>
        <v>20900</v>
      </c>
      <c r="W48" s="106">
        <f t="shared" si="14"/>
        <v>130900</v>
      </c>
      <c r="X48" s="106">
        <v>161983</v>
      </c>
      <c r="Y48" s="106">
        <f t="shared" si="15"/>
        <v>30777</v>
      </c>
      <c r="Z48" s="106">
        <f t="shared" si="16"/>
        <v>192760</v>
      </c>
      <c r="AA48" s="106">
        <f t="shared" si="20"/>
        <v>144435.16666666666</v>
      </c>
      <c r="AB48" s="107">
        <f t="shared" si="21"/>
        <v>110000</v>
      </c>
      <c r="AC48" s="106">
        <f t="shared" si="22"/>
        <v>176843</v>
      </c>
      <c r="AD48" s="108">
        <f t="shared" si="23"/>
        <v>143775</v>
      </c>
      <c r="AE48" s="109">
        <f t="shared" si="17"/>
        <v>110000</v>
      </c>
      <c r="AF48" s="110">
        <f t="shared" si="18"/>
        <v>20900</v>
      </c>
      <c r="AG48" s="110">
        <f t="shared" si="19"/>
        <v>130900</v>
      </c>
      <c r="AH48" s="119">
        <f t="shared" si="24"/>
        <v>130900</v>
      </c>
      <c r="AI48" s="94"/>
    </row>
    <row r="49" spans="1:35">
      <c r="A49" s="102">
        <v>45</v>
      </c>
      <c r="B49" s="95" t="s">
        <v>447</v>
      </c>
      <c r="C49" s="95" t="s">
        <v>525</v>
      </c>
      <c r="D49" s="95" t="s">
        <v>425</v>
      </c>
      <c r="E49" s="95" t="s">
        <v>385</v>
      </c>
      <c r="F49" s="95" t="s">
        <v>382</v>
      </c>
      <c r="G49" s="95">
        <v>1</v>
      </c>
      <c r="H49" s="98">
        <v>0.19</v>
      </c>
      <c r="I49" s="106">
        <v>130235</v>
      </c>
      <c r="J49" s="106">
        <f t="shared" si="5"/>
        <v>24745</v>
      </c>
      <c r="K49" s="106">
        <f t="shared" si="6"/>
        <v>154980</v>
      </c>
      <c r="L49" s="111">
        <v>175819</v>
      </c>
      <c r="M49" s="106">
        <f t="shared" si="7"/>
        <v>33406</v>
      </c>
      <c r="N49" s="106">
        <f t="shared" si="8"/>
        <v>209225</v>
      </c>
      <c r="O49" s="111">
        <v>216257</v>
      </c>
      <c r="P49" s="106">
        <f t="shared" si="9"/>
        <v>41089</v>
      </c>
      <c r="Q49" s="106">
        <f t="shared" si="10"/>
        <v>257346</v>
      </c>
      <c r="R49" s="106">
        <v>175818.75</v>
      </c>
      <c r="S49" s="106">
        <f t="shared" si="11"/>
        <v>33406</v>
      </c>
      <c r="T49" s="106">
        <f t="shared" si="12"/>
        <v>209224.75</v>
      </c>
      <c r="U49" s="106">
        <v>110000</v>
      </c>
      <c r="V49" s="106">
        <f t="shared" si="13"/>
        <v>20900</v>
      </c>
      <c r="W49" s="106">
        <f t="shared" si="14"/>
        <v>130900</v>
      </c>
      <c r="X49" s="106">
        <v>187681</v>
      </c>
      <c r="Y49" s="106">
        <f t="shared" si="15"/>
        <v>35659</v>
      </c>
      <c r="Z49" s="106">
        <f t="shared" si="16"/>
        <v>223340</v>
      </c>
      <c r="AA49" s="106">
        <f t="shared" si="20"/>
        <v>165968.45833333334</v>
      </c>
      <c r="AB49" s="107">
        <f t="shared" si="21"/>
        <v>110000</v>
      </c>
      <c r="AC49" s="106">
        <f t="shared" si="22"/>
        <v>216257</v>
      </c>
      <c r="AD49" s="108">
        <f t="shared" si="23"/>
        <v>175818.875</v>
      </c>
      <c r="AE49" s="109">
        <f t="shared" si="17"/>
        <v>110000</v>
      </c>
      <c r="AF49" s="110">
        <f t="shared" si="18"/>
        <v>20900</v>
      </c>
      <c r="AG49" s="110">
        <f t="shared" si="19"/>
        <v>130900</v>
      </c>
      <c r="AH49" s="119">
        <f t="shared" si="24"/>
        <v>130900</v>
      </c>
      <c r="AI49" s="94"/>
    </row>
    <row r="50" spans="1:35">
      <c r="A50" s="102">
        <v>46</v>
      </c>
      <c r="B50" s="95" t="s">
        <v>447</v>
      </c>
      <c r="C50" s="95" t="s">
        <v>524</v>
      </c>
      <c r="D50" s="95" t="s">
        <v>425</v>
      </c>
      <c r="E50" s="95" t="s">
        <v>385</v>
      </c>
      <c r="F50" s="95" t="s">
        <v>382</v>
      </c>
      <c r="G50" s="95">
        <v>1</v>
      </c>
      <c r="H50" s="98">
        <v>0.19</v>
      </c>
      <c r="I50" s="106">
        <v>130235</v>
      </c>
      <c r="J50" s="106">
        <f t="shared" si="5"/>
        <v>24745</v>
      </c>
      <c r="K50" s="106">
        <f t="shared" si="6"/>
        <v>154980</v>
      </c>
      <c r="L50" s="111">
        <v>175819</v>
      </c>
      <c r="M50" s="106">
        <f t="shared" si="7"/>
        <v>33406</v>
      </c>
      <c r="N50" s="106">
        <f t="shared" si="8"/>
        <v>209225</v>
      </c>
      <c r="O50" s="111">
        <v>216257</v>
      </c>
      <c r="P50" s="106">
        <f t="shared" si="9"/>
        <v>41089</v>
      </c>
      <c r="Q50" s="106">
        <f t="shared" si="10"/>
        <v>257346</v>
      </c>
      <c r="R50" s="106">
        <v>175818.75</v>
      </c>
      <c r="S50" s="106">
        <f t="shared" si="11"/>
        <v>33406</v>
      </c>
      <c r="T50" s="106">
        <f t="shared" si="12"/>
        <v>209224.75</v>
      </c>
      <c r="U50" s="106">
        <v>110000</v>
      </c>
      <c r="V50" s="106">
        <f t="shared" si="13"/>
        <v>20900</v>
      </c>
      <c r="W50" s="106">
        <f t="shared" si="14"/>
        <v>130900</v>
      </c>
      <c r="X50" s="106">
        <v>187681</v>
      </c>
      <c r="Y50" s="106">
        <f t="shared" si="15"/>
        <v>35659</v>
      </c>
      <c r="Z50" s="106">
        <f t="shared" si="16"/>
        <v>223340</v>
      </c>
      <c r="AA50" s="106">
        <f t="shared" si="20"/>
        <v>165968.45833333334</v>
      </c>
      <c r="AB50" s="107">
        <f t="shared" si="21"/>
        <v>110000</v>
      </c>
      <c r="AC50" s="106">
        <f t="shared" si="22"/>
        <v>216257</v>
      </c>
      <c r="AD50" s="108">
        <f t="shared" si="23"/>
        <v>175818.875</v>
      </c>
      <c r="AE50" s="109">
        <f t="shared" si="17"/>
        <v>110000</v>
      </c>
      <c r="AF50" s="110">
        <f t="shared" si="18"/>
        <v>20900</v>
      </c>
      <c r="AG50" s="110">
        <f t="shared" si="19"/>
        <v>130900</v>
      </c>
      <c r="AH50" s="119">
        <f t="shared" si="24"/>
        <v>130900</v>
      </c>
      <c r="AI50" s="94"/>
    </row>
    <row r="51" spans="1:35">
      <c r="A51" s="102">
        <v>47</v>
      </c>
      <c r="B51" s="95" t="s">
        <v>447</v>
      </c>
      <c r="C51" s="95" t="s">
        <v>523</v>
      </c>
      <c r="D51" s="95" t="s">
        <v>425</v>
      </c>
      <c r="E51" s="95" t="s">
        <v>385</v>
      </c>
      <c r="F51" s="95" t="s">
        <v>382</v>
      </c>
      <c r="G51" s="95">
        <v>1</v>
      </c>
      <c r="H51" s="98">
        <v>0.19</v>
      </c>
      <c r="I51" s="106">
        <v>130235</v>
      </c>
      <c r="J51" s="106">
        <f t="shared" si="5"/>
        <v>24745</v>
      </c>
      <c r="K51" s="106">
        <f t="shared" si="6"/>
        <v>154980</v>
      </c>
      <c r="L51" s="111">
        <v>175819</v>
      </c>
      <c r="M51" s="106">
        <f t="shared" si="7"/>
        <v>33406</v>
      </c>
      <c r="N51" s="106">
        <f t="shared" si="8"/>
        <v>209225</v>
      </c>
      <c r="O51" s="111">
        <v>216257</v>
      </c>
      <c r="P51" s="106">
        <f t="shared" si="9"/>
        <v>41089</v>
      </c>
      <c r="Q51" s="106">
        <f t="shared" si="10"/>
        <v>257346</v>
      </c>
      <c r="R51" s="106">
        <v>175818.75</v>
      </c>
      <c r="S51" s="106">
        <f t="shared" si="11"/>
        <v>33406</v>
      </c>
      <c r="T51" s="106">
        <f t="shared" si="12"/>
        <v>209224.75</v>
      </c>
      <c r="U51" s="106">
        <v>110000</v>
      </c>
      <c r="V51" s="106">
        <f t="shared" si="13"/>
        <v>20900</v>
      </c>
      <c r="W51" s="106">
        <f t="shared" si="14"/>
        <v>130900</v>
      </c>
      <c r="X51" s="106">
        <v>187681</v>
      </c>
      <c r="Y51" s="106">
        <f t="shared" si="15"/>
        <v>35659</v>
      </c>
      <c r="Z51" s="106">
        <f t="shared" si="16"/>
        <v>223340</v>
      </c>
      <c r="AA51" s="106">
        <f t="shared" si="20"/>
        <v>165968.45833333334</v>
      </c>
      <c r="AB51" s="107">
        <f t="shared" si="21"/>
        <v>110000</v>
      </c>
      <c r="AC51" s="106">
        <f t="shared" si="22"/>
        <v>216257</v>
      </c>
      <c r="AD51" s="108">
        <f t="shared" si="23"/>
        <v>175818.875</v>
      </c>
      <c r="AE51" s="109">
        <f t="shared" si="17"/>
        <v>110000</v>
      </c>
      <c r="AF51" s="110">
        <f t="shared" si="18"/>
        <v>20900</v>
      </c>
      <c r="AG51" s="110">
        <f t="shared" si="19"/>
        <v>130900</v>
      </c>
      <c r="AH51" s="119">
        <f t="shared" si="24"/>
        <v>130900</v>
      </c>
      <c r="AI51" s="94"/>
    </row>
    <row r="52" spans="1:35">
      <c r="A52" s="102">
        <v>48</v>
      </c>
      <c r="B52" s="95" t="s">
        <v>447</v>
      </c>
      <c r="C52" s="95" t="s">
        <v>522</v>
      </c>
      <c r="D52" s="95" t="s">
        <v>425</v>
      </c>
      <c r="E52" s="95" t="s">
        <v>385</v>
      </c>
      <c r="F52" s="95" t="s">
        <v>382</v>
      </c>
      <c r="G52" s="95">
        <v>1</v>
      </c>
      <c r="H52" s="98">
        <v>0.19</v>
      </c>
      <c r="I52" s="106">
        <v>130235</v>
      </c>
      <c r="J52" s="106">
        <f t="shared" si="5"/>
        <v>24745</v>
      </c>
      <c r="K52" s="106">
        <f t="shared" si="6"/>
        <v>154980</v>
      </c>
      <c r="L52" s="111">
        <v>175819</v>
      </c>
      <c r="M52" s="106">
        <f t="shared" si="7"/>
        <v>33406</v>
      </c>
      <c r="N52" s="106">
        <f t="shared" si="8"/>
        <v>209225</v>
      </c>
      <c r="O52" s="111">
        <v>216257</v>
      </c>
      <c r="P52" s="106">
        <f t="shared" si="9"/>
        <v>41089</v>
      </c>
      <c r="Q52" s="106">
        <f t="shared" si="10"/>
        <v>257346</v>
      </c>
      <c r="R52" s="106">
        <v>175818.75</v>
      </c>
      <c r="S52" s="106">
        <f t="shared" si="11"/>
        <v>33406</v>
      </c>
      <c r="T52" s="106">
        <f t="shared" si="12"/>
        <v>209224.75</v>
      </c>
      <c r="U52" s="106">
        <v>110000</v>
      </c>
      <c r="V52" s="106">
        <f t="shared" si="13"/>
        <v>20900</v>
      </c>
      <c r="W52" s="106">
        <f t="shared" si="14"/>
        <v>130900</v>
      </c>
      <c r="X52" s="106">
        <v>187681</v>
      </c>
      <c r="Y52" s="106">
        <f t="shared" si="15"/>
        <v>35659</v>
      </c>
      <c r="Z52" s="106">
        <f t="shared" si="16"/>
        <v>223340</v>
      </c>
      <c r="AA52" s="106">
        <f t="shared" si="20"/>
        <v>165968.45833333334</v>
      </c>
      <c r="AB52" s="107">
        <f t="shared" si="21"/>
        <v>110000</v>
      </c>
      <c r="AC52" s="106">
        <f t="shared" si="22"/>
        <v>216257</v>
      </c>
      <c r="AD52" s="108">
        <f t="shared" si="23"/>
        <v>175818.875</v>
      </c>
      <c r="AE52" s="109">
        <f t="shared" si="17"/>
        <v>110000</v>
      </c>
      <c r="AF52" s="110">
        <f t="shared" si="18"/>
        <v>20900</v>
      </c>
      <c r="AG52" s="110">
        <f t="shared" si="19"/>
        <v>130900</v>
      </c>
      <c r="AH52" s="119">
        <f t="shared" si="24"/>
        <v>130900</v>
      </c>
      <c r="AI52" s="94"/>
    </row>
    <row r="53" spans="1:35">
      <c r="A53" s="102">
        <v>49</v>
      </c>
      <c r="B53" s="95" t="s">
        <v>447</v>
      </c>
      <c r="C53" s="95" t="s">
        <v>521</v>
      </c>
      <c r="D53" s="95" t="s">
        <v>425</v>
      </c>
      <c r="E53" s="95" t="s">
        <v>385</v>
      </c>
      <c r="F53" s="95" t="s">
        <v>382</v>
      </c>
      <c r="G53" s="95">
        <v>1</v>
      </c>
      <c r="H53" s="98">
        <v>0.19</v>
      </c>
      <c r="I53" s="106">
        <v>130235</v>
      </c>
      <c r="J53" s="106">
        <f t="shared" si="5"/>
        <v>24745</v>
      </c>
      <c r="K53" s="106">
        <f t="shared" si="6"/>
        <v>154980</v>
      </c>
      <c r="L53" s="111">
        <v>175819</v>
      </c>
      <c r="M53" s="106">
        <f t="shared" si="7"/>
        <v>33406</v>
      </c>
      <c r="N53" s="106">
        <f t="shared" si="8"/>
        <v>209225</v>
      </c>
      <c r="O53" s="111">
        <v>216257</v>
      </c>
      <c r="P53" s="106">
        <f t="shared" si="9"/>
        <v>41089</v>
      </c>
      <c r="Q53" s="106">
        <f t="shared" si="10"/>
        <v>257346</v>
      </c>
      <c r="R53" s="106">
        <v>175818.75</v>
      </c>
      <c r="S53" s="106">
        <f t="shared" si="11"/>
        <v>33406</v>
      </c>
      <c r="T53" s="106">
        <f t="shared" si="12"/>
        <v>209224.75</v>
      </c>
      <c r="U53" s="106">
        <v>110000</v>
      </c>
      <c r="V53" s="106">
        <f t="shared" si="13"/>
        <v>20900</v>
      </c>
      <c r="W53" s="106">
        <f t="shared" si="14"/>
        <v>130900</v>
      </c>
      <c r="X53" s="106">
        <v>187681</v>
      </c>
      <c r="Y53" s="106">
        <f t="shared" si="15"/>
        <v>35659</v>
      </c>
      <c r="Z53" s="106">
        <f t="shared" si="16"/>
        <v>223340</v>
      </c>
      <c r="AA53" s="106">
        <f t="shared" si="20"/>
        <v>165968.45833333334</v>
      </c>
      <c r="AB53" s="107">
        <f t="shared" si="21"/>
        <v>110000</v>
      </c>
      <c r="AC53" s="106">
        <f t="shared" si="22"/>
        <v>216257</v>
      </c>
      <c r="AD53" s="108">
        <f t="shared" si="23"/>
        <v>175818.875</v>
      </c>
      <c r="AE53" s="109">
        <f t="shared" si="17"/>
        <v>110000</v>
      </c>
      <c r="AF53" s="110">
        <f t="shared" si="18"/>
        <v>20900</v>
      </c>
      <c r="AG53" s="110">
        <f t="shared" si="19"/>
        <v>130900</v>
      </c>
      <c r="AH53" s="119">
        <f t="shared" si="24"/>
        <v>130900</v>
      </c>
      <c r="AI53" s="94"/>
    </row>
    <row r="54" spans="1:35">
      <c r="A54" s="102">
        <v>50</v>
      </c>
      <c r="B54" s="95" t="s">
        <v>447</v>
      </c>
      <c r="C54" s="95" t="s">
        <v>520</v>
      </c>
      <c r="D54" s="95" t="s">
        <v>425</v>
      </c>
      <c r="E54" s="95" t="s">
        <v>385</v>
      </c>
      <c r="F54" s="95" t="s">
        <v>382</v>
      </c>
      <c r="G54" s="95">
        <v>1</v>
      </c>
      <c r="H54" s="98">
        <v>0.19</v>
      </c>
      <c r="I54" s="106">
        <v>130235</v>
      </c>
      <c r="J54" s="106">
        <f t="shared" si="5"/>
        <v>24745</v>
      </c>
      <c r="K54" s="106">
        <f t="shared" si="6"/>
        <v>154980</v>
      </c>
      <c r="L54" s="111">
        <v>175819</v>
      </c>
      <c r="M54" s="106">
        <f t="shared" si="7"/>
        <v>33406</v>
      </c>
      <c r="N54" s="106">
        <f t="shared" si="8"/>
        <v>209225</v>
      </c>
      <c r="O54" s="111">
        <v>216257</v>
      </c>
      <c r="P54" s="106">
        <f t="shared" si="9"/>
        <v>41089</v>
      </c>
      <c r="Q54" s="106">
        <f t="shared" si="10"/>
        <v>257346</v>
      </c>
      <c r="R54" s="106">
        <v>175818.75</v>
      </c>
      <c r="S54" s="106">
        <f t="shared" si="11"/>
        <v>33406</v>
      </c>
      <c r="T54" s="106">
        <f t="shared" si="12"/>
        <v>209224.75</v>
      </c>
      <c r="U54" s="106">
        <v>110000</v>
      </c>
      <c r="V54" s="106">
        <f t="shared" si="13"/>
        <v>20900</v>
      </c>
      <c r="W54" s="106">
        <f t="shared" si="14"/>
        <v>130900</v>
      </c>
      <c r="X54" s="106">
        <v>187681</v>
      </c>
      <c r="Y54" s="106">
        <f t="shared" si="15"/>
        <v>35659</v>
      </c>
      <c r="Z54" s="106">
        <f t="shared" si="16"/>
        <v>223340</v>
      </c>
      <c r="AA54" s="106">
        <f t="shared" si="20"/>
        <v>165968.45833333334</v>
      </c>
      <c r="AB54" s="107">
        <f t="shared" si="21"/>
        <v>110000</v>
      </c>
      <c r="AC54" s="106">
        <f t="shared" si="22"/>
        <v>216257</v>
      </c>
      <c r="AD54" s="108">
        <f t="shared" si="23"/>
        <v>175818.875</v>
      </c>
      <c r="AE54" s="109">
        <f t="shared" si="17"/>
        <v>110000</v>
      </c>
      <c r="AF54" s="110">
        <f t="shared" si="18"/>
        <v>20900</v>
      </c>
      <c r="AG54" s="110">
        <f t="shared" si="19"/>
        <v>130900</v>
      </c>
      <c r="AH54" s="119">
        <f t="shared" si="24"/>
        <v>130900</v>
      </c>
      <c r="AI54" s="94"/>
    </row>
    <row r="55" spans="1:35">
      <c r="A55" s="102">
        <v>51</v>
      </c>
      <c r="B55" s="95" t="s">
        <v>447</v>
      </c>
      <c r="C55" s="95" t="s">
        <v>519</v>
      </c>
      <c r="D55" s="95" t="s">
        <v>425</v>
      </c>
      <c r="E55" s="95" t="s">
        <v>385</v>
      </c>
      <c r="F55" s="95" t="s">
        <v>382</v>
      </c>
      <c r="G55" s="95">
        <v>1</v>
      </c>
      <c r="H55" s="98">
        <v>0.19</v>
      </c>
      <c r="I55" s="106">
        <v>130235</v>
      </c>
      <c r="J55" s="106">
        <f t="shared" si="5"/>
        <v>24745</v>
      </c>
      <c r="K55" s="106">
        <f t="shared" si="6"/>
        <v>154980</v>
      </c>
      <c r="L55" s="111">
        <v>175819</v>
      </c>
      <c r="M55" s="106">
        <f t="shared" si="7"/>
        <v>33406</v>
      </c>
      <c r="N55" s="106">
        <f t="shared" si="8"/>
        <v>209225</v>
      </c>
      <c r="O55" s="111">
        <v>216257</v>
      </c>
      <c r="P55" s="106">
        <f t="shared" si="9"/>
        <v>41089</v>
      </c>
      <c r="Q55" s="106">
        <f t="shared" si="10"/>
        <v>257346</v>
      </c>
      <c r="R55" s="106">
        <v>175818.75</v>
      </c>
      <c r="S55" s="106">
        <f t="shared" si="11"/>
        <v>33406</v>
      </c>
      <c r="T55" s="106">
        <f t="shared" si="12"/>
        <v>209224.75</v>
      </c>
      <c r="U55" s="106">
        <v>110000</v>
      </c>
      <c r="V55" s="106">
        <f t="shared" si="13"/>
        <v>20900</v>
      </c>
      <c r="W55" s="106">
        <f t="shared" si="14"/>
        <v>130900</v>
      </c>
      <c r="X55" s="106">
        <v>187681</v>
      </c>
      <c r="Y55" s="106">
        <f t="shared" si="15"/>
        <v>35659</v>
      </c>
      <c r="Z55" s="106">
        <f t="shared" si="16"/>
        <v>223340</v>
      </c>
      <c r="AA55" s="106">
        <f t="shared" si="20"/>
        <v>165968.45833333334</v>
      </c>
      <c r="AB55" s="107">
        <f t="shared" si="21"/>
        <v>110000</v>
      </c>
      <c r="AC55" s="106">
        <f t="shared" si="22"/>
        <v>216257</v>
      </c>
      <c r="AD55" s="108">
        <f t="shared" si="23"/>
        <v>175818.875</v>
      </c>
      <c r="AE55" s="109">
        <f t="shared" si="17"/>
        <v>110000</v>
      </c>
      <c r="AF55" s="110">
        <f t="shared" si="18"/>
        <v>20900</v>
      </c>
      <c r="AG55" s="110">
        <f t="shared" si="19"/>
        <v>130900</v>
      </c>
      <c r="AH55" s="119">
        <f t="shared" si="24"/>
        <v>130900</v>
      </c>
      <c r="AI55" s="94"/>
    </row>
    <row r="56" spans="1:35">
      <c r="A56" s="102">
        <v>52</v>
      </c>
      <c r="B56" s="95" t="s">
        <v>447</v>
      </c>
      <c r="C56" s="95" t="s">
        <v>518</v>
      </c>
      <c r="D56" s="95" t="s">
        <v>425</v>
      </c>
      <c r="E56" s="95" t="s">
        <v>385</v>
      </c>
      <c r="F56" s="95" t="s">
        <v>382</v>
      </c>
      <c r="G56" s="95">
        <v>1</v>
      </c>
      <c r="H56" s="98">
        <v>0.19</v>
      </c>
      <c r="I56" s="106">
        <v>130235</v>
      </c>
      <c r="J56" s="106">
        <f t="shared" si="5"/>
        <v>24745</v>
      </c>
      <c r="K56" s="106">
        <f t="shared" si="6"/>
        <v>154980</v>
      </c>
      <c r="L56" s="111">
        <v>175819</v>
      </c>
      <c r="M56" s="106">
        <f t="shared" si="7"/>
        <v>33406</v>
      </c>
      <c r="N56" s="106">
        <f t="shared" si="8"/>
        <v>209225</v>
      </c>
      <c r="O56" s="111">
        <v>216257</v>
      </c>
      <c r="P56" s="106">
        <f t="shared" si="9"/>
        <v>41089</v>
      </c>
      <c r="Q56" s="106">
        <f t="shared" si="10"/>
        <v>257346</v>
      </c>
      <c r="R56" s="106">
        <v>175818.75</v>
      </c>
      <c r="S56" s="106">
        <f t="shared" si="11"/>
        <v>33406</v>
      </c>
      <c r="T56" s="106">
        <f t="shared" si="12"/>
        <v>209224.75</v>
      </c>
      <c r="U56" s="106">
        <v>110000</v>
      </c>
      <c r="V56" s="106">
        <f t="shared" si="13"/>
        <v>20900</v>
      </c>
      <c r="W56" s="106">
        <f t="shared" si="14"/>
        <v>130900</v>
      </c>
      <c r="X56" s="106">
        <v>187681</v>
      </c>
      <c r="Y56" s="106">
        <f t="shared" si="15"/>
        <v>35659</v>
      </c>
      <c r="Z56" s="106">
        <f t="shared" si="16"/>
        <v>223340</v>
      </c>
      <c r="AA56" s="106">
        <f t="shared" si="20"/>
        <v>165968.45833333334</v>
      </c>
      <c r="AB56" s="107">
        <f t="shared" si="21"/>
        <v>110000</v>
      </c>
      <c r="AC56" s="106">
        <f t="shared" si="22"/>
        <v>216257</v>
      </c>
      <c r="AD56" s="108">
        <f t="shared" si="23"/>
        <v>175818.875</v>
      </c>
      <c r="AE56" s="109">
        <f t="shared" si="17"/>
        <v>110000</v>
      </c>
      <c r="AF56" s="110">
        <f t="shared" si="18"/>
        <v>20900</v>
      </c>
      <c r="AG56" s="110">
        <f t="shared" si="19"/>
        <v>130900</v>
      </c>
      <c r="AH56" s="119">
        <f t="shared" si="24"/>
        <v>130900</v>
      </c>
      <c r="AI56" s="94"/>
    </row>
    <row r="57" spans="1:35">
      <c r="A57" s="102">
        <v>53</v>
      </c>
      <c r="B57" s="95" t="s">
        <v>447</v>
      </c>
      <c r="C57" s="95" t="s">
        <v>517</v>
      </c>
      <c r="D57" s="95" t="s">
        <v>425</v>
      </c>
      <c r="E57" s="95" t="s">
        <v>385</v>
      </c>
      <c r="F57" s="95" t="s">
        <v>382</v>
      </c>
      <c r="G57" s="95">
        <v>1</v>
      </c>
      <c r="H57" s="98">
        <v>0.19</v>
      </c>
      <c r="I57" s="106">
        <v>130235</v>
      </c>
      <c r="J57" s="106">
        <f t="shared" si="5"/>
        <v>24745</v>
      </c>
      <c r="K57" s="106">
        <f t="shared" si="6"/>
        <v>154980</v>
      </c>
      <c r="L57" s="111">
        <v>175819</v>
      </c>
      <c r="M57" s="106">
        <f t="shared" si="7"/>
        <v>33406</v>
      </c>
      <c r="N57" s="106">
        <f t="shared" si="8"/>
        <v>209225</v>
      </c>
      <c r="O57" s="111">
        <v>216257</v>
      </c>
      <c r="P57" s="106">
        <f t="shared" si="9"/>
        <v>41089</v>
      </c>
      <c r="Q57" s="106">
        <f t="shared" si="10"/>
        <v>257346</v>
      </c>
      <c r="R57" s="106">
        <v>175818.75</v>
      </c>
      <c r="S57" s="106">
        <f t="shared" si="11"/>
        <v>33406</v>
      </c>
      <c r="T57" s="106">
        <f t="shared" si="12"/>
        <v>209224.75</v>
      </c>
      <c r="U57" s="106">
        <v>110000</v>
      </c>
      <c r="V57" s="106">
        <f t="shared" si="13"/>
        <v>20900</v>
      </c>
      <c r="W57" s="106">
        <f t="shared" si="14"/>
        <v>130900</v>
      </c>
      <c r="X57" s="106">
        <v>187681</v>
      </c>
      <c r="Y57" s="106">
        <f t="shared" si="15"/>
        <v>35659</v>
      </c>
      <c r="Z57" s="106">
        <f t="shared" si="16"/>
        <v>223340</v>
      </c>
      <c r="AA57" s="106">
        <f t="shared" si="20"/>
        <v>165968.45833333334</v>
      </c>
      <c r="AB57" s="107">
        <f t="shared" si="21"/>
        <v>110000</v>
      </c>
      <c r="AC57" s="106">
        <f t="shared" si="22"/>
        <v>216257</v>
      </c>
      <c r="AD57" s="108">
        <f t="shared" si="23"/>
        <v>175818.875</v>
      </c>
      <c r="AE57" s="109">
        <f t="shared" si="17"/>
        <v>110000</v>
      </c>
      <c r="AF57" s="110">
        <f t="shared" si="18"/>
        <v>20900</v>
      </c>
      <c r="AG57" s="110">
        <f t="shared" si="19"/>
        <v>130900</v>
      </c>
      <c r="AH57" s="119">
        <f t="shared" si="24"/>
        <v>130900</v>
      </c>
      <c r="AI57" s="94"/>
    </row>
    <row r="58" spans="1:35">
      <c r="A58" s="102">
        <v>54</v>
      </c>
      <c r="B58" s="95" t="s">
        <v>447</v>
      </c>
      <c r="C58" s="95" t="s">
        <v>516</v>
      </c>
      <c r="D58" s="95" t="s">
        <v>425</v>
      </c>
      <c r="E58" s="95" t="s">
        <v>385</v>
      </c>
      <c r="F58" s="95" t="s">
        <v>382</v>
      </c>
      <c r="G58" s="95">
        <v>1</v>
      </c>
      <c r="H58" s="98">
        <v>0.19</v>
      </c>
      <c r="I58" s="106">
        <v>130235</v>
      </c>
      <c r="J58" s="106">
        <f t="shared" si="5"/>
        <v>24745</v>
      </c>
      <c r="K58" s="106">
        <f t="shared" si="6"/>
        <v>154980</v>
      </c>
      <c r="L58" s="111">
        <v>175819</v>
      </c>
      <c r="M58" s="106">
        <f t="shared" si="7"/>
        <v>33406</v>
      </c>
      <c r="N58" s="106">
        <f t="shared" si="8"/>
        <v>209225</v>
      </c>
      <c r="O58" s="111">
        <v>216257</v>
      </c>
      <c r="P58" s="106">
        <f t="shared" si="9"/>
        <v>41089</v>
      </c>
      <c r="Q58" s="106">
        <f t="shared" si="10"/>
        <v>257346</v>
      </c>
      <c r="R58" s="106">
        <v>175818.75</v>
      </c>
      <c r="S58" s="106">
        <f t="shared" si="11"/>
        <v>33406</v>
      </c>
      <c r="T58" s="106">
        <f t="shared" si="12"/>
        <v>209224.75</v>
      </c>
      <c r="U58" s="106">
        <v>110000</v>
      </c>
      <c r="V58" s="106">
        <f t="shared" si="13"/>
        <v>20900</v>
      </c>
      <c r="W58" s="106">
        <f t="shared" si="14"/>
        <v>130900</v>
      </c>
      <c r="X58" s="106">
        <v>187681</v>
      </c>
      <c r="Y58" s="106">
        <f t="shared" si="15"/>
        <v>35659</v>
      </c>
      <c r="Z58" s="106">
        <f t="shared" si="16"/>
        <v>223340</v>
      </c>
      <c r="AA58" s="106">
        <f t="shared" si="20"/>
        <v>165968.45833333334</v>
      </c>
      <c r="AB58" s="107">
        <f t="shared" si="21"/>
        <v>110000</v>
      </c>
      <c r="AC58" s="106">
        <f t="shared" si="22"/>
        <v>216257</v>
      </c>
      <c r="AD58" s="108">
        <f t="shared" si="23"/>
        <v>175818.875</v>
      </c>
      <c r="AE58" s="109">
        <f t="shared" si="17"/>
        <v>110000</v>
      </c>
      <c r="AF58" s="110">
        <f t="shared" si="18"/>
        <v>20900</v>
      </c>
      <c r="AG58" s="110">
        <f t="shared" si="19"/>
        <v>130900</v>
      </c>
      <c r="AH58" s="119">
        <f t="shared" si="24"/>
        <v>130900</v>
      </c>
      <c r="AI58" s="94"/>
    </row>
    <row r="59" spans="1:35">
      <c r="A59" s="102">
        <v>55</v>
      </c>
      <c r="B59" s="95" t="s">
        <v>447</v>
      </c>
      <c r="C59" s="95" t="s">
        <v>515</v>
      </c>
      <c r="D59" s="95" t="s">
        <v>425</v>
      </c>
      <c r="E59" s="95" t="s">
        <v>385</v>
      </c>
      <c r="F59" s="95" t="s">
        <v>382</v>
      </c>
      <c r="G59" s="95">
        <v>1</v>
      </c>
      <c r="H59" s="98">
        <v>0.19</v>
      </c>
      <c r="I59" s="106">
        <v>130235</v>
      </c>
      <c r="J59" s="106">
        <f t="shared" si="5"/>
        <v>24745</v>
      </c>
      <c r="K59" s="106">
        <f t="shared" si="6"/>
        <v>154980</v>
      </c>
      <c r="L59" s="111">
        <v>175819</v>
      </c>
      <c r="M59" s="106">
        <f t="shared" si="7"/>
        <v>33406</v>
      </c>
      <c r="N59" s="106">
        <f t="shared" si="8"/>
        <v>209225</v>
      </c>
      <c r="O59" s="111">
        <v>216257</v>
      </c>
      <c r="P59" s="106">
        <f t="shared" si="9"/>
        <v>41089</v>
      </c>
      <c r="Q59" s="106">
        <f t="shared" si="10"/>
        <v>257346</v>
      </c>
      <c r="R59" s="106">
        <v>175818.75</v>
      </c>
      <c r="S59" s="106">
        <f t="shared" si="11"/>
        <v>33406</v>
      </c>
      <c r="T59" s="106">
        <f t="shared" si="12"/>
        <v>209224.75</v>
      </c>
      <c r="U59" s="106">
        <v>110000</v>
      </c>
      <c r="V59" s="106">
        <f t="shared" si="13"/>
        <v>20900</v>
      </c>
      <c r="W59" s="106">
        <f t="shared" si="14"/>
        <v>130900</v>
      </c>
      <c r="X59" s="106">
        <v>187681</v>
      </c>
      <c r="Y59" s="106">
        <f t="shared" si="15"/>
        <v>35659</v>
      </c>
      <c r="Z59" s="106">
        <f t="shared" si="16"/>
        <v>223340</v>
      </c>
      <c r="AA59" s="106">
        <f t="shared" si="20"/>
        <v>165968.45833333334</v>
      </c>
      <c r="AB59" s="107">
        <f t="shared" si="21"/>
        <v>110000</v>
      </c>
      <c r="AC59" s="106">
        <f t="shared" si="22"/>
        <v>216257</v>
      </c>
      <c r="AD59" s="108">
        <f t="shared" si="23"/>
        <v>175818.875</v>
      </c>
      <c r="AE59" s="109">
        <f t="shared" si="17"/>
        <v>110000</v>
      </c>
      <c r="AF59" s="110">
        <f t="shared" si="18"/>
        <v>20900</v>
      </c>
      <c r="AG59" s="110">
        <f t="shared" si="19"/>
        <v>130900</v>
      </c>
      <c r="AH59" s="119">
        <f t="shared" si="24"/>
        <v>130900</v>
      </c>
      <c r="AI59" s="94"/>
    </row>
    <row r="60" spans="1:35">
      <c r="A60" s="102">
        <v>56</v>
      </c>
      <c r="B60" s="95" t="s">
        <v>447</v>
      </c>
      <c r="C60" s="95" t="s">
        <v>514</v>
      </c>
      <c r="D60" s="95" t="s">
        <v>425</v>
      </c>
      <c r="E60" s="95" t="s">
        <v>385</v>
      </c>
      <c r="F60" s="95" t="s">
        <v>382</v>
      </c>
      <c r="G60" s="95">
        <v>1</v>
      </c>
      <c r="H60" s="98">
        <v>0.19</v>
      </c>
      <c r="I60" s="106">
        <v>130235</v>
      </c>
      <c r="J60" s="106">
        <f t="shared" si="5"/>
        <v>24745</v>
      </c>
      <c r="K60" s="106">
        <f t="shared" si="6"/>
        <v>154980</v>
      </c>
      <c r="L60" s="111">
        <v>175819</v>
      </c>
      <c r="M60" s="106">
        <f t="shared" si="7"/>
        <v>33406</v>
      </c>
      <c r="N60" s="106">
        <f t="shared" si="8"/>
        <v>209225</v>
      </c>
      <c r="O60" s="111">
        <v>216257</v>
      </c>
      <c r="P60" s="106">
        <f t="shared" si="9"/>
        <v>41089</v>
      </c>
      <c r="Q60" s="106">
        <f t="shared" si="10"/>
        <v>257346</v>
      </c>
      <c r="R60" s="106">
        <v>175818.75</v>
      </c>
      <c r="S60" s="106">
        <f t="shared" si="11"/>
        <v>33406</v>
      </c>
      <c r="T60" s="106">
        <f t="shared" si="12"/>
        <v>209224.75</v>
      </c>
      <c r="U60" s="106">
        <v>110000</v>
      </c>
      <c r="V60" s="106">
        <f t="shared" si="13"/>
        <v>20900</v>
      </c>
      <c r="W60" s="106">
        <f t="shared" si="14"/>
        <v>130900</v>
      </c>
      <c r="X60" s="106">
        <v>187681</v>
      </c>
      <c r="Y60" s="106">
        <f t="shared" si="15"/>
        <v>35659</v>
      </c>
      <c r="Z60" s="106">
        <f t="shared" si="16"/>
        <v>223340</v>
      </c>
      <c r="AA60" s="106">
        <f t="shared" si="20"/>
        <v>165968.45833333334</v>
      </c>
      <c r="AB60" s="107">
        <f t="shared" si="21"/>
        <v>110000</v>
      </c>
      <c r="AC60" s="106">
        <f t="shared" si="22"/>
        <v>216257</v>
      </c>
      <c r="AD60" s="108">
        <f t="shared" si="23"/>
        <v>175818.875</v>
      </c>
      <c r="AE60" s="109">
        <f t="shared" si="17"/>
        <v>110000</v>
      </c>
      <c r="AF60" s="110">
        <f t="shared" si="18"/>
        <v>20900</v>
      </c>
      <c r="AG60" s="110">
        <f t="shared" si="19"/>
        <v>130900</v>
      </c>
      <c r="AH60" s="119">
        <f t="shared" si="24"/>
        <v>130900</v>
      </c>
      <c r="AI60" s="94"/>
    </row>
    <row r="61" spans="1:35">
      <c r="A61" s="102">
        <v>57</v>
      </c>
      <c r="B61" s="95" t="s">
        <v>447</v>
      </c>
      <c r="C61" s="95" t="s">
        <v>513</v>
      </c>
      <c r="D61" s="95" t="s">
        <v>425</v>
      </c>
      <c r="E61" s="95" t="s">
        <v>385</v>
      </c>
      <c r="F61" s="95" t="s">
        <v>382</v>
      </c>
      <c r="G61" s="95">
        <v>1</v>
      </c>
      <c r="H61" s="98">
        <v>0.19</v>
      </c>
      <c r="I61" s="106">
        <v>130235</v>
      </c>
      <c r="J61" s="106">
        <f t="shared" si="5"/>
        <v>24745</v>
      </c>
      <c r="K61" s="106">
        <f t="shared" si="6"/>
        <v>154980</v>
      </c>
      <c r="L61" s="111">
        <v>175819</v>
      </c>
      <c r="M61" s="106">
        <f t="shared" si="7"/>
        <v>33406</v>
      </c>
      <c r="N61" s="106">
        <f t="shared" si="8"/>
        <v>209225</v>
      </c>
      <c r="O61" s="111">
        <v>216257</v>
      </c>
      <c r="P61" s="106">
        <f t="shared" si="9"/>
        <v>41089</v>
      </c>
      <c r="Q61" s="106">
        <f t="shared" si="10"/>
        <v>257346</v>
      </c>
      <c r="R61" s="106">
        <v>175818.75</v>
      </c>
      <c r="S61" s="106">
        <f t="shared" si="11"/>
        <v>33406</v>
      </c>
      <c r="T61" s="106">
        <f t="shared" si="12"/>
        <v>209224.75</v>
      </c>
      <c r="U61" s="106">
        <v>110000</v>
      </c>
      <c r="V61" s="106">
        <f t="shared" si="13"/>
        <v>20900</v>
      </c>
      <c r="W61" s="106">
        <f t="shared" si="14"/>
        <v>130900</v>
      </c>
      <c r="X61" s="106">
        <v>187681</v>
      </c>
      <c r="Y61" s="106">
        <f t="shared" si="15"/>
        <v>35659</v>
      </c>
      <c r="Z61" s="106">
        <f t="shared" si="16"/>
        <v>223340</v>
      </c>
      <c r="AA61" s="106">
        <f t="shared" si="20"/>
        <v>165968.45833333334</v>
      </c>
      <c r="AB61" s="107">
        <f t="shared" si="21"/>
        <v>110000</v>
      </c>
      <c r="AC61" s="106">
        <f t="shared" si="22"/>
        <v>216257</v>
      </c>
      <c r="AD61" s="108">
        <f t="shared" si="23"/>
        <v>175818.875</v>
      </c>
      <c r="AE61" s="109">
        <f t="shared" si="17"/>
        <v>110000</v>
      </c>
      <c r="AF61" s="110">
        <f t="shared" si="18"/>
        <v>20900</v>
      </c>
      <c r="AG61" s="110">
        <f t="shared" si="19"/>
        <v>130900</v>
      </c>
      <c r="AH61" s="119">
        <f t="shared" si="24"/>
        <v>130900</v>
      </c>
      <c r="AI61" s="94"/>
    </row>
    <row r="62" spans="1:35">
      <c r="A62" s="102">
        <v>58</v>
      </c>
      <c r="B62" s="95" t="s">
        <v>447</v>
      </c>
      <c r="C62" s="95" t="s">
        <v>512</v>
      </c>
      <c r="D62" s="95" t="s">
        <v>425</v>
      </c>
      <c r="E62" s="95" t="s">
        <v>385</v>
      </c>
      <c r="F62" s="95" t="s">
        <v>382</v>
      </c>
      <c r="G62" s="95">
        <v>1</v>
      </c>
      <c r="H62" s="98">
        <v>0.19</v>
      </c>
      <c r="I62" s="106">
        <v>130235</v>
      </c>
      <c r="J62" s="106">
        <f t="shared" si="5"/>
        <v>24745</v>
      </c>
      <c r="K62" s="106">
        <f t="shared" si="6"/>
        <v>154980</v>
      </c>
      <c r="L62" s="111">
        <v>175819</v>
      </c>
      <c r="M62" s="106">
        <f t="shared" si="7"/>
        <v>33406</v>
      </c>
      <c r="N62" s="106">
        <f t="shared" si="8"/>
        <v>209225</v>
      </c>
      <c r="O62" s="111">
        <v>216257</v>
      </c>
      <c r="P62" s="106">
        <f t="shared" si="9"/>
        <v>41089</v>
      </c>
      <c r="Q62" s="106">
        <f t="shared" si="10"/>
        <v>257346</v>
      </c>
      <c r="R62" s="106">
        <v>175818.75</v>
      </c>
      <c r="S62" s="106">
        <f t="shared" si="11"/>
        <v>33406</v>
      </c>
      <c r="T62" s="106">
        <f t="shared" si="12"/>
        <v>209224.75</v>
      </c>
      <c r="U62" s="106">
        <v>110000</v>
      </c>
      <c r="V62" s="106">
        <f t="shared" si="13"/>
        <v>20900</v>
      </c>
      <c r="W62" s="106">
        <f t="shared" si="14"/>
        <v>130900</v>
      </c>
      <c r="X62" s="106">
        <v>187681</v>
      </c>
      <c r="Y62" s="106">
        <f t="shared" si="15"/>
        <v>35659</v>
      </c>
      <c r="Z62" s="106">
        <f t="shared" si="16"/>
        <v>223340</v>
      </c>
      <c r="AA62" s="106">
        <f t="shared" si="20"/>
        <v>165968.45833333334</v>
      </c>
      <c r="AB62" s="107">
        <f t="shared" si="21"/>
        <v>110000</v>
      </c>
      <c r="AC62" s="106">
        <f t="shared" si="22"/>
        <v>216257</v>
      </c>
      <c r="AD62" s="108">
        <f t="shared" si="23"/>
        <v>175818.875</v>
      </c>
      <c r="AE62" s="109">
        <f t="shared" si="17"/>
        <v>110000</v>
      </c>
      <c r="AF62" s="110">
        <f t="shared" si="18"/>
        <v>20900</v>
      </c>
      <c r="AG62" s="110">
        <f t="shared" si="19"/>
        <v>130900</v>
      </c>
      <c r="AH62" s="119">
        <f t="shared" si="24"/>
        <v>130900</v>
      </c>
      <c r="AI62" s="94"/>
    </row>
    <row r="63" spans="1:35">
      <c r="A63" s="102">
        <v>59</v>
      </c>
      <c r="B63" s="95" t="s">
        <v>447</v>
      </c>
      <c r="C63" s="95" t="s">
        <v>511</v>
      </c>
      <c r="D63" s="95" t="s">
        <v>425</v>
      </c>
      <c r="E63" s="95" t="s">
        <v>385</v>
      </c>
      <c r="F63" s="95" t="s">
        <v>382</v>
      </c>
      <c r="G63" s="95">
        <v>1</v>
      </c>
      <c r="H63" s="98">
        <v>0.19</v>
      </c>
      <c r="I63" s="106">
        <v>130235</v>
      </c>
      <c r="J63" s="106">
        <f t="shared" si="5"/>
        <v>24745</v>
      </c>
      <c r="K63" s="106">
        <f t="shared" si="6"/>
        <v>154980</v>
      </c>
      <c r="L63" s="111">
        <v>175819</v>
      </c>
      <c r="M63" s="106">
        <f t="shared" si="7"/>
        <v>33406</v>
      </c>
      <c r="N63" s="106">
        <f t="shared" si="8"/>
        <v>209225</v>
      </c>
      <c r="O63" s="111">
        <v>216257</v>
      </c>
      <c r="P63" s="106">
        <f t="shared" si="9"/>
        <v>41089</v>
      </c>
      <c r="Q63" s="106">
        <f t="shared" si="10"/>
        <v>257346</v>
      </c>
      <c r="R63" s="106">
        <v>175818.75</v>
      </c>
      <c r="S63" s="106">
        <f t="shared" si="11"/>
        <v>33406</v>
      </c>
      <c r="T63" s="106">
        <f t="shared" si="12"/>
        <v>209224.75</v>
      </c>
      <c r="U63" s="106">
        <v>110000</v>
      </c>
      <c r="V63" s="106">
        <f t="shared" si="13"/>
        <v>20900</v>
      </c>
      <c r="W63" s="106">
        <f t="shared" si="14"/>
        <v>130900</v>
      </c>
      <c r="X63" s="106">
        <v>187681</v>
      </c>
      <c r="Y63" s="106">
        <f t="shared" si="15"/>
        <v>35659</v>
      </c>
      <c r="Z63" s="106">
        <f t="shared" si="16"/>
        <v>223340</v>
      </c>
      <c r="AA63" s="106">
        <f t="shared" si="20"/>
        <v>165968.45833333334</v>
      </c>
      <c r="AB63" s="107">
        <f t="shared" si="21"/>
        <v>110000</v>
      </c>
      <c r="AC63" s="106">
        <f t="shared" si="22"/>
        <v>216257</v>
      </c>
      <c r="AD63" s="108">
        <f t="shared" si="23"/>
        <v>175818.875</v>
      </c>
      <c r="AE63" s="109">
        <f t="shared" si="17"/>
        <v>110000</v>
      </c>
      <c r="AF63" s="110">
        <f t="shared" si="18"/>
        <v>20900</v>
      </c>
      <c r="AG63" s="110">
        <f t="shared" si="19"/>
        <v>130900</v>
      </c>
      <c r="AH63" s="119">
        <f t="shared" si="24"/>
        <v>130900</v>
      </c>
      <c r="AI63" s="94"/>
    </row>
    <row r="64" spans="1:35">
      <c r="A64" s="102">
        <v>60</v>
      </c>
      <c r="B64" s="95" t="s">
        <v>447</v>
      </c>
      <c r="C64" s="95" t="s">
        <v>510</v>
      </c>
      <c r="D64" s="95" t="s">
        <v>425</v>
      </c>
      <c r="E64" s="95" t="s">
        <v>385</v>
      </c>
      <c r="F64" s="95" t="s">
        <v>382</v>
      </c>
      <c r="G64" s="95">
        <v>1</v>
      </c>
      <c r="H64" s="98">
        <v>0.19</v>
      </c>
      <c r="I64" s="106">
        <v>130235</v>
      </c>
      <c r="J64" s="106">
        <f t="shared" si="5"/>
        <v>24745</v>
      </c>
      <c r="K64" s="106">
        <f t="shared" si="6"/>
        <v>154980</v>
      </c>
      <c r="L64" s="111">
        <v>175819</v>
      </c>
      <c r="M64" s="106">
        <f t="shared" si="7"/>
        <v>33406</v>
      </c>
      <c r="N64" s="106">
        <f t="shared" si="8"/>
        <v>209225</v>
      </c>
      <c r="O64" s="111">
        <v>216257</v>
      </c>
      <c r="P64" s="106">
        <f t="shared" si="9"/>
        <v>41089</v>
      </c>
      <c r="Q64" s="106">
        <f t="shared" si="10"/>
        <v>257346</v>
      </c>
      <c r="R64" s="106">
        <v>175818.75</v>
      </c>
      <c r="S64" s="106">
        <f t="shared" si="11"/>
        <v>33406</v>
      </c>
      <c r="T64" s="106">
        <f t="shared" si="12"/>
        <v>209224.75</v>
      </c>
      <c r="U64" s="106">
        <v>110000</v>
      </c>
      <c r="V64" s="106">
        <f t="shared" si="13"/>
        <v>20900</v>
      </c>
      <c r="W64" s="106">
        <f t="shared" si="14"/>
        <v>130900</v>
      </c>
      <c r="X64" s="106">
        <v>187681</v>
      </c>
      <c r="Y64" s="106">
        <f t="shared" si="15"/>
        <v>35659</v>
      </c>
      <c r="Z64" s="106">
        <f t="shared" si="16"/>
        <v>223340</v>
      </c>
      <c r="AA64" s="106">
        <f t="shared" si="20"/>
        <v>165968.45833333334</v>
      </c>
      <c r="AB64" s="107">
        <f t="shared" si="21"/>
        <v>110000</v>
      </c>
      <c r="AC64" s="106">
        <f t="shared" si="22"/>
        <v>216257</v>
      </c>
      <c r="AD64" s="108">
        <f t="shared" si="23"/>
        <v>175818.875</v>
      </c>
      <c r="AE64" s="109">
        <f t="shared" si="17"/>
        <v>110000</v>
      </c>
      <c r="AF64" s="110">
        <f t="shared" si="18"/>
        <v>20900</v>
      </c>
      <c r="AG64" s="110">
        <f t="shared" si="19"/>
        <v>130900</v>
      </c>
      <c r="AH64" s="119">
        <f t="shared" si="24"/>
        <v>130900</v>
      </c>
      <c r="AI64" s="94"/>
    </row>
    <row r="65" spans="1:35">
      <c r="A65" s="102">
        <v>61</v>
      </c>
      <c r="B65" s="95" t="s">
        <v>447</v>
      </c>
      <c r="C65" s="95" t="s">
        <v>509</v>
      </c>
      <c r="D65" s="95" t="s">
        <v>425</v>
      </c>
      <c r="E65" s="95" t="s">
        <v>385</v>
      </c>
      <c r="F65" s="95" t="s">
        <v>382</v>
      </c>
      <c r="G65" s="95">
        <v>1</v>
      </c>
      <c r="H65" s="98">
        <v>0.19</v>
      </c>
      <c r="I65" s="106">
        <v>130235</v>
      </c>
      <c r="J65" s="106">
        <f t="shared" si="5"/>
        <v>24745</v>
      </c>
      <c r="K65" s="106">
        <f t="shared" si="6"/>
        <v>154980</v>
      </c>
      <c r="L65" s="111">
        <v>175819</v>
      </c>
      <c r="M65" s="106">
        <f t="shared" si="7"/>
        <v>33406</v>
      </c>
      <c r="N65" s="106">
        <f t="shared" si="8"/>
        <v>209225</v>
      </c>
      <c r="O65" s="111">
        <v>216257</v>
      </c>
      <c r="P65" s="106">
        <f t="shared" si="9"/>
        <v>41089</v>
      </c>
      <c r="Q65" s="106">
        <f t="shared" si="10"/>
        <v>257346</v>
      </c>
      <c r="R65" s="106">
        <v>175818.75</v>
      </c>
      <c r="S65" s="106">
        <f t="shared" si="11"/>
        <v>33406</v>
      </c>
      <c r="T65" s="106">
        <f t="shared" si="12"/>
        <v>209224.75</v>
      </c>
      <c r="U65" s="106">
        <v>110000</v>
      </c>
      <c r="V65" s="106">
        <f t="shared" si="13"/>
        <v>20900</v>
      </c>
      <c r="W65" s="106">
        <f t="shared" si="14"/>
        <v>130900</v>
      </c>
      <c r="X65" s="106">
        <v>187681</v>
      </c>
      <c r="Y65" s="106">
        <f t="shared" si="15"/>
        <v>35659</v>
      </c>
      <c r="Z65" s="106">
        <f t="shared" si="16"/>
        <v>223340</v>
      </c>
      <c r="AA65" s="106">
        <f t="shared" si="20"/>
        <v>165968.45833333334</v>
      </c>
      <c r="AB65" s="107">
        <f t="shared" si="21"/>
        <v>110000</v>
      </c>
      <c r="AC65" s="106">
        <f t="shared" si="22"/>
        <v>216257</v>
      </c>
      <c r="AD65" s="108">
        <f t="shared" si="23"/>
        <v>175818.875</v>
      </c>
      <c r="AE65" s="109">
        <f t="shared" si="17"/>
        <v>110000</v>
      </c>
      <c r="AF65" s="110">
        <f t="shared" si="18"/>
        <v>20900</v>
      </c>
      <c r="AG65" s="110">
        <f t="shared" si="19"/>
        <v>130900</v>
      </c>
      <c r="AH65" s="119">
        <f t="shared" si="24"/>
        <v>130900</v>
      </c>
      <c r="AI65" s="94"/>
    </row>
    <row r="66" spans="1:35">
      <c r="A66" s="102">
        <v>62</v>
      </c>
      <c r="B66" s="95" t="s">
        <v>447</v>
      </c>
      <c r="C66" s="95" t="s">
        <v>508</v>
      </c>
      <c r="D66" s="95" t="s">
        <v>425</v>
      </c>
      <c r="E66" s="95" t="s">
        <v>385</v>
      </c>
      <c r="F66" s="95" t="s">
        <v>382</v>
      </c>
      <c r="G66" s="95">
        <v>1</v>
      </c>
      <c r="H66" s="98">
        <v>0.19</v>
      </c>
      <c r="I66" s="106">
        <v>130235</v>
      </c>
      <c r="J66" s="106">
        <f t="shared" si="5"/>
        <v>24745</v>
      </c>
      <c r="K66" s="106">
        <f t="shared" si="6"/>
        <v>154980</v>
      </c>
      <c r="L66" s="111">
        <v>175819</v>
      </c>
      <c r="M66" s="106">
        <f t="shared" si="7"/>
        <v>33406</v>
      </c>
      <c r="N66" s="106">
        <f t="shared" si="8"/>
        <v>209225</v>
      </c>
      <c r="O66" s="111">
        <v>216257</v>
      </c>
      <c r="P66" s="106">
        <f t="shared" si="9"/>
        <v>41089</v>
      </c>
      <c r="Q66" s="106">
        <f t="shared" si="10"/>
        <v>257346</v>
      </c>
      <c r="R66" s="106">
        <v>175818.75</v>
      </c>
      <c r="S66" s="106">
        <f t="shared" si="11"/>
        <v>33406</v>
      </c>
      <c r="T66" s="106">
        <f t="shared" si="12"/>
        <v>209224.75</v>
      </c>
      <c r="U66" s="106">
        <v>110000</v>
      </c>
      <c r="V66" s="106">
        <f t="shared" si="13"/>
        <v>20900</v>
      </c>
      <c r="W66" s="106">
        <f t="shared" si="14"/>
        <v>130900</v>
      </c>
      <c r="X66" s="106">
        <v>187681</v>
      </c>
      <c r="Y66" s="106">
        <f t="shared" si="15"/>
        <v>35659</v>
      </c>
      <c r="Z66" s="106">
        <f t="shared" si="16"/>
        <v>223340</v>
      </c>
      <c r="AA66" s="106">
        <f t="shared" si="20"/>
        <v>165968.45833333334</v>
      </c>
      <c r="AB66" s="107">
        <f t="shared" si="21"/>
        <v>110000</v>
      </c>
      <c r="AC66" s="106">
        <f t="shared" si="22"/>
        <v>216257</v>
      </c>
      <c r="AD66" s="108">
        <f t="shared" si="23"/>
        <v>175818.875</v>
      </c>
      <c r="AE66" s="109">
        <f t="shared" si="17"/>
        <v>110000</v>
      </c>
      <c r="AF66" s="110">
        <f t="shared" si="18"/>
        <v>20900</v>
      </c>
      <c r="AG66" s="110">
        <f t="shared" si="19"/>
        <v>130900</v>
      </c>
      <c r="AH66" s="119">
        <f t="shared" si="24"/>
        <v>130900</v>
      </c>
      <c r="AI66" s="94"/>
    </row>
    <row r="67" spans="1:35">
      <c r="A67" s="102">
        <v>63</v>
      </c>
      <c r="B67" s="95" t="s">
        <v>447</v>
      </c>
      <c r="C67" s="95" t="s">
        <v>507</v>
      </c>
      <c r="D67" s="95" t="s">
        <v>425</v>
      </c>
      <c r="E67" s="95" t="s">
        <v>385</v>
      </c>
      <c r="F67" s="95" t="s">
        <v>382</v>
      </c>
      <c r="G67" s="95">
        <v>1</v>
      </c>
      <c r="H67" s="98">
        <v>0.19</v>
      </c>
      <c r="I67" s="106">
        <v>130235</v>
      </c>
      <c r="J67" s="106">
        <f t="shared" si="5"/>
        <v>24745</v>
      </c>
      <c r="K67" s="106">
        <f t="shared" si="6"/>
        <v>154980</v>
      </c>
      <c r="L67" s="111">
        <v>175819</v>
      </c>
      <c r="M67" s="106">
        <f t="shared" si="7"/>
        <v>33406</v>
      </c>
      <c r="N67" s="106">
        <f t="shared" si="8"/>
        <v>209225</v>
      </c>
      <c r="O67" s="111">
        <v>216257</v>
      </c>
      <c r="P67" s="106">
        <f t="shared" si="9"/>
        <v>41089</v>
      </c>
      <c r="Q67" s="106">
        <f t="shared" si="10"/>
        <v>257346</v>
      </c>
      <c r="R67" s="106">
        <v>175818.75</v>
      </c>
      <c r="S67" s="106">
        <f t="shared" si="11"/>
        <v>33406</v>
      </c>
      <c r="T67" s="106">
        <f t="shared" si="12"/>
        <v>209224.75</v>
      </c>
      <c r="U67" s="106">
        <v>110000</v>
      </c>
      <c r="V67" s="106">
        <f t="shared" si="13"/>
        <v>20900</v>
      </c>
      <c r="W67" s="106">
        <f t="shared" si="14"/>
        <v>130900</v>
      </c>
      <c r="X67" s="106">
        <v>187681</v>
      </c>
      <c r="Y67" s="106">
        <f t="shared" si="15"/>
        <v>35659</v>
      </c>
      <c r="Z67" s="106">
        <f t="shared" si="16"/>
        <v>223340</v>
      </c>
      <c r="AA67" s="106">
        <f t="shared" si="20"/>
        <v>165968.45833333334</v>
      </c>
      <c r="AB67" s="107">
        <f t="shared" si="21"/>
        <v>110000</v>
      </c>
      <c r="AC67" s="106">
        <f t="shared" si="22"/>
        <v>216257</v>
      </c>
      <c r="AD67" s="108">
        <f t="shared" si="23"/>
        <v>175818.875</v>
      </c>
      <c r="AE67" s="109">
        <f t="shared" si="17"/>
        <v>110000</v>
      </c>
      <c r="AF67" s="110">
        <f t="shared" si="18"/>
        <v>20900</v>
      </c>
      <c r="AG67" s="110">
        <f t="shared" si="19"/>
        <v>130900</v>
      </c>
      <c r="AH67" s="119">
        <f t="shared" si="24"/>
        <v>130900</v>
      </c>
      <c r="AI67" s="94"/>
    </row>
    <row r="68" spans="1:35">
      <c r="A68" s="102">
        <v>64</v>
      </c>
      <c r="B68" s="95" t="s">
        <v>447</v>
      </c>
      <c r="C68" s="95" t="s">
        <v>506</v>
      </c>
      <c r="D68" s="95" t="s">
        <v>425</v>
      </c>
      <c r="E68" s="95" t="s">
        <v>385</v>
      </c>
      <c r="F68" s="95" t="s">
        <v>382</v>
      </c>
      <c r="G68" s="95">
        <v>1</v>
      </c>
      <c r="H68" s="98">
        <v>0.19</v>
      </c>
      <c r="I68" s="106">
        <v>130235</v>
      </c>
      <c r="J68" s="106">
        <f t="shared" si="5"/>
        <v>24745</v>
      </c>
      <c r="K68" s="106">
        <f t="shared" si="6"/>
        <v>154980</v>
      </c>
      <c r="L68" s="111">
        <v>175819</v>
      </c>
      <c r="M68" s="106">
        <f t="shared" si="7"/>
        <v>33406</v>
      </c>
      <c r="N68" s="106">
        <f t="shared" si="8"/>
        <v>209225</v>
      </c>
      <c r="O68" s="111">
        <v>216257</v>
      </c>
      <c r="P68" s="106">
        <f t="shared" si="9"/>
        <v>41089</v>
      </c>
      <c r="Q68" s="106">
        <f t="shared" si="10"/>
        <v>257346</v>
      </c>
      <c r="R68" s="106">
        <v>175818.75</v>
      </c>
      <c r="S68" s="106">
        <f t="shared" si="11"/>
        <v>33406</v>
      </c>
      <c r="T68" s="106">
        <f t="shared" si="12"/>
        <v>209224.75</v>
      </c>
      <c r="U68" s="106">
        <v>110000</v>
      </c>
      <c r="V68" s="106">
        <f t="shared" si="13"/>
        <v>20900</v>
      </c>
      <c r="W68" s="106">
        <f t="shared" si="14"/>
        <v>130900</v>
      </c>
      <c r="X68" s="106">
        <v>187681</v>
      </c>
      <c r="Y68" s="106">
        <f t="shared" si="15"/>
        <v>35659</v>
      </c>
      <c r="Z68" s="106">
        <f t="shared" si="16"/>
        <v>223340</v>
      </c>
      <c r="AA68" s="106">
        <f t="shared" si="20"/>
        <v>165968.45833333334</v>
      </c>
      <c r="AB68" s="107">
        <f t="shared" si="21"/>
        <v>110000</v>
      </c>
      <c r="AC68" s="106">
        <f t="shared" si="22"/>
        <v>216257</v>
      </c>
      <c r="AD68" s="108">
        <f t="shared" si="23"/>
        <v>175818.875</v>
      </c>
      <c r="AE68" s="109">
        <f t="shared" si="17"/>
        <v>110000</v>
      </c>
      <c r="AF68" s="110">
        <f t="shared" si="18"/>
        <v>20900</v>
      </c>
      <c r="AG68" s="110">
        <f t="shared" si="19"/>
        <v>130900</v>
      </c>
      <c r="AH68" s="119">
        <f t="shared" si="24"/>
        <v>130900</v>
      </c>
      <c r="AI68" s="94"/>
    </row>
    <row r="69" spans="1:35">
      <c r="A69" s="102">
        <v>65</v>
      </c>
      <c r="B69" s="95" t="s">
        <v>447</v>
      </c>
      <c r="C69" s="95" t="s">
        <v>505</v>
      </c>
      <c r="D69" s="95" t="s">
        <v>425</v>
      </c>
      <c r="E69" s="95" t="s">
        <v>385</v>
      </c>
      <c r="F69" s="95" t="s">
        <v>382</v>
      </c>
      <c r="G69" s="95">
        <v>1</v>
      </c>
      <c r="H69" s="98">
        <v>0.19</v>
      </c>
      <c r="I69" s="106">
        <v>130235</v>
      </c>
      <c r="J69" s="106">
        <f t="shared" si="5"/>
        <v>24745</v>
      </c>
      <c r="K69" s="106">
        <f t="shared" si="6"/>
        <v>154980</v>
      </c>
      <c r="L69" s="111">
        <v>175819</v>
      </c>
      <c r="M69" s="106">
        <f t="shared" si="7"/>
        <v>33406</v>
      </c>
      <c r="N69" s="106">
        <f t="shared" si="8"/>
        <v>209225</v>
      </c>
      <c r="O69" s="111">
        <v>216257</v>
      </c>
      <c r="P69" s="106">
        <f t="shared" si="9"/>
        <v>41089</v>
      </c>
      <c r="Q69" s="106">
        <f t="shared" si="10"/>
        <v>257346</v>
      </c>
      <c r="R69" s="106">
        <v>175818.75</v>
      </c>
      <c r="S69" s="106">
        <f t="shared" si="11"/>
        <v>33406</v>
      </c>
      <c r="T69" s="106">
        <f t="shared" si="12"/>
        <v>209224.75</v>
      </c>
      <c r="U69" s="106">
        <v>110000</v>
      </c>
      <c r="V69" s="106">
        <f t="shared" si="13"/>
        <v>20900</v>
      </c>
      <c r="W69" s="106">
        <f t="shared" si="14"/>
        <v>130900</v>
      </c>
      <c r="X69" s="106">
        <v>187681</v>
      </c>
      <c r="Y69" s="106">
        <f t="shared" si="15"/>
        <v>35659</v>
      </c>
      <c r="Z69" s="106">
        <f t="shared" si="16"/>
        <v>223340</v>
      </c>
      <c r="AA69" s="106">
        <f t="shared" ref="AA69:AA100" si="25">AVERAGE(I69,L69,O69,R69,U69,X69)</f>
        <v>165968.45833333334</v>
      </c>
      <c r="AB69" s="107">
        <f t="shared" ref="AB69:AB100" si="26">MIN(I69,L69,O69,R69,U69,X69)</f>
        <v>110000</v>
      </c>
      <c r="AC69" s="106">
        <f t="shared" ref="AC69:AC100" si="27">MAX(I69,L69,O69,R69,U69,X69)</f>
        <v>216257</v>
      </c>
      <c r="AD69" s="108">
        <f t="shared" ref="AD69:AD100" si="28">MEDIAN(I69,L69,O69,R69,U69,X69)</f>
        <v>175818.875</v>
      </c>
      <c r="AE69" s="109">
        <f t="shared" si="17"/>
        <v>110000</v>
      </c>
      <c r="AF69" s="110">
        <f t="shared" si="18"/>
        <v>20900</v>
      </c>
      <c r="AG69" s="110">
        <f t="shared" si="19"/>
        <v>130900</v>
      </c>
      <c r="AH69" s="119">
        <f t="shared" ref="AH69:AH100" si="29">AG69*G69</f>
        <v>130900</v>
      </c>
      <c r="AI69" s="94"/>
    </row>
    <row r="70" spans="1:35">
      <c r="A70" s="102">
        <v>66</v>
      </c>
      <c r="B70" s="95" t="s">
        <v>447</v>
      </c>
      <c r="C70" s="95" t="s">
        <v>504</v>
      </c>
      <c r="D70" s="95" t="s">
        <v>425</v>
      </c>
      <c r="E70" s="95" t="s">
        <v>385</v>
      </c>
      <c r="F70" s="95" t="s">
        <v>382</v>
      </c>
      <c r="G70" s="95">
        <v>1</v>
      </c>
      <c r="H70" s="98">
        <v>0.19</v>
      </c>
      <c r="I70" s="106">
        <v>130235</v>
      </c>
      <c r="J70" s="106">
        <f t="shared" ref="J70:J133" si="30">+ROUND(I70*19%,0)</f>
        <v>24745</v>
      </c>
      <c r="K70" s="106">
        <f t="shared" ref="K70:K133" si="31">+I70+J70</f>
        <v>154980</v>
      </c>
      <c r="L70" s="111">
        <v>175819</v>
      </c>
      <c r="M70" s="106">
        <f t="shared" ref="M70:M133" si="32">+ROUND(L70*19%,0)</f>
        <v>33406</v>
      </c>
      <c r="N70" s="106">
        <f t="shared" ref="N70:N133" si="33">+L70+M70</f>
        <v>209225</v>
      </c>
      <c r="O70" s="111">
        <v>216257</v>
      </c>
      <c r="P70" s="106">
        <f t="shared" ref="P70:P133" si="34">+ROUND(O70*19%,0)</f>
        <v>41089</v>
      </c>
      <c r="Q70" s="106">
        <f t="shared" ref="Q70:Q133" si="35">+O70+P70</f>
        <v>257346</v>
      </c>
      <c r="R70" s="106">
        <v>175818.75</v>
      </c>
      <c r="S70" s="106">
        <f t="shared" ref="S70:S133" si="36">+ROUND(R70*19%,0)</f>
        <v>33406</v>
      </c>
      <c r="T70" s="106">
        <f t="shared" ref="T70:T133" si="37">+R70+S70</f>
        <v>209224.75</v>
      </c>
      <c r="U70" s="106">
        <v>110000</v>
      </c>
      <c r="V70" s="106">
        <f t="shared" ref="V70:V133" si="38">+ROUND(U70*19%,0)</f>
        <v>20900</v>
      </c>
      <c r="W70" s="106">
        <f t="shared" ref="W70:W133" si="39">+U70+V70</f>
        <v>130900</v>
      </c>
      <c r="X70" s="106">
        <v>187681</v>
      </c>
      <c r="Y70" s="106">
        <f t="shared" ref="Y70:Y133" si="40">+ROUND(X70*19%,0)</f>
        <v>35659</v>
      </c>
      <c r="Z70" s="106">
        <f t="shared" ref="Z70:Z133" si="41">+X70+Y70</f>
        <v>223340</v>
      </c>
      <c r="AA70" s="106">
        <f t="shared" si="25"/>
        <v>165968.45833333334</v>
      </c>
      <c r="AB70" s="107">
        <f t="shared" si="26"/>
        <v>110000</v>
      </c>
      <c r="AC70" s="106">
        <f t="shared" si="27"/>
        <v>216257</v>
      </c>
      <c r="AD70" s="108">
        <f t="shared" si="28"/>
        <v>175818.875</v>
      </c>
      <c r="AE70" s="109">
        <f t="shared" ref="AE70:AE133" si="42">AB70</f>
        <v>110000</v>
      </c>
      <c r="AF70" s="110">
        <f t="shared" ref="AF70:AF133" si="43">+ROUND(AE70*19%,0)</f>
        <v>20900</v>
      </c>
      <c r="AG70" s="110">
        <f t="shared" ref="AG70:AG133" si="44">+ROUND(AE70+AF70,0)</f>
        <v>130900</v>
      </c>
      <c r="AH70" s="119">
        <f t="shared" si="29"/>
        <v>130900</v>
      </c>
      <c r="AI70" s="94"/>
    </row>
    <row r="71" spans="1:35">
      <c r="A71" s="102">
        <v>67</v>
      </c>
      <c r="B71" s="95" t="s">
        <v>447</v>
      </c>
      <c r="C71" s="95" t="s">
        <v>503</v>
      </c>
      <c r="D71" s="95" t="s">
        <v>425</v>
      </c>
      <c r="E71" s="95" t="s">
        <v>385</v>
      </c>
      <c r="F71" s="95" t="s">
        <v>382</v>
      </c>
      <c r="G71" s="95">
        <v>1</v>
      </c>
      <c r="H71" s="98">
        <v>0.19</v>
      </c>
      <c r="I71" s="106">
        <v>130235</v>
      </c>
      <c r="J71" s="106">
        <f t="shared" si="30"/>
        <v>24745</v>
      </c>
      <c r="K71" s="106">
        <f t="shared" si="31"/>
        <v>154980</v>
      </c>
      <c r="L71" s="111">
        <v>175819</v>
      </c>
      <c r="M71" s="106">
        <f t="shared" si="32"/>
        <v>33406</v>
      </c>
      <c r="N71" s="106">
        <f t="shared" si="33"/>
        <v>209225</v>
      </c>
      <c r="O71" s="111">
        <v>216257</v>
      </c>
      <c r="P71" s="106">
        <f t="shared" si="34"/>
        <v>41089</v>
      </c>
      <c r="Q71" s="106">
        <f t="shared" si="35"/>
        <v>257346</v>
      </c>
      <c r="R71" s="106">
        <v>175818.75</v>
      </c>
      <c r="S71" s="106">
        <f t="shared" si="36"/>
        <v>33406</v>
      </c>
      <c r="T71" s="106">
        <f t="shared" si="37"/>
        <v>209224.75</v>
      </c>
      <c r="U71" s="106">
        <v>110000</v>
      </c>
      <c r="V71" s="106">
        <f t="shared" si="38"/>
        <v>20900</v>
      </c>
      <c r="W71" s="106">
        <f t="shared" si="39"/>
        <v>130900</v>
      </c>
      <c r="X71" s="106">
        <v>187681</v>
      </c>
      <c r="Y71" s="106">
        <f t="shared" si="40"/>
        <v>35659</v>
      </c>
      <c r="Z71" s="106">
        <f t="shared" si="41"/>
        <v>223340</v>
      </c>
      <c r="AA71" s="106">
        <f t="shared" si="25"/>
        <v>165968.45833333334</v>
      </c>
      <c r="AB71" s="107">
        <f t="shared" si="26"/>
        <v>110000</v>
      </c>
      <c r="AC71" s="106">
        <f t="shared" si="27"/>
        <v>216257</v>
      </c>
      <c r="AD71" s="108">
        <f t="shared" si="28"/>
        <v>175818.875</v>
      </c>
      <c r="AE71" s="109">
        <f t="shared" si="42"/>
        <v>110000</v>
      </c>
      <c r="AF71" s="110">
        <f t="shared" si="43"/>
        <v>20900</v>
      </c>
      <c r="AG71" s="110">
        <f t="shared" si="44"/>
        <v>130900</v>
      </c>
      <c r="AH71" s="119">
        <f t="shared" si="29"/>
        <v>130900</v>
      </c>
      <c r="AI71" s="94"/>
    </row>
    <row r="72" spans="1:35">
      <c r="A72" s="102">
        <v>68</v>
      </c>
      <c r="B72" s="95" t="s">
        <v>447</v>
      </c>
      <c r="C72" s="95" t="s">
        <v>502</v>
      </c>
      <c r="D72" s="95" t="s">
        <v>425</v>
      </c>
      <c r="E72" s="95" t="s">
        <v>385</v>
      </c>
      <c r="F72" s="95" t="s">
        <v>382</v>
      </c>
      <c r="G72" s="95">
        <v>1</v>
      </c>
      <c r="H72" s="98">
        <v>0.19</v>
      </c>
      <c r="I72" s="106">
        <v>130235</v>
      </c>
      <c r="J72" s="106">
        <f t="shared" si="30"/>
        <v>24745</v>
      </c>
      <c r="K72" s="106">
        <f t="shared" si="31"/>
        <v>154980</v>
      </c>
      <c r="L72" s="111">
        <v>175819</v>
      </c>
      <c r="M72" s="106">
        <f t="shared" si="32"/>
        <v>33406</v>
      </c>
      <c r="N72" s="106">
        <f t="shared" si="33"/>
        <v>209225</v>
      </c>
      <c r="O72" s="111">
        <v>216257</v>
      </c>
      <c r="P72" s="106">
        <f t="shared" si="34"/>
        <v>41089</v>
      </c>
      <c r="Q72" s="106">
        <f t="shared" si="35"/>
        <v>257346</v>
      </c>
      <c r="R72" s="106">
        <v>175818.75</v>
      </c>
      <c r="S72" s="106">
        <f t="shared" si="36"/>
        <v>33406</v>
      </c>
      <c r="T72" s="106">
        <f t="shared" si="37"/>
        <v>209224.75</v>
      </c>
      <c r="U72" s="106">
        <v>110000</v>
      </c>
      <c r="V72" s="106">
        <f t="shared" si="38"/>
        <v>20900</v>
      </c>
      <c r="W72" s="106">
        <f t="shared" si="39"/>
        <v>130900</v>
      </c>
      <c r="X72" s="106">
        <v>187681</v>
      </c>
      <c r="Y72" s="106">
        <f t="shared" si="40"/>
        <v>35659</v>
      </c>
      <c r="Z72" s="106">
        <f t="shared" si="41"/>
        <v>223340</v>
      </c>
      <c r="AA72" s="106">
        <f t="shared" si="25"/>
        <v>165968.45833333334</v>
      </c>
      <c r="AB72" s="107">
        <f t="shared" si="26"/>
        <v>110000</v>
      </c>
      <c r="AC72" s="106">
        <f t="shared" si="27"/>
        <v>216257</v>
      </c>
      <c r="AD72" s="108">
        <f t="shared" si="28"/>
        <v>175818.875</v>
      </c>
      <c r="AE72" s="109">
        <f t="shared" si="42"/>
        <v>110000</v>
      </c>
      <c r="AF72" s="110">
        <f t="shared" si="43"/>
        <v>20900</v>
      </c>
      <c r="AG72" s="110">
        <f t="shared" si="44"/>
        <v>130900</v>
      </c>
      <c r="AH72" s="119">
        <f t="shared" si="29"/>
        <v>130900</v>
      </c>
      <c r="AI72" s="94"/>
    </row>
    <row r="73" spans="1:35">
      <c r="A73" s="102">
        <v>69</v>
      </c>
      <c r="B73" s="95" t="s">
        <v>447</v>
      </c>
      <c r="C73" s="95" t="s">
        <v>501</v>
      </c>
      <c r="D73" s="95" t="s">
        <v>425</v>
      </c>
      <c r="E73" s="95" t="s">
        <v>385</v>
      </c>
      <c r="F73" s="95" t="s">
        <v>382</v>
      </c>
      <c r="G73" s="95">
        <v>1</v>
      </c>
      <c r="H73" s="98">
        <v>0.19</v>
      </c>
      <c r="I73" s="106">
        <v>130235</v>
      </c>
      <c r="J73" s="106">
        <f t="shared" si="30"/>
        <v>24745</v>
      </c>
      <c r="K73" s="106">
        <f t="shared" si="31"/>
        <v>154980</v>
      </c>
      <c r="L73" s="111">
        <v>175819</v>
      </c>
      <c r="M73" s="106">
        <f t="shared" si="32"/>
        <v>33406</v>
      </c>
      <c r="N73" s="106">
        <f t="shared" si="33"/>
        <v>209225</v>
      </c>
      <c r="O73" s="111">
        <v>216257</v>
      </c>
      <c r="P73" s="106">
        <f t="shared" si="34"/>
        <v>41089</v>
      </c>
      <c r="Q73" s="106">
        <f t="shared" si="35"/>
        <v>257346</v>
      </c>
      <c r="R73" s="106">
        <v>175818.75</v>
      </c>
      <c r="S73" s="106">
        <f t="shared" si="36"/>
        <v>33406</v>
      </c>
      <c r="T73" s="106">
        <f t="shared" si="37"/>
        <v>209224.75</v>
      </c>
      <c r="U73" s="106">
        <v>110000</v>
      </c>
      <c r="V73" s="106">
        <f t="shared" si="38"/>
        <v>20900</v>
      </c>
      <c r="W73" s="106">
        <f t="shared" si="39"/>
        <v>130900</v>
      </c>
      <c r="X73" s="106">
        <v>187681</v>
      </c>
      <c r="Y73" s="106">
        <f t="shared" si="40"/>
        <v>35659</v>
      </c>
      <c r="Z73" s="106">
        <f t="shared" si="41"/>
        <v>223340</v>
      </c>
      <c r="AA73" s="106">
        <f t="shared" si="25"/>
        <v>165968.45833333334</v>
      </c>
      <c r="AB73" s="107">
        <f t="shared" si="26"/>
        <v>110000</v>
      </c>
      <c r="AC73" s="106">
        <f t="shared" si="27"/>
        <v>216257</v>
      </c>
      <c r="AD73" s="108">
        <f t="shared" si="28"/>
        <v>175818.875</v>
      </c>
      <c r="AE73" s="109">
        <f t="shared" si="42"/>
        <v>110000</v>
      </c>
      <c r="AF73" s="110">
        <f t="shared" si="43"/>
        <v>20900</v>
      </c>
      <c r="AG73" s="110">
        <f t="shared" si="44"/>
        <v>130900</v>
      </c>
      <c r="AH73" s="119">
        <f t="shared" si="29"/>
        <v>130900</v>
      </c>
      <c r="AI73" s="94"/>
    </row>
    <row r="74" spans="1:35">
      <c r="A74" s="102">
        <v>70</v>
      </c>
      <c r="B74" s="95" t="s">
        <v>447</v>
      </c>
      <c r="C74" s="95" t="s">
        <v>500</v>
      </c>
      <c r="D74" s="95" t="s">
        <v>425</v>
      </c>
      <c r="E74" s="95" t="s">
        <v>385</v>
      </c>
      <c r="F74" s="95" t="s">
        <v>382</v>
      </c>
      <c r="G74" s="95">
        <v>1</v>
      </c>
      <c r="H74" s="98">
        <v>0.19</v>
      </c>
      <c r="I74" s="106">
        <v>130235</v>
      </c>
      <c r="J74" s="106">
        <f t="shared" si="30"/>
        <v>24745</v>
      </c>
      <c r="K74" s="106">
        <f t="shared" si="31"/>
        <v>154980</v>
      </c>
      <c r="L74" s="111">
        <v>175819</v>
      </c>
      <c r="M74" s="106">
        <f t="shared" si="32"/>
        <v>33406</v>
      </c>
      <c r="N74" s="106">
        <f t="shared" si="33"/>
        <v>209225</v>
      </c>
      <c r="O74" s="111">
        <v>216257</v>
      </c>
      <c r="P74" s="106">
        <f t="shared" si="34"/>
        <v>41089</v>
      </c>
      <c r="Q74" s="106">
        <f t="shared" si="35"/>
        <v>257346</v>
      </c>
      <c r="R74" s="106">
        <v>175818.75</v>
      </c>
      <c r="S74" s="106">
        <f t="shared" si="36"/>
        <v>33406</v>
      </c>
      <c r="T74" s="106">
        <f t="shared" si="37"/>
        <v>209224.75</v>
      </c>
      <c r="U74" s="106">
        <v>110000</v>
      </c>
      <c r="V74" s="106">
        <f t="shared" si="38"/>
        <v>20900</v>
      </c>
      <c r="W74" s="106">
        <f t="shared" si="39"/>
        <v>130900</v>
      </c>
      <c r="X74" s="106">
        <v>187681</v>
      </c>
      <c r="Y74" s="106">
        <f t="shared" si="40"/>
        <v>35659</v>
      </c>
      <c r="Z74" s="106">
        <f t="shared" si="41"/>
        <v>223340</v>
      </c>
      <c r="AA74" s="106">
        <f t="shared" si="25"/>
        <v>165968.45833333334</v>
      </c>
      <c r="AB74" s="107">
        <f t="shared" si="26"/>
        <v>110000</v>
      </c>
      <c r="AC74" s="106">
        <f t="shared" si="27"/>
        <v>216257</v>
      </c>
      <c r="AD74" s="108">
        <f t="shared" si="28"/>
        <v>175818.875</v>
      </c>
      <c r="AE74" s="109">
        <f t="shared" si="42"/>
        <v>110000</v>
      </c>
      <c r="AF74" s="110">
        <f t="shared" si="43"/>
        <v>20900</v>
      </c>
      <c r="AG74" s="110">
        <f t="shared" si="44"/>
        <v>130900</v>
      </c>
      <c r="AH74" s="119">
        <f t="shared" si="29"/>
        <v>130900</v>
      </c>
      <c r="AI74" s="94"/>
    </row>
    <row r="75" spans="1:35">
      <c r="A75" s="102">
        <v>71</v>
      </c>
      <c r="B75" s="95" t="s">
        <v>447</v>
      </c>
      <c r="C75" s="95" t="s">
        <v>499</v>
      </c>
      <c r="D75" s="95" t="s">
        <v>425</v>
      </c>
      <c r="E75" s="95" t="s">
        <v>385</v>
      </c>
      <c r="F75" s="95" t="s">
        <v>382</v>
      </c>
      <c r="G75" s="95">
        <v>1</v>
      </c>
      <c r="H75" s="98">
        <v>0.19</v>
      </c>
      <c r="I75" s="106">
        <v>130235</v>
      </c>
      <c r="J75" s="106">
        <f t="shared" si="30"/>
        <v>24745</v>
      </c>
      <c r="K75" s="106">
        <f t="shared" si="31"/>
        <v>154980</v>
      </c>
      <c r="L75" s="111">
        <v>175819</v>
      </c>
      <c r="M75" s="106">
        <f t="shared" si="32"/>
        <v>33406</v>
      </c>
      <c r="N75" s="106">
        <f t="shared" si="33"/>
        <v>209225</v>
      </c>
      <c r="O75" s="111">
        <v>216257</v>
      </c>
      <c r="P75" s="106">
        <f t="shared" si="34"/>
        <v>41089</v>
      </c>
      <c r="Q75" s="106">
        <f t="shared" si="35"/>
        <v>257346</v>
      </c>
      <c r="R75" s="106">
        <v>175818.75</v>
      </c>
      <c r="S75" s="106">
        <f t="shared" si="36"/>
        <v>33406</v>
      </c>
      <c r="T75" s="106">
        <f t="shared" si="37"/>
        <v>209224.75</v>
      </c>
      <c r="U75" s="106">
        <v>110000</v>
      </c>
      <c r="V75" s="106">
        <f t="shared" si="38"/>
        <v>20900</v>
      </c>
      <c r="W75" s="106">
        <f t="shared" si="39"/>
        <v>130900</v>
      </c>
      <c r="X75" s="106">
        <v>187681</v>
      </c>
      <c r="Y75" s="106">
        <f t="shared" si="40"/>
        <v>35659</v>
      </c>
      <c r="Z75" s="106">
        <f t="shared" si="41"/>
        <v>223340</v>
      </c>
      <c r="AA75" s="106">
        <f t="shared" si="25"/>
        <v>165968.45833333334</v>
      </c>
      <c r="AB75" s="107">
        <f t="shared" si="26"/>
        <v>110000</v>
      </c>
      <c r="AC75" s="106">
        <f t="shared" si="27"/>
        <v>216257</v>
      </c>
      <c r="AD75" s="108">
        <f t="shared" si="28"/>
        <v>175818.875</v>
      </c>
      <c r="AE75" s="109">
        <f t="shared" si="42"/>
        <v>110000</v>
      </c>
      <c r="AF75" s="110">
        <f t="shared" si="43"/>
        <v>20900</v>
      </c>
      <c r="AG75" s="110">
        <f t="shared" si="44"/>
        <v>130900</v>
      </c>
      <c r="AH75" s="119">
        <f t="shared" si="29"/>
        <v>130900</v>
      </c>
      <c r="AI75" s="94"/>
    </row>
    <row r="76" spans="1:35">
      <c r="A76" s="102">
        <v>72</v>
      </c>
      <c r="B76" s="95" t="s">
        <v>447</v>
      </c>
      <c r="C76" s="95" t="s">
        <v>498</v>
      </c>
      <c r="D76" s="95" t="s">
        <v>425</v>
      </c>
      <c r="E76" s="95" t="s">
        <v>385</v>
      </c>
      <c r="F76" s="95" t="s">
        <v>382</v>
      </c>
      <c r="G76" s="95">
        <v>1</v>
      </c>
      <c r="H76" s="98">
        <v>0.19</v>
      </c>
      <c r="I76" s="106">
        <v>130235</v>
      </c>
      <c r="J76" s="106">
        <f t="shared" si="30"/>
        <v>24745</v>
      </c>
      <c r="K76" s="106">
        <f t="shared" si="31"/>
        <v>154980</v>
      </c>
      <c r="L76" s="111">
        <v>175819</v>
      </c>
      <c r="M76" s="106">
        <f t="shared" si="32"/>
        <v>33406</v>
      </c>
      <c r="N76" s="106">
        <f t="shared" si="33"/>
        <v>209225</v>
      </c>
      <c r="O76" s="111">
        <v>216257</v>
      </c>
      <c r="P76" s="106">
        <f t="shared" si="34"/>
        <v>41089</v>
      </c>
      <c r="Q76" s="106">
        <f t="shared" si="35"/>
        <v>257346</v>
      </c>
      <c r="R76" s="106">
        <v>175818.75</v>
      </c>
      <c r="S76" s="106">
        <f t="shared" si="36"/>
        <v>33406</v>
      </c>
      <c r="T76" s="106">
        <f t="shared" si="37"/>
        <v>209224.75</v>
      </c>
      <c r="U76" s="106">
        <v>110000</v>
      </c>
      <c r="V76" s="106">
        <f t="shared" si="38"/>
        <v>20900</v>
      </c>
      <c r="W76" s="106">
        <f t="shared" si="39"/>
        <v>130900</v>
      </c>
      <c r="X76" s="106">
        <v>187681</v>
      </c>
      <c r="Y76" s="106">
        <f t="shared" si="40"/>
        <v>35659</v>
      </c>
      <c r="Z76" s="106">
        <f t="shared" si="41"/>
        <v>223340</v>
      </c>
      <c r="AA76" s="106">
        <f t="shared" si="25"/>
        <v>165968.45833333334</v>
      </c>
      <c r="AB76" s="107">
        <f t="shared" si="26"/>
        <v>110000</v>
      </c>
      <c r="AC76" s="106">
        <f t="shared" si="27"/>
        <v>216257</v>
      </c>
      <c r="AD76" s="108">
        <f t="shared" si="28"/>
        <v>175818.875</v>
      </c>
      <c r="AE76" s="109">
        <f t="shared" si="42"/>
        <v>110000</v>
      </c>
      <c r="AF76" s="110">
        <f t="shared" si="43"/>
        <v>20900</v>
      </c>
      <c r="AG76" s="110">
        <f t="shared" si="44"/>
        <v>130900</v>
      </c>
      <c r="AH76" s="119">
        <f t="shared" si="29"/>
        <v>130900</v>
      </c>
      <c r="AI76" s="94"/>
    </row>
    <row r="77" spans="1:35">
      <c r="A77" s="102">
        <v>73</v>
      </c>
      <c r="B77" s="95" t="s">
        <v>447</v>
      </c>
      <c r="C77" s="95" t="s">
        <v>497</v>
      </c>
      <c r="D77" s="95" t="s">
        <v>425</v>
      </c>
      <c r="E77" s="95" t="s">
        <v>385</v>
      </c>
      <c r="F77" s="95" t="s">
        <v>382</v>
      </c>
      <c r="G77" s="95">
        <v>1</v>
      </c>
      <c r="H77" s="98">
        <v>0.19</v>
      </c>
      <c r="I77" s="106">
        <v>130235</v>
      </c>
      <c r="J77" s="106">
        <f t="shared" si="30"/>
        <v>24745</v>
      </c>
      <c r="K77" s="106">
        <f t="shared" si="31"/>
        <v>154980</v>
      </c>
      <c r="L77" s="111">
        <v>175819</v>
      </c>
      <c r="M77" s="106">
        <f t="shared" si="32"/>
        <v>33406</v>
      </c>
      <c r="N77" s="106">
        <f t="shared" si="33"/>
        <v>209225</v>
      </c>
      <c r="O77" s="111">
        <v>216257</v>
      </c>
      <c r="P77" s="106">
        <f t="shared" si="34"/>
        <v>41089</v>
      </c>
      <c r="Q77" s="106">
        <f t="shared" si="35"/>
        <v>257346</v>
      </c>
      <c r="R77" s="106">
        <v>175818.75</v>
      </c>
      <c r="S77" s="106">
        <f t="shared" si="36"/>
        <v>33406</v>
      </c>
      <c r="T77" s="106">
        <f t="shared" si="37"/>
        <v>209224.75</v>
      </c>
      <c r="U77" s="106">
        <v>110000</v>
      </c>
      <c r="V77" s="106">
        <f t="shared" si="38"/>
        <v>20900</v>
      </c>
      <c r="W77" s="106">
        <f t="shared" si="39"/>
        <v>130900</v>
      </c>
      <c r="X77" s="106">
        <v>187681</v>
      </c>
      <c r="Y77" s="106">
        <f t="shared" si="40"/>
        <v>35659</v>
      </c>
      <c r="Z77" s="106">
        <f t="shared" si="41"/>
        <v>223340</v>
      </c>
      <c r="AA77" s="106">
        <f t="shared" si="25"/>
        <v>165968.45833333334</v>
      </c>
      <c r="AB77" s="107">
        <f t="shared" si="26"/>
        <v>110000</v>
      </c>
      <c r="AC77" s="106">
        <f t="shared" si="27"/>
        <v>216257</v>
      </c>
      <c r="AD77" s="108">
        <f t="shared" si="28"/>
        <v>175818.875</v>
      </c>
      <c r="AE77" s="109">
        <f t="shared" si="42"/>
        <v>110000</v>
      </c>
      <c r="AF77" s="110">
        <f t="shared" si="43"/>
        <v>20900</v>
      </c>
      <c r="AG77" s="110">
        <f t="shared" si="44"/>
        <v>130900</v>
      </c>
      <c r="AH77" s="119">
        <f t="shared" si="29"/>
        <v>130900</v>
      </c>
      <c r="AI77" s="94"/>
    </row>
    <row r="78" spans="1:35">
      <c r="A78" s="102">
        <v>74</v>
      </c>
      <c r="B78" s="95" t="s">
        <v>447</v>
      </c>
      <c r="C78" s="95" t="s">
        <v>496</v>
      </c>
      <c r="D78" s="95" t="s">
        <v>425</v>
      </c>
      <c r="E78" s="95" t="s">
        <v>385</v>
      </c>
      <c r="F78" s="95" t="s">
        <v>382</v>
      </c>
      <c r="G78" s="95">
        <v>1</v>
      </c>
      <c r="H78" s="98">
        <v>0.19</v>
      </c>
      <c r="I78" s="106">
        <v>130235</v>
      </c>
      <c r="J78" s="106">
        <f t="shared" si="30"/>
        <v>24745</v>
      </c>
      <c r="K78" s="106">
        <f t="shared" si="31"/>
        <v>154980</v>
      </c>
      <c r="L78" s="111">
        <v>175819</v>
      </c>
      <c r="M78" s="106">
        <f t="shared" si="32"/>
        <v>33406</v>
      </c>
      <c r="N78" s="106">
        <f t="shared" si="33"/>
        <v>209225</v>
      </c>
      <c r="O78" s="111">
        <v>216257</v>
      </c>
      <c r="P78" s="106">
        <f t="shared" si="34"/>
        <v>41089</v>
      </c>
      <c r="Q78" s="106">
        <f t="shared" si="35"/>
        <v>257346</v>
      </c>
      <c r="R78" s="106">
        <v>175818.75</v>
      </c>
      <c r="S78" s="106">
        <f t="shared" si="36"/>
        <v>33406</v>
      </c>
      <c r="T78" s="106">
        <f t="shared" si="37"/>
        <v>209224.75</v>
      </c>
      <c r="U78" s="106">
        <v>110000</v>
      </c>
      <c r="V78" s="106">
        <f t="shared" si="38"/>
        <v>20900</v>
      </c>
      <c r="W78" s="106">
        <f t="shared" si="39"/>
        <v>130900</v>
      </c>
      <c r="X78" s="106">
        <v>187681</v>
      </c>
      <c r="Y78" s="106">
        <f t="shared" si="40"/>
        <v>35659</v>
      </c>
      <c r="Z78" s="106">
        <f t="shared" si="41"/>
        <v>223340</v>
      </c>
      <c r="AA78" s="106">
        <f t="shared" si="25"/>
        <v>165968.45833333334</v>
      </c>
      <c r="AB78" s="107">
        <f t="shared" si="26"/>
        <v>110000</v>
      </c>
      <c r="AC78" s="106">
        <f t="shared" si="27"/>
        <v>216257</v>
      </c>
      <c r="AD78" s="108">
        <f t="shared" si="28"/>
        <v>175818.875</v>
      </c>
      <c r="AE78" s="109">
        <f t="shared" si="42"/>
        <v>110000</v>
      </c>
      <c r="AF78" s="110">
        <f t="shared" si="43"/>
        <v>20900</v>
      </c>
      <c r="AG78" s="110">
        <f t="shared" si="44"/>
        <v>130900</v>
      </c>
      <c r="AH78" s="119">
        <f t="shared" si="29"/>
        <v>130900</v>
      </c>
      <c r="AI78" s="94"/>
    </row>
    <row r="79" spans="1:35">
      <c r="A79" s="102">
        <v>75</v>
      </c>
      <c r="B79" s="95" t="s">
        <v>447</v>
      </c>
      <c r="C79" s="95" t="s">
        <v>495</v>
      </c>
      <c r="D79" s="95" t="s">
        <v>425</v>
      </c>
      <c r="E79" s="95" t="s">
        <v>385</v>
      </c>
      <c r="F79" s="95" t="s">
        <v>382</v>
      </c>
      <c r="G79" s="95">
        <v>1</v>
      </c>
      <c r="H79" s="98">
        <v>0.19</v>
      </c>
      <c r="I79" s="106">
        <v>130235</v>
      </c>
      <c r="J79" s="106">
        <f t="shared" si="30"/>
        <v>24745</v>
      </c>
      <c r="K79" s="106">
        <f t="shared" si="31"/>
        <v>154980</v>
      </c>
      <c r="L79" s="111">
        <v>175819</v>
      </c>
      <c r="M79" s="106">
        <f t="shared" si="32"/>
        <v>33406</v>
      </c>
      <c r="N79" s="106">
        <f t="shared" si="33"/>
        <v>209225</v>
      </c>
      <c r="O79" s="111">
        <v>216257</v>
      </c>
      <c r="P79" s="106">
        <f t="shared" si="34"/>
        <v>41089</v>
      </c>
      <c r="Q79" s="106">
        <f t="shared" si="35"/>
        <v>257346</v>
      </c>
      <c r="R79" s="106">
        <v>175818.75</v>
      </c>
      <c r="S79" s="106">
        <f t="shared" si="36"/>
        <v>33406</v>
      </c>
      <c r="T79" s="106">
        <f t="shared" si="37"/>
        <v>209224.75</v>
      </c>
      <c r="U79" s="106">
        <v>110000</v>
      </c>
      <c r="V79" s="106">
        <f t="shared" si="38"/>
        <v>20900</v>
      </c>
      <c r="W79" s="106">
        <f t="shared" si="39"/>
        <v>130900</v>
      </c>
      <c r="X79" s="106">
        <v>187681</v>
      </c>
      <c r="Y79" s="106">
        <f t="shared" si="40"/>
        <v>35659</v>
      </c>
      <c r="Z79" s="106">
        <f t="shared" si="41"/>
        <v>223340</v>
      </c>
      <c r="AA79" s="106">
        <f t="shared" si="25"/>
        <v>165968.45833333334</v>
      </c>
      <c r="AB79" s="107">
        <f t="shared" si="26"/>
        <v>110000</v>
      </c>
      <c r="AC79" s="106">
        <f t="shared" si="27"/>
        <v>216257</v>
      </c>
      <c r="AD79" s="108">
        <f t="shared" si="28"/>
        <v>175818.875</v>
      </c>
      <c r="AE79" s="109">
        <f t="shared" si="42"/>
        <v>110000</v>
      </c>
      <c r="AF79" s="110">
        <f t="shared" si="43"/>
        <v>20900</v>
      </c>
      <c r="AG79" s="110">
        <f t="shared" si="44"/>
        <v>130900</v>
      </c>
      <c r="AH79" s="119">
        <f t="shared" si="29"/>
        <v>130900</v>
      </c>
      <c r="AI79" s="94"/>
    </row>
    <row r="80" spans="1:35">
      <c r="A80" s="102">
        <v>76</v>
      </c>
      <c r="B80" s="95" t="s">
        <v>447</v>
      </c>
      <c r="C80" s="95" t="s">
        <v>494</v>
      </c>
      <c r="D80" s="95" t="s">
        <v>425</v>
      </c>
      <c r="E80" s="95" t="s">
        <v>385</v>
      </c>
      <c r="F80" s="95" t="s">
        <v>382</v>
      </c>
      <c r="G80" s="95">
        <v>1</v>
      </c>
      <c r="H80" s="98">
        <v>0.19</v>
      </c>
      <c r="I80" s="106">
        <v>130235</v>
      </c>
      <c r="J80" s="106">
        <f t="shared" si="30"/>
        <v>24745</v>
      </c>
      <c r="K80" s="106">
        <f t="shared" si="31"/>
        <v>154980</v>
      </c>
      <c r="L80" s="111">
        <v>175819</v>
      </c>
      <c r="M80" s="106">
        <f t="shared" si="32"/>
        <v>33406</v>
      </c>
      <c r="N80" s="106">
        <f t="shared" si="33"/>
        <v>209225</v>
      </c>
      <c r="O80" s="111">
        <v>216257</v>
      </c>
      <c r="P80" s="106">
        <f t="shared" si="34"/>
        <v>41089</v>
      </c>
      <c r="Q80" s="106">
        <f t="shared" si="35"/>
        <v>257346</v>
      </c>
      <c r="R80" s="106">
        <v>175818.75</v>
      </c>
      <c r="S80" s="106">
        <f t="shared" si="36"/>
        <v>33406</v>
      </c>
      <c r="T80" s="106">
        <f t="shared" si="37"/>
        <v>209224.75</v>
      </c>
      <c r="U80" s="106">
        <v>110000</v>
      </c>
      <c r="V80" s="106">
        <f t="shared" si="38"/>
        <v>20900</v>
      </c>
      <c r="W80" s="106">
        <f t="shared" si="39"/>
        <v>130900</v>
      </c>
      <c r="X80" s="106">
        <v>187681</v>
      </c>
      <c r="Y80" s="106">
        <f t="shared" si="40"/>
        <v>35659</v>
      </c>
      <c r="Z80" s="106">
        <f t="shared" si="41"/>
        <v>223340</v>
      </c>
      <c r="AA80" s="106">
        <f t="shared" si="25"/>
        <v>165968.45833333334</v>
      </c>
      <c r="AB80" s="107">
        <f t="shared" si="26"/>
        <v>110000</v>
      </c>
      <c r="AC80" s="106">
        <f t="shared" si="27"/>
        <v>216257</v>
      </c>
      <c r="AD80" s="108">
        <f t="shared" si="28"/>
        <v>175818.875</v>
      </c>
      <c r="AE80" s="109">
        <f t="shared" si="42"/>
        <v>110000</v>
      </c>
      <c r="AF80" s="110">
        <f t="shared" si="43"/>
        <v>20900</v>
      </c>
      <c r="AG80" s="110">
        <f t="shared" si="44"/>
        <v>130900</v>
      </c>
      <c r="AH80" s="119">
        <f t="shared" si="29"/>
        <v>130900</v>
      </c>
      <c r="AI80" s="94"/>
    </row>
    <row r="81" spans="1:35">
      <c r="A81" s="102">
        <v>77</v>
      </c>
      <c r="B81" s="95" t="s">
        <v>447</v>
      </c>
      <c r="C81" s="95" t="s">
        <v>493</v>
      </c>
      <c r="D81" s="95" t="s">
        <v>425</v>
      </c>
      <c r="E81" s="95" t="s">
        <v>385</v>
      </c>
      <c r="F81" s="95" t="s">
        <v>382</v>
      </c>
      <c r="G81" s="95">
        <v>1</v>
      </c>
      <c r="H81" s="98">
        <v>0.19</v>
      </c>
      <c r="I81" s="106">
        <v>130235</v>
      </c>
      <c r="J81" s="106">
        <f t="shared" si="30"/>
        <v>24745</v>
      </c>
      <c r="K81" s="106">
        <f t="shared" si="31"/>
        <v>154980</v>
      </c>
      <c r="L81" s="111">
        <v>175819</v>
      </c>
      <c r="M81" s="106">
        <f t="shared" si="32"/>
        <v>33406</v>
      </c>
      <c r="N81" s="106">
        <f t="shared" si="33"/>
        <v>209225</v>
      </c>
      <c r="O81" s="111">
        <v>216257</v>
      </c>
      <c r="P81" s="106">
        <f t="shared" si="34"/>
        <v>41089</v>
      </c>
      <c r="Q81" s="106">
        <f t="shared" si="35"/>
        <v>257346</v>
      </c>
      <c r="R81" s="106">
        <v>175818.75</v>
      </c>
      <c r="S81" s="106">
        <f t="shared" si="36"/>
        <v>33406</v>
      </c>
      <c r="T81" s="106">
        <f t="shared" si="37"/>
        <v>209224.75</v>
      </c>
      <c r="U81" s="106">
        <v>110000</v>
      </c>
      <c r="V81" s="106">
        <f t="shared" si="38"/>
        <v>20900</v>
      </c>
      <c r="W81" s="106">
        <f t="shared" si="39"/>
        <v>130900</v>
      </c>
      <c r="X81" s="106">
        <v>187681</v>
      </c>
      <c r="Y81" s="106">
        <f t="shared" si="40"/>
        <v>35659</v>
      </c>
      <c r="Z81" s="106">
        <f t="shared" si="41"/>
        <v>223340</v>
      </c>
      <c r="AA81" s="106">
        <f t="shared" si="25"/>
        <v>165968.45833333334</v>
      </c>
      <c r="AB81" s="107">
        <f t="shared" si="26"/>
        <v>110000</v>
      </c>
      <c r="AC81" s="106">
        <f t="shared" si="27"/>
        <v>216257</v>
      </c>
      <c r="AD81" s="108">
        <f t="shared" si="28"/>
        <v>175818.875</v>
      </c>
      <c r="AE81" s="109">
        <f t="shared" si="42"/>
        <v>110000</v>
      </c>
      <c r="AF81" s="110">
        <f t="shared" si="43"/>
        <v>20900</v>
      </c>
      <c r="AG81" s="110">
        <f t="shared" si="44"/>
        <v>130900</v>
      </c>
      <c r="AH81" s="119">
        <f t="shared" si="29"/>
        <v>130900</v>
      </c>
      <c r="AI81" s="94"/>
    </row>
    <row r="82" spans="1:35">
      <c r="A82" s="102">
        <v>78</v>
      </c>
      <c r="B82" s="95" t="s">
        <v>447</v>
      </c>
      <c r="C82" s="95" t="s">
        <v>492</v>
      </c>
      <c r="D82" s="95" t="s">
        <v>425</v>
      </c>
      <c r="E82" s="95" t="s">
        <v>385</v>
      </c>
      <c r="F82" s="95" t="s">
        <v>382</v>
      </c>
      <c r="G82" s="95">
        <v>1</v>
      </c>
      <c r="H82" s="98">
        <v>0.19</v>
      </c>
      <c r="I82" s="106">
        <v>130235</v>
      </c>
      <c r="J82" s="106">
        <f t="shared" si="30"/>
        <v>24745</v>
      </c>
      <c r="K82" s="106">
        <f t="shared" si="31"/>
        <v>154980</v>
      </c>
      <c r="L82" s="111">
        <v>175819</v>
      </c>
      <c r="M82" s="106">
        <f t="shared" si="32"/>
        <v>33406</v>
      </c>
      <c r="N82" s="106">
        <f t="shared" si="33"/>
        <v>209225</v>
      </c>
      <c r="O82" s="111">
        <v>216257</v>
      </c>
      <c r="P82" s="106">
        <f t="shared" si="34"/>
        <v>41089</v>
      </c>
      <c r="Q82" s="106">
        <f t="shared" si="35"/>
        <v>257346</v>
      </c>
      <c r="R82" s="106">
        <v>175818.75</v>
      </c>
      <c r="S82" s="106">
        <f t="shared" si="36"/>
        <v>33406</v>
      </c>
      <c r="T82" s="106">
        <f t="shared" si="37"/>
        <v>209224.75</v>
      </c>
      <c r="U82" s="106">
        <v>110000</v>
      </c>
      <c r="V82" s="106">
        <f t="shared" si="38"/>
        <v>20900</v>
      </c>
      <c r="W82" s="106">
        <f t="shared" si="39"/>
        <v>130900</v>
      </c>
      <c r="X82" s="106">
        <v>187681</v>
      </c>
      <c r="Y82" s="106">
        <f t="shared" si="40"/>
        <v>35659</v>
      </c>
      <c r="Z82" s="106">
        <f t="shared" si="41"/>
        <v>223340</v>
      </c>
      <c r="AA82" s="106">
        <f t="shared" si="25"/>
        <v>165968.45833333334</v>
      </c>
      <c r="AB82" s="107">
        <f t="shared" si="26"/>
        <v>110000</v>
      </c>
      <c r="AC82" s="106">
        <f t="shared" si="27"/>
        <v>216257</v>
      </c>
      <c r="AD82" s="108">
        <f t="shared" si="28"/>
        <v>175818.875</v>
      </c>
      <c r="AE82" s="109">
        <f t="shared" si="42"/>
        <v>110000</v>
      </c>
      <c r="AF82" s="110">
        <f t="shared" si="43"/>
        <v>20900</v>
      </c>
      <c r="AG82" s="110">
        <f t="shared" si="44"/>
        <v>130900</v>
      </c>
      <c r="AH82" s="119">
        <f t="shared" si="29"/>
        <v>130900</v>
      </c>
      <c r="AI82" s="94"/>
    </row>
    <row r="83" spans="1:35">
      <c r="A83" s="102">
        <v>79</v>
      </c>
      <c r="B83" s="95" t="s">
        <v>447</v>
      </c>
      <c r="C83" s="95" t="s">
        <v>491</v>
      </c>
      <c r="D83" s="95" t="s">
        <v>425</v>
      </c>
      <c r="E83" s="95" t="s">
        <v>385</v>
      </c>
      <c r="F83" s="95" t="s">
        <v>382</v>
      </c>
      <c r="G83" s="95">
        <v>1</v>
      </c>
      <c r="H83" s="98">
        <v>0.19</v>
      </c>
      <c r="I83" s="106">
        <v>130235</v>
      </c>
      <c r="J83" s="106">
        <f t="shared" si="30"/>
        <v>24745</v>
      </c>
      <c r="K83" s="106">
        <f t="shared" si="31"/>
        <v>154980</v>
      </c>
      <c r="L83" s="111">
        <v>175819</v>
      </c>
      <c r="M83" s="106">
        <f t="shared" si="32"/>
        <v>33406</v>
      </c>
      <c r="N83" s="106">
        <f t="shared" si="33"/>
        <v>209225</v>
      </c>
      <c r="O83" s="111">
        <v>216257</v>
      </c>
      <c r="P83" s="106">
        <f t="shared" si="34"/>
        <v>41089</v>
      </c>
      <c r="Q83" s="106">
        <f t="shared" si="35"/>
        <v>257346</v>
      </c>
      <c r="R83" s="106">
        <v>175818.75</v>
      </c>
      <c r="S83" s="106">
        <f t="shared" si="36"/>
        <v>33406</v>
      </c>
      <c r="T83" s="106">
        <f t="shared" si="37"/>
        <v>209224.75</v>
      </c>
      <c r="U83" s="106">
        <v>110000</v>
      </c>
      <c r="V83" s="106">
        <f t="shared" si="38"/>
        <v>20900</v>
      </c>
      <c r="W83" s="106">
        <f t="shared" si="39"/>
        <v>130900</v>
      </c>
      <c r="X83" s="106">
        <v>187681</v>
      </c>
      <c r="Y83" s="106">
        <f t="shared" si="40"/>
        <v>35659</v>
      </c>
      <c r="Z83" s="106">
        <f t="shared" si="41"/>
        <v>223340</v>
      </c>
      <c r="AA83" s="106">
        <f t="shared" si="25"/>
        <v>165968.45833333334</v>
      </c>
      <c r="AB83" s="107">
        <f t="shared" si="26"/>
        <v>110000</v>
      </c>
      <c r="AC83" s="106">
        <f t="shared" si="27"/>
        <v>216257</v>
      </c>
      <c r="AD83" s="108">
        <f t="shared" si="28"/>
        <v>175818.875</v>
      </c>
      <c r="AE83" s="109">
        <f t="shared" si="42"/>
        <v>110000</v>
      </c>
      <c r="AF83" s="110">
        <f t="shared" si="43"/>
        <v>20900</v>
      </c>
      <c r="AG83" s="110">
        <f t="shared" si="44"/>
        <v>130900</v>
      </c>
      <c r="AH83" s="119">
        <f t="shared" si="29"/>
        <v>130900</v>
      </c>
      <c r="AI83" s="94"/>
    </row>
    <row r="84" spans="1:35">
      <c r="A84" s="102">
        <v>80</v>
      </c>
      <c r="B84" s="95" t="s">
        <v>447</v>
      </c>
      <c r="C84" s="95" t="s">
        <v>490</v>
      </c>
      <c r="D84" s="95" t="s">
        <v>425</v>
      </c>
      <c r="E84" s="95" t="s">
        <v>385</v>
      </c>
      <c r="F84" s="95" t="s">
        <v>382</v>
      </c>
      <c r="G84" s="95">
        <v>1</v>
      </c>
      <c r="H84" s="98">
        <v>0.19</v>
      </c>
      <c r="I84" s="106">
        <v>130235</v>
      </c>
      <c r="J84" s="106">
        <f t="shared" si="30"/>
        <v>24745</v>
      </c>
      <c r="K84" s="106">
        <f t="shared" si="31"/>
        <v>154980</v>
      </c>
      <c r="L84" s="111">
        <v>175819</v>
      </c>
      <c r="M84" s="106">
        <f t="shared" si="32"/>
        <v>33406</v>
      </c>
      <c r="N84" s="106">
        <f t="shared" si="33"/>
        <v>209225</v>
      </c>
      <c r="O84" s="111">
        <v>216257</v>
      </c>
      <c r="P84" s="106">
        <f t="shared" si="34"/>
        <v>41089</v>
      </c>
      <c r="Q84" s="106">
        <f t="shared" si="35"/>
        <v>257346</v>
      </c>
      <c r="R84" s="106">
        <v>175818.75</v>
      </c>
      <c r="S84" s="106">
        <f t="shared" si="36"/>
        <v>33406</v>
      </c>
      <c r="T84" s="106">
        <f t="shared" si="37"/>
        <v>209224.75</v>
      </c>
      <c r="U84" s="106">
        <v>110000</v>
      </c>
      <c r="V84" s="106">
        <f t="shared" si="38"/>
        <v>20900</v>
      </c>
      <c r="W84" s="106">
        <f t="shared" si="39"/>
        <v>130900</v>
      </c>
      <c r="X84" s="106">
        <v>187681</v>
      </c>
      <c r="Y84" s="106">
        <f t="shared" si="40"/>
        <v>35659</v>
      </c>
      <c r="Z84" s="106">
        <f t="shared" si="41"/>
        <v>223340</v>
      </c>
      <c r="AA84" s="106">
        <f t="shared" si="25"/>
        <v>165968.45833333334</v>
      </c>
      <c r="AB84" s="107">
        <f t="shared" si="26"/>
        <v>110000</v>
      </c>
      <c r="AC84" s="106">
        <f t="shared" si="27"/>
        <v>216257</v>
      </c>
      <c r="AD84" s="108">
        <f t="shared" si="28"/>
        <v>175818.875</v>
      </c>
      <c r="AE84" s="109">
        <f t="shared" si="42"/>
        <v>110000</v>
      </c>
      <c r="AF84" s="110">
        <f t="shared" si="43"/>
        <v>20900</v>
      </c>
      <c r="AG84" s="110">
        <f t="shared" si="44"/>
        <v>130900</v>
      </c>
      <c r="AH84" s="119">
        <f t="shared" si="29"/>
        <v>130900</v>
      </c>
      <c r="AI84" s="94"/>
    </row>
    <row r="85" spans="1:35">
      <c r="A85" s="102">
        <v>81</v>
      </c>
      <c r="B85" s="95" t="s">
        <v>447</v>
      </c>
      <c r="C85" s="95" t="s">
        <v>489</v>
      </c>
      <c r="D85" s="95" t="s">
        <v>425</v>
      </c>
      <c r="E85" s="95" t="s">
        <v>385</v>
      </c>
      <c r="F85" s="95" t="s">
        <v>382</v>
      </c>
      <c r="G85" s="95">
        <v>1</v>
      </c>
      <c r="H85" s="98">
        <v>0.19</v>
      </c>
      <c r="I85" s="106">
        <v>130235</v>
      </c>
      <c r="J85" s="106">
        <f t="shared" si="30"/>
        <v>24745</v>
      </c>
      <c r="K85" s="106">
        <f t="shared" si="31"/>
        <v>154980</v>
      </c>
      <c r="L85" s="111">
        <v>175819</v>
      </c>
      <c r="M85" s="106">
        <f t="shared" si="32"/>
        <v>33406</v>
      </c>
      <c r="N85" s="106">
        <f t="shared" si="33"/>
        <v>209225</v>
      </c>
      <c r="O85" s="111">
        <v>216257</v>
      </c>
      <c r="P85" s="106">
        <f t="shared" si="34"/>
        <v>41089</v>
      </c>
      <c r="Q85" s="106">
        <f t="shared" si="35"/>
        <v>257346</v>
      </c>
      <c r="R85" s="106">
        <v>175818.75</v>
      </c>
      <c r="S85" s="106">
        <f t="shared" si="36"/>
        <v>33406</v>
      </c>
      <c r="T85" s="106">
        <f t="shared" si="37"/>
        <v>209224.75</v>
      </c>
      <c r="U85" s="106">
        <v>110000</v>
      </c>
      <c r="V85" s="106">
        <f t="shared" si="38"/>
        <v>20900</v>
      </c>
      <c r="W85" s="106">
        <f t="shared" si="39"/>
        <v>130900</v>
      </c>
      <c r="X85" s="106">
        <v>187681</v>
      </c>
      <c r="Y85" s="106">
        <f t="shared" si="40"/>
        <v>35659</v>
      </c>
      <c r="Z85" s="106">
        <f t="shared" si="41"/>
        <v>223340</v>
      </c>
      <c r="AA85" s="106">
        <f t="shared" si="25"/>
        <v>165968.45833333334</v>
      </c>
      <c r="AB85" s="107">
        <f t="shared" si="26"/>
        <v>110000</v>
      </c>
      <c r="AC85" s="106">
        <f t="shared" si="27"/>
        <v>216257</v>
      </c>
      <c r="AD85" s="108">
        <f t="shared" si="28"/>
        <v>175818.875</v>
      </c>
      <c r="AE85" s="109">
        <f t="shared" si="42"/>
        <v>110000</v>
      </c>
      <c r="AF85" s="110">
        <f t="shared" si="43"/>
        <v>20900</v>
      </c>
      <c r="AG85" s="110">
        <f t="shared" si="44"/>
        <v>130900</v>
      </c>
      <c r="AH85" s="119">
        <f t="shared" si="29"/>
        <v>130900</v>
      </c>
      <c r="AI85" s="94"/>
    </row>
    <row r="86" spans="1:35">
      <c r="A86" s="102">
        <v>82</v>
      </c>
      <c r="B86" s="95" t="s">
        <v>447</v>
      </c>
      <c r="C86" s="95" t="s">
        <v>488</v>
      </c>
      <c r="D86" s="95" t="s">
        <v>425</v>
      </c>
      <c r="E86" s="95" t="s">
        <v>385</v>
      </c>
      <c r="F86" s="95" t="s">
        <v>382</v>
      </c>
      <c r="G86" s="95">
        <v>1</v>
      </c>
      <c r="H86" s="98">
        <v>0.19</v>
      </c>
      <c r="I86" s="106">
        <v>130235</v>
      </c>
      <c r="J86" s="106">
        <f t="shared" si="30"/>
        <v>24745</v>
      </c>
      <c r="K86" s="106">
        <f t="shared" si="31"/>
        <v>154980</v>
      </c>
      <c r="L86" s="111">
        <v>175819</v>
      </c>
      <c r="M86" s="106">
        <f t="shared" si="32"/>
        <v>33406</v>
      </c>
      <c r="N86" s="106">
        <f t="shared" si="33"/>
        <v>209225</v>
      </c>
      <c r="O86" s="111">
        <v>216257</v>
      </c>
      <c r="P86" s="106">
        <f t="shared" si="34"/>
        <v>41089</v>
      </c>
      <c r="Q86" s="106">
        <f t="shared" si="35"/>
        <v>257346</v>
      </c>
      <c r="R86" s="106">
        <v>175818.75</v>
      </c>
      <c r="S86" s="106">
        <f t="shared" si="36"/>
        <v>33406</v>
      </c>
      <c r="T86" s="106">
        <f t="shared" si="37"/>
        <v>209224.75</v>
      </c>
      <c r="U86" s="106">
        <v>110000</v>
      </c>
      <c r="V86" s="106">
        <f t="shared" si="38"/>
        <v>20900</v>
      </c>
      <c r="W86" s="106">
        <f t="shared" si="39"/>
        <v>130900</v>
      </c>
      <c r="X86" s="106">
        <v>187681</v>
      </c>
      <c r="Y86" s="106">
        <f t="shared" si="40"/>
        <v>35659</v>
      </c>
      <c r="Z86" s="106">
        <f t="shared" si="41"/>
        <v>223340</v>
      </c>
      <c r="AA86" s="106">
        <f t="shared" si="25"/>
        <v>165968.45833333334</v>
      </c>
      <c r="AB86" s="107">
        <f t="shared" si="26"/>
        <v>110000</v>
      </c>
      <c r="AC86" s="106">
        <f t="shared" si="27"/>
        <v>216257</v>
      </c>
      <c r="AD86" s="108">
        <f t="shared" si="28"/>
        <v>175818.875</v>
      </c>
      <c r="AE86" s="109">
        <f t="shared" si="42"/>
        <v>110000</v>
      </c>
      <c r="AF86" s="110">
        <f t="shared" si="43"/>
        <v>20900</v>
      </c>
      <c r="AG86" s="110">
        <f t="shared" si="44"/>
        <v>130900</v>
      </c>
      <c r="AH86" s="119">
        <f t="shared" si="29"/>
        <v>130900</v>
      </c>
      <c r="AI86" s="94"/>
    </row>
    <row r="87" spans="1:35">
      <c r="A87" s="102">
        <v>83</v>
      </c>
      <c r="B87" s="95" t="s">
        <v>447</v>
      </c>
      <c r="C87" s="95" t="s">
        <v>487</v>
      </c>
      <c r="D87" s="95" t="s">
        <v>386</v>
      </c>
      <c r="E87" s="95" t="s">
        <v>383</v>
      </c>
      <c r="F87" s="95" t="s">
        <v>382</v>
      </c>
      <c r="G87" s="95">
        <v>1</v>
      </c>
      <c r="H87" s="98">
        <v>0.19</v>
      </c>
      <c r="I87" s="106">
        <v>130235</v>
      </c>
      <c r="J87" s="106">
        <f t="shared" si="30"/>
        <v>24745</v>
      </c>
      <c r="K87" s="106">
        <f t="shared" si="31"/>
        <v>154980</v>
      </c>
      <c r="L87" s="106">
        <v>143775</v>
      </c>
      <c r="M87" s="106">
        <f t="shared" si="32"/>
        <v>27317</v>
      </c>
      <c r="N87" s="106">
        <f t="shared" si="33"/>
        <v>171092</v>
      </c>
      <c r="O87" s="106">
        <v>176843</v>
      </c>
      <c r="P87" s="106">
        <f t="shared" si="34"/>
        <v>33600</v>
      </c>
      <c r="Q87" s="106">
        <f t="shared" si="35"/>
        <v>210443</v>
      </c>
      <c r="R87" s="106">
        <v>143775</v>
      </c>
      <c r="S87" s="106">
        <f t="shared" si="36"/>
        <v>27317</v>
      </c>
      <c r="T87" s="106">
        <f t="shared" si="37"/>
        <v>171092</v>
      </c>
      <c r="U87" s="106">
        <v>110000</v>
      </c>
      <c r="V87" s="106">
        <f t="shared" si="38"/>
        <v>20900</v>
      </c>
      <c r="W87" s="106">
        <f t="shared" si="39"/>
        <v>130900</v>
      </c>
      <c r="X87" s="106">
        <v>161983</v>
      </c>
      <c r="Y87" s="106">
        <f t="shared" si="40"/>
        <v>30777</v>
      </c>
      <c r="Z87" s="106">
        <f t="shared" si="41"/>
        <v>192760</v>
      </c>
      <c r="AA87" s="106">
        <f t="shared" si="25"/>
        <v>144435.16666666666</v>
      </c>
      <c r="AB87" s="107">
        <f t="shared" si="26"/>
        <v>110000</v>
      </c>
      <c r="AC87" s="106">
        <f t="shared" si="27"/>
        <v>176843</v>
      </c>
      <c r="AD87" s="108">
        <f t="shared" si="28"/>
        <v>143775</v>
      </c>
      <c r="AE87" s="109">
        <f t="shared" si="42"/>
        <v>110000</v>
      </c>
      <c r="AF87" s="110">
        <f t="shared" si="43"/>
        <v>20900</v>
      </c>
      <c r="AG87" s="110">
        <f t="shared" si="44"/>
        <v>130900</v>
      </c>
      <c r="AH87" s="119">
        <f t="shared" si="29"/>
        <v>130900</v>
      </c>
      <c r="AI87" s="94"/>
    </row>
    <row r="88" spans="1:35">
      <c r="A88" s="102">
        <v>84</v>
      </c>
      <c r="B88" s="95" t="s">
        <v>447</v>
      </c>
      <c r="C88" s="95" t="s">
        <v>486</v>
      </c>
      <c r="D88" s="95" t="s">
        <v>386</v>
      </c>
      <c r="E88" s="95" t="s">
        <v>383</v>
      </c>
      <c r="F88" s="95" t="s">
        <v>382</v>
      </c>
      <c r="G88" s="95">
        <v>1</v>
      </c>
      <c r="H88" s="98">
        <v>0.19</v>
      </c>
      <c r="I88" s="106">
        <v>130235</v>
      </c>
      <c r="J88" s="106">
        <f t="shared" si="30"/>
        <v>24745</v>
      </c>
      <c r="K88" s="106">
        <f t="shared" si="31"/>
        <v>154980</v>
      </c>
      <c r="L88" s="106">
        <v>143775</v>
      </c>
      <c r="M88" s="106">
        <f t="shared" si="32"/>
        <v>27317</v>
      </c>
      <c r="N88" s="106">
        <f t="shared" si="33"/>
        <v>171092</v>
      </c>
      <c r="O88" s="106">
        <v>176843</v>
      </c>
      <c r="P88" s="106">
        <f t="shared" si="34"/>
        <v>33600</v>
      </c>
      <c r="Q88" s="106">
        <f t="shared" si="35"/>
        <v>210443</v>
      </c>
      <c r="R88" s="106">
        <v>143775</v>
      </c>
      <c r="S88" s="106">
        <f t="shared" si="36"/>
        <v>27317</v>
      </c>
      <c r="T88" s="106">
        <f t="shared" si="37"/>
        <v>171092</v>
      </c>
      <c r="U88" s="106">
        <v>110000</v>
      </c>
      <c r="V88" s="106">
        <f t="shared" si="38"/>
        <v>20900</v>
      </c>
      <c r="W88" s="106">
        <f t="shared" si="39"/>
        <v>130900</v>
      </c>
      <c r="X88" s="106">
        <v>161983</v>
      </c>
      <c r="Y88" s="106">
        <f t="shared" si="40"/>
        <v>30777</v>
      </c>
      <c r="Z88" s="106">
        <f t="shared" si="41"/>
        <v>192760</v>
      </c>
      <c r="AA88" s="106">
        <f t="shared" si="25"/>
        <v>144435.16666666666</v>
      </c>
      <c r="AB88" s="107">
        <f t="shared" si="26"/>
        <v>110000</v>
      </c>
      <c r="AC88" s="106">
        <f t="shared" si="27"/>
        <v>176843</v>
      </c>
      <c r="AD88" s="108">
        <f t="shared" si="28"/>
        <v>143775</v>
      </c>
      <c r="AE88" s="109">
        <f t="shared" si="42"/>
        <v>110000</v>
      </c>
      <c r="AF88" s="110">
        <f t="shared" si="43"/>
        <v>20900</v>
      </c>
      <c r="AG88" s="110">
        <f t="shared" si="44"/>
        <v>130900</v>
      </c>
      <c r="AH88" s="119">
        <f t="shared" si="29"/>
        <v>130900</v>
      </c>
      <c r="AI88" s="94"/>
    </row>
    <row r="89" spans="1:35">
      <c r="A89" s="102">
        <v>85</v>
      </c>
      <c r="B89" s="95" t="s">
        <v>447</v>
      </c>
      <c r="C89" s="95" t="s">
        <v>485</v>
      </c>
      <c r="D89" s="95" t="s">
        <v>386</v>
      </c>
      <c r="E89" s="95" t="s">
        <v>389</v>
      </c>
      <c r="F89" s="95" t="s">
        <v>382</v>
      </c>
      <c r="G89" s="95">
        <v>1</v>
      </c>
      <c r="H89" s="98">
        <v>0.19</v>
      </c>
      <c r="I89" s="106">
        <v>130235</v>
      </c>
      <c r="J89" s="106">
        <f t="shared" si="30"/>
        <v>24745</v>
      </c>
      <c r="K89" s="106">
        <f t="shared" si="31"/>
        <v>154980</v>
      </c>
      <c r="L89" s="106">
        <v>143775</v>
      </c>
      <c r="M89" s="106">
        <f t="shared" si="32"/>
        <v>27317</v>
      </c>
      <c r="N89" s="106">
        <f t="shared" si="33"/>
        <v>171092</v>
      </c>
      <c r="O89" s="106">
        <v>176843</v>
      </c>
      <c r="P89" s="106">
        <f t="shared" si="34"/>
        <v>33600</v>
      </c>
      <c r="Q89" s="106">
        <f t="shared" si="35"/>
        <v>210443</v>
      </c>
      <c r="R89" s="106">
        <v>143775</v>
      </c>
      <c r="S89" s="106">
        <f t="shared" si="36"/>
        <v>27317</v>
      </c>
      <c r="T89" s="106">
        <f t="shared" si="37"/>
        <v>171092</v>
      </c>
      <c r="U89" s="106">
        <v>110000</v>
      </c>
      <c r="V89" s="106">
        <f t="shared" si="38"/>
        <v>20900</v>
      </c>
      <c r="W89" s="106">
        <f t="shared" si="39"/>
        <v>130900</v>
      </c>
      <c r="X89" s="106">
        <v>161983</v>
      </c>
      <c r="Y89" s="106">
        <f t="shared" si="40"/>
        <v>30777</v>
      </c>
      <c r="Z89" s="106">
        <f t="shared" si="41"/>
        <v>192760</v>
      </c>
      <c r="AA89" s="106">
        <f t="shared" si="25"/>
        <v>144435.16666666666</v>
      </c>
      <c r="AB89" s="107">
        <f t="shared" si="26"/>
        <v>110000</v>
      </c>
      <c r="AC89" s="106">
        <f t="shared" si="27"/>
        <v>176843</v>
      </c>
      <c r="AD89" s="108">
        <f t="shared" si="28"/>
        <v>143775</v>
      </c>
      <c r="AE89" s="109">
        <f t="shared" si="42"/>
        <v>110000</v>
      </c>
      <c r="AF89" s="110">
        <f t="shared" si="43"/>
        <v>20900</v>
      </c>
      <c r="AG89" s="110">
        <f t="shared" si="44"/>
        <v>130900</v>
      </c>
      <c r="AH89" s="119">
        <f t="shared" si="29"/>
        <v>130900</v>
      </c>
      <c r="AI89" s="94"/>
    </row>
    <row r="90" spans="1:35">
      <c r="A90" s="102">
        <v>86</v>
      </c>
      <c r="B90" s="95" t="s">
        <v>447</v>
      </c>
      <c r="C90" s="95" t="s">
        <v>484</v>
      </c>
      <c r="D90" s="95" t="s">
        <v>425</v>
      </c>
      <c r="E90" s="95" t="s">
        <v>385</v>
      </c>
      <c r="F90" s="95" t="s">
        <v>382</v>
      </c>
      <c r="G90" s="95">
        <v>1</v>
      </c>
      <c r="H90" s="98">
        <v>0.19</v>
      </c>
      <c r="I90" s="106">
        <v>130235</v>
      </c>
      <c r="J90" s="106">
        <f t="shared" si="30"/>
        <v>24745</v>
      </c>
      <c r="K90" s="106">
        <f t="shared" si="31"/>
        <v>154980</v>
      </c>
      <c r="L90" s="111">
        <v>175819</v>
      </c>
      <c r="M90" s="106">
        <f t="shared" si="32"/>
        <v>33406</v>
      </c>
      <c r="N90" s="106">
        <f t="shared" si="33"/>
        <v>209225</v>
      </c>
      <c r="O90" s="111">
        <v>216257</v>
      </c>
      <c r="P90" s="106">
        <f t="shared" si="34"/>
        <v>41089</v>
      </c>
      <c r="Q90" s="106">
        <f t="shared" si="35"/>
        <v>257346</v>
      </c>
      <c r="R90" s="106">
        <v>175818.75</v>
      </c>
      <c r="S90" s="106">
        <f t="shared" si="36"/>
        <v>33406</v>
      </c>
      <c r="T90" s="106">
        <f t="shared" si="37"/>
        <v>209224.75</v>
      </c>
      <c r="U90" s="106">
        <v>110000</v>
      </c>
      <c r="V90" s="106">
        <f t="shared" si="38"/>
        <v>20900</v>
      </c>
      <c r="W90" s="106">
        <f t="shared" si="39"/>
        <v>130900</v>
      </c>
      <c r="X90" s="106">
        <v>187681</v>
      </c>
      <c r="Y90" s="106">
        <f t="shared" si="40"/>
        <v>35659</v>
      </c>
      <c r="Z90" s="106">
        <f t="shared" si="41"/>
        <v>223340</v>
      </c>
      <c r="AA90" s="106">
        <f t="shared" si="25"/>
        <v>165968.45833333334</v>
      </c>
      <c r="AB90" s="107">
        <f t="shared" si="26"/>
        <v>110000</v>
      </c>
      <c r="AC90" s="106">
        <f t="shared" si="27"/>
        <v>216257</v>
      </c>
      <c r="AD90" s="108">
        <f t="shared" si="28"/>
        <v>175818.875</v>
      </c>
      <c r="AE90" s="109">
        <f t="shared" si="42"/>
        <v>110000</v>
      </c>
      <c r="AF90" s="110">
        <f t="shared" si="43"/>
        <v>20900</v>
      </c>
      <c r="AG90" s="110">
        <f t="shared" si="44"/>
        <v>130900</v>
      </c>
      <c r="AH90" s="119">
        <f t="shared" si="29"/>
        <v>130900</v>
      </c>
      <c r="AI90" s="94"/>
    </row>
    <row r="91" spans="1:35">
      <c r="A91" s="102">
        <v>87</v>
      </c>
      <c r="B91" s="95" t="s">
        <v>447</v>
      </c>
      <c r="C91" s="95" t="s">
        <v>483</v>
      </c>
      <c r="D91" s="95" t="s">
        <v>425</v>
      </c>
      <c r="E91" s="95" t="s">
        <v>385</v>
      </c>
      <c r="F91" s="95" t="s">
        <v>382</v>
      </c>
      <c r="G91" s="95">
        <v>1</v>
      </c>
      <c r="H91" s="98">
        <v>0.19</v>
      </c>
      <c r="I91" s="106">
        <v>130235</v>
      </c>
      <c r="J91" s="106">
        <f t="shared" si="30"/>
        <v>24745</v>
      </c>
      <c r="K91" s="106">
        <f t="shared" si="31"/>
        <v>154980</v>
      </c>
      <c r="L91" s="111">
        <v>175819</v>
      </c>
      <c r="M91" s="106">
        <f t="shared" si="32"/>
        <v>33406</v>
      </c>
      <c r="N91" s="106">
        <f t="shared" si="33"/>
        <v>209225</v>
      </c>
      <c r="O91" s="111">
        <v>216257</v>
      </c>
      <c r="P91" s="106">
        <f t="shared" si="34"/>
        <v>41089</v>
      </c>
      <c r="Q91" s="106">
        <f t="shared" si="35"/>
        <v>257346</v>
      </c>
      <c r="R91" s="106">
        <v>175818.75</v>
      </c>
      <c r="S91" s="106">
        <f t="shared" si="36"/>
        <v>33406</v>
      </c>
      <c r="T91" s="106">
        <f t="shared" si="37"/>
        <v>209224.75</v>
      </c>
      <c r="U91" s="106">
        <v>110000</v>
      </c>
      <c r="V91" s="106">
        <f t="shared" si="38"/>
        <v>20900</v>
      </c>
      <c r="W91" s="106">
        <f t="shared" si="39"/>
        <v>130900</v>
      </c>
      <c r="X91" s="106">
        <v>187681</v>
      </c>
      <c r="Y91" s="106">
        <f t="shared" si="40"/>
        <v>35659</v>
      </c>
      <c r="Z91" s="106">
        <f t="shared" si="41"/>
        <v>223340</v>
      </c>
      <c r="AA91" s="106">
        <f t="shared" si="25"/>
        <v>165968.45833333334</v>
      </c>
      <c r="AB91" s="107">
        <f t="shared" si="26"/>
        <v>110000</v>
      </c>
      <c r="AC91" s="106">
        <f t="shared" si="27"/>
        <v>216257</v>
      </c>
      <c r="AD91" s="108">
        <f t="shared" si="28"/>
        <v>175818.875</v>
      </c>
      <c r="AE91" s="109">
        <f t="shared" si="42"/>
        <v>110000</v>
      </c>
      <c r="AF91" s="110">
        <f t="shared" si="43"/>
        <v>20900</v>
      </c>
      <c r="AG91" s="110">
        <f t="shared" si="44"/>
        <v>130900</v>
      </c>
      <c r="AH91" s="119">
        <f t="shared" si="29"/>
        <v>130900</v>
      </c>
      <c r="AI91" s="94"/>
    </row>
    <row r="92" spans="1:35">
      <c r="A92" s="102">
        <v>88</v>
      </c>
      <c r="B92" s="95" t="s">
        <v>447</v>
      </c>
      <c r="C92" s="95" t="s">
        <v>482</v>
      </c>
      <c r="D92" s="95" t="s">
        <v>441</v>
      </c>
      <c r="E92" s="95" t="s">
        <v>440</v>
      </c>
      <c r="F92" s="95" t="s">
        <v>382</v>
      </c>
      <c r="G92" s="95">
        <v>1</v>
      </c>
      <c r="H92" s="98">
        <v>0.19</v>
      </c>
      <c r="I92" s="112">
        <v>80000</v>
      </c>
      <c r="J92" s="106">
        <f t="shared" si="30"/>
        <v>15200</v>
      </c>
      <c r="K92" s="106">
        <f t="shared" si="31"/>
        <v>95200</v>
      </c>
      <c r="L92" s="112">
        <v>163895</v>
      </c>
      <c r="M92" s="106">
        <f t="shared" si="32"/>
        <v>31140</v>
      </c>
      <c r="N92" s="106">
        <f t="shared" si="33"/>
        <v>195035</v>
      </c>
      <c r="O92" s="112">
        <v>201591</v>
      </c>
      <c r="P92" s="106">
        <f t="shared" si="34"/>
        <v>38302</v>
      </c>
      <c r="Q92" s="106">
        <f t="shared" si="35"/>
        <v>239893</v>
      </c>
      <c r="R92" s="106">
        <v>163895</v>
      </c>
      <c r="S92" s="106">
        <f t="shared" si="36"/>
        <v>31140</v>
      </c>
      <c r="T92" s="106">
        <f t="shared" si="37"/>
        <v>195035</v>
      </c>
      <c r="U92" s="106">
        <v>110000</v>
      </c>
      <c r="V92" s="106">
        <f t="shared" si="38"/>
        <v>20900</v>
      </c>
      <c r="W92" s="106">
        <f t="shared" si="39"/>
        <v>130900</v>
      </c>
      <c r="X92" s="106">
        <v>187681.35322000002</v>
      </c>
      <c r="Y92" s="106">
        <f t="shared" si="40"/>
        <v>35659</v>
      </c>
      <c r="Z92" s="106">
        <f t="shared" si="41"/>
        <v>223340.35322000002</v>
      </c>
      <c r="AA92" s="106">
        <f t="shared" si="25"/>
        <v>151177.05887000001</v>
      </c>
      <c r="AB92" s="107">
        <f t="shared" si="26"/>
        <v>80000</v>
      </c>
      <c r="AC92" s="106">
        <f t="shared" si="27"/>
        <v>201591</v>
      </c>
      <c r="AD92" s="108">
        <f t="shared" si="28"/>
        <v>163895</v>
      </c>
      <c r="AE92" s="109">
        <f t="shared" si="42"/>
        <v>80000</v>
      </c>
      <c r="AF92" s="110">
        <f t="shared" si="43"/>
        <v>15200</v>
      </c>
      <c r="AG92" s="110">
        <f t="shared" si="44"/>
        <v>95200</v>
      </c>
      <c r="AH92" s="119">
        <f t="shared" si="29"/>
        <v>95200</v>
      </c>
      <c r="AI92" s="94"/>
    </row>
    <row r="93" spans="1:35">
      <c r="A93" s="102">
        <v>89</v>
      </c>
      <c r="B93" s="95" t="s">
        <v>447</v>
      </c>
      <c r="C93" s="95" t="s">
        <v>481</v>
      </c>
      <c r="D93" s="95" t="s">
        <v>441</v>
      </c>
      <c r="E93" s="95" t="s">
        <v>440</v>
      </c>
      <c r="F93" s="95" t="s">
        <v>382</v>
      </c>
      <c r="G93" s="95">
        <v>1</v>
      </c>
      <c r="H93" s="98">
        <v>0.19</v>
      </c>
      <c r="I93" s="112">
        <v>80000</v>
      </c>
      <c r="J93" s="106">
        <f t="shared" si="30"/>
        <v>15200</v>
      </c>
      <c r="K93" s="106">
        <f t="shared" si="31"/>
        <v>95200</v>
      </c>
      <c r="L93" s="112">
        <v>163895</v>
      </c>
      <c r="M93" s="106">
        <f t="shared" si="32"/>
        <v>31140</v>
      </c>
      <c r="N93" s="106">
        <f t="shared" si="33"/>
        <v>195035</v>
      </c>
      <c r="O93" s="112">
        <v>201591</v>
      </c>
      <c r="P93" s="106">
        <f t="shared" si="34"/>
        <v>38302</v>
      </c>
      <c r="Q93" s="106">
        <f t="shared" si="35"/>
        <v>239893</v>
      </c>
      <c r="R93" s="106">
        <v>163895</v>
      </c>
      <c r="S93" s="106">
        <f t="shared" si="36"/>
        <v>31140</v>
      </c>
      <c r="T93" s="106">
        <f t="shared" si="37"/>
        <v>195035</v>
      </c>
      <c r="U93" s="106">
        <v>110000</v>
      </c>
      <c r="V93" s="106">
        <f t="shared" si="38"/>
        <v>20900</v>
      </c>
      <c r="W93" s="106">
        <f t="shared" si="39"/>
        <v>130900</v>
      </c>
      <c r="X93" s="106">
        <v>187681.35322000002</v>
      </c>
      <c r="Y93" s="106">
        <f t="shared" si="40"/>
        <v>35659</v>
      </c>
      <c r="Z93" s="106">
        <f t="shared" si="41"/>
        <v>223340.35322000002</v>
      </c>
      <c r="AA93" s="106">
        <f t="shared" si="25"/>
        <v>151177.05887000001</v>
      </c>
      <c r="AB93" s="107">
        <f t="shared" si="26"/>
        <v>80000</v>
      </c>
      <c r="AC93" s="106">
        <f t="shared" si="27"/>
        <v>201591</v>
      </c>
      <c r="AD93" s="108">
        <f t="shared" si="28"/>
        <v>163895</v>
      </c>
      <c r="AE93" s="109">
        <f t="shared" si="42"/>
        <v>80000</v>
      </c>
      <c r="AF93" s="110">
        <f t="shared" si="43"/>
        <v>15200</v>
      </c>
      <c r="AG93" s="110">
        <f t="shared" si="44"/>
        <v>95200</v>
      </c>
      <c r="AH93" s="119">
        <f t="shared" si="29"/>
        <v>95200</v>
      </c>
      <c r="AI93" s="94"/>
    </row>
    <row r="94" spans="1:35">
      <c r="A94" s="102">
        <v>90</v>
      </c>
      <c r="B94" s="95" t="s">
        <v>447</v>
      </c>
      <c r="C94" s="95" t="s">
        <v>480</v>
      </c>
      <c r="D94" s="95" t="s">
        <v>441</v>
      </c>
      <c r="E94" s="95" t="s">
        <v>440</v>
      </c>
      <c r="F94" s="95" t="s">
        <v>382</v>
      </c>
      <c r="G94" s="95">
        <v>1</v>
      </c>
      <c r="H94" s="98">
        <v>0.19</v>
      </c>
      <c r="I94" s="112">
        <v>80000</v>
      </c>
      <c r="J94" s="106">
        <f t="shared" si="30"/>
        <v>15200</v>
      </c>
      <c r="K94" s="106">
        <f t="shared" si="31"/>
        <v>95200</v>
      </c>
      <c r="L94" s="112">
        <v>163895</v>
      </c>
      <c r="M94" s="106">
        <f t="shared" si="32"/>
        <v>31140</v>
      </c>
      <c r="N94" s="106">
        <f t="shared" si="33"/>
        <v>195035</v>
      </c>
      <c r="O94" s="112">
        <v>201591</v>
      </c>
      <c r="P94" s="106">
        <f t="shared" si="34"/>
        <v>38302</v>
      </c>
      <c r="Q94" s="106">
        <f t="shared" si="35"/>
        <v>239893</v>
      </c>
      <c r="R94" s="106">
        <v>163895</v>
      </c>
      <c r="S94" s="106">
        <f t="shared" si="36"/>
        <v>31140</v>
      </c>
      <c r="T94" s="106">
        <f t="shared" si="37"/>
        <v>195035</v>
      </c>
      <c r="U94" s="106">
        <v>110000</v>
      </c>
      <c r="V94" s="106">
        <f t="shared" si="38"/>
        <v>20900</v>
      </c>
      <c r="W94" s="106">
        <f t="shared" si="39"/>
        <v>130900</v>
      </c>
      <c r="X94" s="106">
        <v>187681.35322000002</v>
      </c>
      <c r="Y94" s="106">
        <f t="shared" si="40"/>
        <v>35659</v>
      </c>
      <c r="Z94" s="106">
        <f t="shared" si="41"/>
        <v>223340.35322000002</v>
      </c>
      <c r="AA94" s="106">
        <f t="shared" si="25"/>
        <v>151177.05887000001</v>
      </c>
      <c r="AB94" s="107">
        <f t="shared" si="26"/>
        <v>80000</v>
      </c>
      <c r="AC94" s="106">
        <f t="shared" si="27"/>
        <v>201591</v>
      </c>
      <c r="AD94" s="108">
        <f t="shared" si="28"/>
        <v>163895</v>
      </c>
      <c r="AE94" s="109">
        <f t="shared" si="42"/>
        <v>80000</v>
      </c>
      <c r="AF94" s="110">
        <f t="shared" si="43"/>
        <v>15200</v>
      </c>
      <c r="AG94" s="110">
        <f t="shared" si="44"/>
        <v>95200</v>
      </c>
      <c r="AH94" s="119">
        <f t="shared" si="29"/>
        <v>95200</v>
      </c>
      <c r="AI94" s="94"/>
    </row>
    <row r="95" spans="1:35">
      <c r="A95" s="102">
        <v>91</v>
      </c>
      <c r="B95" s="95" t="s">
        <v>447</v>
      </c>
      <c r="C95" s="95" t="s">
        <v>479</v>
      </c>
      <c r="D95" s="95" t="s">
        <v>441</v>
      </c>
      <c r="E95" s="95" t="s">
        <v>440</v>
      </c>
      <c r="F95" s="95" t="s">
        <v>382</v>
      </c>
      <c r="G95" s="95">
        <v>1</v>
      </c>
      <c r="H95" s="98">
        <v>0.19</v>
      </c>
      <c r="I95" s="112">
        <v>80000</v>
      </c>
      <c r="J95" s="106">
        <f t="shared" si="30"/>
        <v>15200</v>
      </c>
      <c r="K95" s="106">
        <f t="shared" si="31"/>
        <v>95200</v>
      </c>
      <c r="L95" s="112">
        <v>163895</v>
      </c>
      <c r="M95" s="106">
        <f t="shared" si="32"/>
        <v>31140</v>
      </c>
      <c r="N95" s="106">
        <f t="shared" si="33"/>
        <v>195035</v>
      </c>
      <c r="O95" s="112">
        <v>201591</v>
      </c>
      <c r="P95" s="106">
        <f t="shared" si="34"/>
        <v>38302</v>
      </c>
      <c r="Q95" s="106">
        <f t="shared" si="35"/>
        <v>239893</v>
      </c>
      <c r="R95" s="106">
        <v>163895</v>
      </c>
      <c r="S95" s="106">
        <f t="shared" si="36"/>
        <v>31140</v>
      </c>
      <c r="T95" s="106">
        <f t="shared" si="37"/>
        <v>195035</v>
      </c>
      <c r="U95" s="106">
        <v>110000</v>
      </c>
      <c r="V95" s="106">
        <f t="shared" si="38"/>
        <v>20900</v>
      </c>
      <c r="W95" s="106">
        <f t="shared" si="39"/>
        <v>130900</v>
      </c>
      <c r="X95" s="106">
        <v>187681.35322000002</v>
      </c>
      <c r="Y95" s="106">
        <f t="shared" si="40"/>
        <v>35659</v>
      </c>
      <c r="Z95" s="106">
        <f t="shared" si="41"/>
        <v>223340.35322000002</v>
      </c>
      <c r="AA95" s="106">
        <f t="shared" si="25"/>
        <v>151177.05887000001</v>
      </c>
      <c r="AB95" s="107">
        <f t="shared" si="26"/>
        <v>80000</v>
      </c>
      <c r="AC95" s="106">
        <f t="shared" si="27"/>
        <v>201591</v>
      </c>
      <c r="AD95" s="108">
        <f t="shared" si="28"/>
        <v>163895</v>
      </c>
      <c r="AE95" s="109">
        <f t="shared" si="42"/>
        <v>80000</v>
      </c>
      <c r="AF95" s="110">
        <f t="shared" si="43"/>
        <v>15200</v>
      </c>
      <c r="AG95" s="110">
        <f t="shared" si="44"/>
        <v>95200</v>
      </c>
      <c r="AH95" s="119">
        <f t="shared" si="29"/>
        <v>95200</v>
      </c>
      <c r="AI95" s="94"/>
    </row>
    <row r="96" spans="1:35">
      <c r="A96" s="102">
        <v>92</v>
      </c>
      <c r="B96" s="95" t="s">
        <v>447</v>
      </c>
      <c r="C96" s="95" t="s">
        <v>478</v>
      </c>
      <c r="D96" s="95" t="s">
        <v>441</v>
      </c>
      <c r="E96" s="95" t="s">
        <v>440</v>
      </c>
      <c r="F96" s="95" t="s">
        <v>382</v>
      </c>
      <c r="G96" s="95">
        <v>1</v>
      </c>
      <c r="H96" s="98">
        <v>0.19</v>
      </c>
      <c r="I96" s="112">
        <v>80000</v>
      </c>
      <c r="J96" s="106">
        <f t="shared" si="30"/>
        <v>15200</v>
      </c>
      <c r="K96" s="106">
        <f t="shared" si="31"/>
        <v>95200</v>
      </c>
      <c r="L96" s="112">
        <v>163895</v>
      </c>
      <c r="M96" s="106">
        <f t="shared" si="32"/>
        <v>31140</v>
      </c>
      <c r="N96" s="106">
        <f t="shared" si="33"/>
        <v>195035</v>
      </c>
      <c r="O96" s="112">
        <v>201591</v>
      </c>
      <c r="P96" s="106">
        <f t="shared" si="34"/>
        <v>38302</v>
      </c>
      <c r="Q96" s="106">
        <f t="shared" si="35"/>
        <v>239893</v>
      </c>
      <c r="R96" s="106">
        <v>163895</v>
      </c>
      <c r="S96" s="106">
        <f t="shared" si="36"/>
        <v>31140</v>
      </c>
      <c r="T96" s="106">
        <f t="shared" si="37"/>
        <v>195035</v>
      </c>
      <c r="U96" s="106">
        <v>110000</v>
      </c>
      <c r="V96" s="106">
        <f t="shared" si="38"/>
        <v>20900</v>
      </c>
      <c r="W96" s="106">
        <f t="shared" si="39"/>
        <v>130900</v>
      </c>
      <c r="X96" s="106">
        <v>187681.35322000002</v>
      </c>
      <c r="Y96" s="106">
        <f t="shared" si="40"/>
        <v>35659</v>
      </c>
      <c r="Z96" s="106">
        <f t="shared" si="41"/>
        <v>223340.35322000002</v>
      </c>
      <c r="AA96" s="106">
        <f t="shared" si="25"/>
        <v>151177.05887000001</v>
      </c>
      <c r="AB96" s="107">
        <f t="shared" si="26"/>
        <v>80000</v>
      </c>
      <c r="AC96" s="106">
        <f t="shared" si="27"/>
        <v>201591</v>
      </c>
      <c r="AD96" s="108">
        <f t="shared" si="28"/>
        <v>163895</v>
      </c>
      <c r="AE96" s="109">
        <f t="shared" si="42"/>
        <v>80000</v>
      </c>
      <c r="AF96" s="110">
        <f t="shared" si="43"/>
        <v>15200</v>
      </c>
      <c r="AG96" s="110">
        <f t="shared" si="44"/>
        <v>95200</v>
      </c>
      <c r="AH96" s="119">
        <f t="shared" si="29"/>
        <v>95200</v>
      </c>
      <c r="AI96" s="94"/>
    </row>
    <row r="97" spans="1:35">
      <c r="A97" s="102">
        <v>93</v>
      </c>
      <c r="B97" s="95" t="s">
        <v>447</v>
      </c>
      <c r="C97" s="95" t="s">
        <v>477</v>
      </c>
      <c r="D97" s="95" t="s">
        <v>441</v>
      </c>
      <c r="E97" s="95" t="s">
        <v>440</v>
      </c>
      <c r="F97" s="95" t="s">
        <v>382</v>
      </c>
      <c r="G97" s="95">
        <v>1</v>
      </c>
      <c r="H97" s="98">
        <v>0.19</v>
      </c>
      <c r="I97" s="112">
        <v>80000</v>
      </c>
      <c r="J97" s="106">
        <f t="shared" si="30"/>
        <v>15200</v>
      </c>
      <c r="K97" s="106">
        <f t="shared" si="31"/>
        <v>95200</v>
      </c>
      <c r="L97" s="112">
        <v>163895</v>
      </c>
      <c r="M97" s="106">
        <f t="shared" si="32"/>
        <v>31140</v>
      </c>
      <c r="N97" s="106">
        <f t="shared" si="33"/>
        <v>195035</v>
      </c>
      <c r="O97" s="112">
        <v>201591</v>
      </c>
      <c r="P97" s="106">
        <f t="shared" si="34"/>
        <v>38302</v>
      </c>
      <c r="Q97" s="106">
        <f t="shared" si="35"/>
        <v>239893</v>
      </c>
      <c r="R97" s="106">
        <v>163895</v>
      </c>
      <c r="S97" s="106">
        <f t="shared" si="36"/>
        <v>31140</v>
      </c>
      <c r="T97" s="106">
        <f t="shared" si="37"/>
        <v>195035</v>
      </c>
      <c r="U97" s="106">
        <v>110000</v>
      </c>
      <c r="V97" s="106">
        <f t="shared" si="38"/>
        <v>20900</v>
      </c>
      <c r="W97" s="106">
        <f t="shared" si="39"/>
        <v>130900</v>
      </c>
      <c r="X97" s="106">
        <v>187681.35322000002</v>
      </c>
      <c r="Y97" s="106">
        <f t="shared" si="40"/>
        <v>35659</v>
      </c>
      <c r="Z97" s="106">
        <f t="shared" si="41"/>
        <v>223340.35322000002</v>
      </c>
      <c r="AA97" s="106">
        <f t="shared" si="25"/>
        <v>151177.05887000001</v>
      </c>
      <c r="AB97" s="107">
        <f t="shared" si="26"/>
        <v>80000</v>
      </c>
      <c r="AC97" s="106">
        <f t="shared" si="27"/>
        <v>201591</v>
      </c>
      <c r="AD97" s="108">
        <f t="shared" si="28"/>
        <v>163895</v>
      </c>
      <c r="AE97" s="109">
        <f t="shared" si="42"/>
        <v>80000</v>
      </c>
      <c r="AF97" s="110">
        <f t="shared" si="43"/>
        <v>15200</v>
      </c>
      <c r="AG97" s="110">
        <f t="shared" si="44"/>
        <v>95200</v>
      </c>
      <c r="AH97" s="119">
        <f t="shared" si="29"/>
        <v>95200</v>
      </c>
      <c r="AI97" s="94"/>
    </row>
    <row r="98" spans="1:35">
      <c r="A98" s="102">
        <v>94</v>
      </c>
      <c r="B98" s="95" t="s">
        <v>447</v>
      </c>
      <c r="C98" s="95" t="s">
        <v>476</v>
      </c>
      <c r="D98" s="95" t="s">
        <v>441</v>
      </c>
      <c r="E98" s="95" t="s">
        <v>440</v>
      </c>
      <c r="F98" s="95" t="s">
        <v>382</v>
      </c>
      <c r="G98" s="95">
        <v>1</v>
      </c>
      <c r="H98" s="98">
        <v>0.19</v>
      </c>
      <c r="I98" s="112">
        <v>80000</v>
      </c>
      <c r="J98" s="106">
        <f t="shared" si="30"/>
        <v>15200</v>
      </c>
      <c r="K98" s="106">
        <f t="shared" si="31"/>
        <v>95200</v>
      </c>
      <c r="L98" s="112">
        <v>163895</v>
      </c>
      <c r="M98" s="106">
        <f t="shared" si="32"/>
        <v>31140</v>
      </c>
      <c r="N98" s="106">
        <f t="shared" si="33"/>
        <v>195035</v>
      </c>
      <c r="O98" s="112">
        <v>201591</v>
      </c>
      <c r="P98" s="106">
        <f t="shared" si="34"/>
        <v>38302</v>
      </c>
      <c r="Q98" s="106">
        <f t="shared" si="35"/>
        <v>239893</v>
      </c>
      <c r="R98" s="106">
        <v>163895</v>
      </c>
      <c r="S98" s="106">
        <f t="shared" si="36"/>
        <v>31140</v>
      </c>
      <c r="T98" s="106">
        <f t="shared" si="37"/>
        <v>195035</v>
      </c>
      <c r="U98" s="106">
        <v>110000</v>
      </c>
      <c r="V98" s="106">
        <f t="shared" si="38"/>
        <v>20900</v>
      </c>
      <c r="W98" s="106">
        <f t="shared" si="39"/>
        <v>130900</v>
      </c>
      <c r="X98" s="106">
        <v>187681.35322000002</v>
      </c>
      <c r="Y98" s="106">
        <f t="shared" si="40"/>
        <v>35659</v>
      </c>
      <c r="Z98" s="106">
        <f t="shared" si="41"/>
        <v>223340.35322000002</v>
      </c>
      <c r="AA98" s="106">
        <f t="shared" si="25"/>
        <v>151177.05887000001</v>
      </c>
      <c r="AB98" s="107">
        <f t="shared" si="26"/>
        <v>80000</v>
      </c>
      <c r="AC98" s="106">
        <f t="shared" si="27"/>
        <v>201591</v>
      </c>
      <c r="AD98" s="108">
        <f t="shared" si="28"/>
        <v>163895</v>
      </c>
      <c r="AE98" s="109">
        <f t="shared" si="42"/>
        <v>80000</v>
      </c>
      <c r="AF98" s="110">
        <f t="shared" si="43"/>
        <v>15200</v>
      </c>
      <c r="AG98" s="110">
        <f t="shared" si="44"/>
        <v>95200</v>
      </c>
      <c r="AH98" s="119">
        <f t="shared" si="29"/>
        <v>95200</v>
      </c>
      <c r="AI98" s="94"/>
    </row>
    <row r="99" spans="1:35">
      <c r="A99" s="102">
        <v>95</v>
      </c>
      <c r="B99" s="95" t="s">
        <v>447</v>
      </c>
      <c r="C99" s="95" t="s">
        <v>475</v>
      </c>
      <c r="D99" s="95" t="s">
        <v>441</v>
      </c>
      <c r="E99" s="95" t="s">
        <v>440</v>
      </c>
      <c r="F99" s="95" t="s">
        <v>382</v>
      </c>
      <c r="G99" s="95">
        <v>1</v>
      </c>
      <c r="H99" s="98">
        <v>0.19</v>
      </c>
      <c r="I99" s="112">
        <v>80000</v>
      </c>
      <c r="J99" s="106">
        <f t="shared" si="30"/>
        <v>15200</v>
      </c>
      <c r="K99" s="106">
        <f t="shared" si="31"/>
        <v>95200</v>
      </c>
      <c r="L99" s="112">
        <v>163895</v>
      </c>
      <c r="M99" s="106">
        <f t="shared" si="32"/>
        <v>31140</v>
      </c>
      <c r="N99" s="106">
        <f t="shared" si="33"/>
        <v>195035</v>
      </c>
      <c r="O99" s="112">
        <v>201591</v>
      </c>
      <c r="P99" s="106">
        <f t="shared" si="34"/>
        <v>38302</v>
      </c>
      <c r="Q99" s="106">
        <f t="shared" si="35"/>
        <v>239893</v>
      </c>
      <c r="R99" s="106">
        <v>163895</v>
      </c>
      <c r="S99" s="106">
        <f t="shared" si="36"/>
        <v>31140</v>
      </c>
      <c r="T99" s="106">
        <f t="shared" si="37"/>
        <v>195035</v>
      </c>
      <c r="U99" s="106">
        <v>110000</v>
      </c>
      <c r="V99" s="106">
        <f t="shared" si="38"/>
        <v>20900</v>
      </c>
      <c r="W99" s="106">
        <f t="shared" si="39"/>
        <v>130900</v>
      </c>
      <c r="X99" s="106">
        <v>187681.35322000002</v>
      </c>
      <c r="Y99" s="106">
        <f t="shared" si="40"/>
        <v>35659</v>
      </c>
      <c r="Z99" s="106">
        <f t="shared" si="41"/>
        <v>223340.35322000002</v>
      </c>
      <c r="AA99" s="106">
        <f t="shared" si="25"/>
        <v>151177.05887000001</v>
      </c>
      <c r="AB99" s="107">
        <f t="shared" si="26"/>
        <v>80000</v>
      </c>
      <c r="AC99" s="106">
        <f t="shared" si="27"/>
        <v>201591</v>
      </c>
      <c r="AD99" s="108">
        <f t="shared" si="28"/>
        <v>163895</v>
      </c>
      <c r="AE99" s="109">
        <f t="shared" si="42"/>
        <v>80000</v>
      </c>
      <c r="AF99" s="110">
        <f t="shared" si="43"/>
        <v>15200</v>
      </c>
      <c r="AG99" s="110">
        <f t="shared" si="44"/>
        <v>95200</v>
      </c>
      <c r="AH99" s="119">
        <f t="shared" si="29"/>
        <v>95200</v>
      </c>
      <c r="AI99" s="94"/>
    </row>
    <row r="100" spans="1:35">
      <c r="A100" s="102">
        <v>96</v>
      </c>
      <c r="B100" s="95" t="s">
        <v>447</v>
      </c>
      <c r="C100" s="95" t="s">
        <v>474</v>
      </c>
      <c r="D100" s="95" t="s">
        <v>386</v>
      </c>
      <c r="E100" s="95" t="s">
        <v>389</v>
      </c>
      <c r="F100" s="95" t="s">
        <v>382</v>
      </c>
      <c r="G100" s="95">
        <v>1</v>
      </c>
      <c r="H100" s="98">
        <v>0.19</v>
      </c>
      <c r="I100" s="106">
        <v>130235</v>
      </c>
      <c r="J100" s="106">
        <f t="shared" si="30"/>
        <v>24745</v>
      </c>
      <c r="K100" s="106">
        <f t="shared" si="31"/>
        <v>154980</v>
      </c>
      <c r="L100" s="106">
        <v>143775</v>
      </c>
      <c r="M100" s="106">
        <f t="shared" si="32"/>
        <v>27317</v>
      </c>
      <c r="N100" s="106">
        <f t="shared" si="33"/>
        <v>171092</v>
      </c>
      <c r="O100" s="106">
        <v>176843</v>
      </c>
      <c r="P100" s="106">
        <f t="shared" si="34"/>
        <v>33600</v>
      </c>
      <c r="Q100" s="106">
        <f t="shared" si="35"/>
        <v>210443</v>
      </c>
      <c r="R100" s="106">
        <v>143775</v>
      </c>
      <c r="S100" s="106">
        <f t="shared" si="36"/>
        <v>27317</v>
      </c>
      <c r="T100" s="106">
        <f t="shared" si="37"/>
        <v>171092</v>
      </c>
      <c r="U100" s="106">
        <v>110000</v>
      </c>
      <c r="V100" s="106">
        <f t="shared" si="38"/>
        <v>20900</v>
      </c>
      <c r="W100" s="106">
        <f t="shared" si="39"/>
        <v>130900</v>
      </c>
      <c r="X100" s="106">
        <v>161983</v>
      </c>
      <c r="Y100" s="106">
        <f t="shared" si="40"/>
        <v>30777</v>
      </c>
      <c r="Z100" s="106">
        <f t="shared" si="41"/>
        <v>192760</v>
      </c>
      <c r="AA100" s="106">
        <f t="shared" si="25"/>
        <v>144435.16666666666</v>
      </c>
      <c r="AB100" s="107">
        <f t="shared" si="26"/>
        <v>110000</v>
      </c>
      <c r="AC100" s="106">
        <f t="shared" si="27"/>
        <v>176843</v>
      </c>
      <c r="AD100" s="108">
        <f t="shared" si="28"/>
        <v>143775</v>
      </c>
      <c r="AE100" s="109">
        <f t="shared" si="42"/>
        <v>110000</v>
      </c>
      <c r="AF100" s="110">
        <f t="shared" si="43"/>
        <v>20900</v>
      </c>
      <c r="AG100" s="110">
        <f t="shared" si="44"/>
        <v>130900</v>
      </c>
      <c r="AH100" s="119">
        <f t="shared" si="29"/>
        <v>130900</v>
      </c>
      <c r="AI100" s="94"/>
    </row>
    <row r="101" spans="1:35">
      <c r="A101" s="102">
        <v>97</v>
      </c>
      <c r="B101" s="95" t="s">
        <v>447</v>
      </c>
      <c r="C101" s="95" t="s">
        <v>473</v>
      </c>
      <c r="D101" s="95" t="s">
        <v>569</v>
      </c>
      <c r="E101" s="95" t="s">
        <v>415</v>
      </c>
      <c r="F101" s="95" t="s">
        <v>382</v>
      </c>
      <c r="G101" s="95">
        <v>1</v>
      </c>
      <c r="H101" s="98">
        <v>0.19</v>
      </c>
      <c r="I101" s="106">
        <v>130235</v>
      </c>
      <c r="J101" s="106">
        <f t="shared" si="30"/>
        <v>24745</v>
      </c>
      <c r="K101" s="106">
        <f t="shared" si="31"/>
        <v>154980</v>
      </c>
      <c r="L101" s="112">
        <v>168569</v>
      </c>
      <c r="M101" s="106">
        <f t="shared" si="32"/>
        <v>32028</v>
      </c>
      <c r="N101" s="106">
        <f t="shared" si="33"/>
        <v>200597</v>
      </c>
      <c r="O101" s="112">
        <v>207340</v>
      </c>
      <c r="P101" s="106">
        <f t="shared" si="34"/>
        <v>39395</v>
      </c>
      <c r="Q101" s="106">
        <f t="shared" si="35"/>
        <v>246735</v>
      </c>
      <c r="R101" s="106">
        <v>168568.75</v>
      </c>
      <c r="S101" s="106">
        <f t="shared" si="36"/>
        <v>32028</v>
      </c>
      <c r="T101" s="106">
        <f t="shared" si="37"/>
        <v>200596.75</v>
      </c>
      <c r="U101" s="106">
        <v>140000</v>
      </c>
      <c r="V101" s="106">
        <f t="shared" si="38"/>
        <v>26600</v>
      </c>
      <c r="W101" s="106">
        <f t="shared" si="39"/>
        <v>166600</v>
      </c>
      <c r="X101" s="106">
        <v>187681</v>
      </c>
      <c r="Y101" s="106">
        <f t="shared" si="40"/>
        <v>35659</v>
      </c>
      <c r="Z101" s="106">
        <f t="shared" si="41"/>
        <v>223340</v>
      </c>
      <c r="AA101" s="106">
        <f t="shared" ref="AA101:AA132" si="45">AVERAGE(I101,L101,O101,R101,U101,X101)</f>
        <v>167065.625</v>
      </c>
      <c r="AB101" s="107">
        <f t="shared" ref="AB101:AB132" si="46">MIN(I101,L101,O101,R101,U101,X101)</f>
        <v>130235</v>
      </c>
      <c r="AC101" s="106">
        <f t="shared" ref="AC101:AC132" si="47">MAX(I101,L101,O101,R101,U101,X101)</f>
        <v>207340</v>
      </c>
      <c r="AD101" s="108">
        <f t="shared" ref="AD101:AD132" si="48">MEDIAN(I101,L101,O101,R101,U101,X101)</f>
        <v>168568.875</v>
      </c>
      <c r="AE101" s="109">
        <f t="shared" si="42"/>
        <v>130235</v>
      </c>
      <c r="AF101" s="110">
        <f t="shared" si="43"/>
        <v>24745</v>
      </c>
      <c r="AG101" s="110">
        <f t="shared" si="44"/>
        <v>154980</v>
      </c>
      <c r="AH101" s="119">
        <f t="shared" ref="AH101:AH132" si="49">AG101*G101</f>
        <v>154980</v>
      </c>
      <c r="AI101" s="94"/>
    </row>
    <row r="102" spans="1:35">
      <c r="A102" s="102">
        <v>98</v>
      </c>
      <c r="B102" s="95" t="s">
        <v>447</v>
      </c>
      <c r="C102" s="95" t="s">
        <v>472</v>
      </c>
      <c r="D102" s="95" t="s">
        <v>428</v>
      </c>
      <c r="E102" s="95" t="s">
        <v>389</v>
      </c>
      <c r="F102" s="95" t="s">
        <v>382</v>
      </c>
      <c r="G102" s="95">
        <v>1</v>
      </c>
      <c r="H102" s="98">
        <v>0.19</v>
      </c>
      <c r="I102" s="106">
        <v>130235</v>
      </c>
      <c r="J102" s="106">
        <f t="shared" si="30"/>
        <v>24745</v>
      </c>
      <c r="K102" s="106">
        <f t="shared" si="31"/>
        <v>154980</v>
      </c>
      <c r="L102" s="106">
        <v>168569</v>
      </c>
      <c r="M102" s="106">
        <f t="shared" si="32"/>
        <v>32028</v>
      </c>
      <c r="N102" s="106">
        <f t="shared" si="33"/>
        <v>200597</v>
      </c>
      <c r="O102" s="106">
        <v>207340</v>
      </c>
      <c r="P102" s="106">
        <f t="shared" si="34"/>
        <v>39395</v>
      </c>
      <c r="Q102" s="106">
        <f t="shared" si="35"/>
        <v>246735</v>
      </c>
      <c r="R102" s="106">
        <v>168568.75</v>
      </c>
      <c r="S102" s="106">
        <f t="shared" si="36"/>
        <v>32028</v>
      </c>
      <c r="T102" s="106">
        <f t="shared" si="37"/>
        <v>200596.75</v>
      </c>
      <c r="U102" s="106">
        <v>110000</v>
      </c>
      <c r="V102" s="106">
        <f t="shared" si="38"/>
        <v>20900</v>
      </c>
      <c r="W102" s="106">
        <f t="shared" si="39"/>
        <v>130900</v>
      </c>
      <c r="X102" s="106">
        <v>187681.35322000002</v>
      </c>
      <c r="Y102" s="106">
        <f t="shared" si="40"/>
        <v>35659</v>
      </c>
      <c r="Z102" s="106">
        <f t="shared" si="41"/>
        <v>223340.35322000002</v>
      </c>
      <c r="AA102" s="106">
        <f t="shared" si="45"/>
        <v>162065.68387000001</v>
      </c>
      <c r="AB102" s="107">
        <f t="shared" si="46"/>
        <v>110000</v>
      </c>
      <c r="AC102" s="106">
        <f t="shared" si="47"/>
        <v>207340</v>
      </c>
      <c r="AD102" s="108">
        <f t="shared" si="48"/>
        <v>168568.875</v>
      </c>
      <c r="AE102" s="109">
        <f t="shared" si="42"/>
        <v>110000</v>
      </c>
      <c r="AF102" s="110">
        <f t="shared" si="43"/>
        <v>20900</v>
      </c>
      <c r="AG102" s="110">
        <f t="shared" si="44"/>
        <v>130900</v>
      </c>
      <c r="AH102" s="119">
        <f t="shared" si="49"/>
        <v>130900</v>
      </c>
      <c r="AI102" s="94"/>
    </row>
    <row r="103" spans="1:35">
      <c r="A103" s="102">
        <v>99</v>
      </c>
      <c r="B103" s="95" t="s">
        <v>447</v>
      </c>
      <c r="C103" s="95" t="s">
        <v>471</v>
      </c>
      <c r="D103" s="95" t="s">
        <v>470</v>
      </c>
      <c r="E103" s="95" t="s">
        <v>383</v>
      </c>
      <c r="F103" s="95" t="s">
        <v>382</v>
      </c>
      <c r="G103" s="95">
        <v>1</v>
      </c>
      <c r="H103" s="98">
        <v>0.19</v>
      </c>
      <c r="I103" s="106">
        <v>130235</v>
      </c>
      <c r="J103" s="106">
        <f t="shared" si="30"/>
        <v>24745</v>
      </c>
      <c r="K103" s="106">
        <f t="shared" si="31"/>
        <v>154980</v>
      </c>
      <c r="L103" s="112">
        <v>190726</v>
      </c>
      <c r="M103" s="106">
        <f t="shared" si="32"/>
        <v>36238</v>
      </c>
      <c r="N103" s="106">
        <f t="shared" si="33"/>
        <v>226964</v>
      </c>
      <c r="O103" s="112">
        <v>234593</v>
      </c>
      <c r="P103" s="106">
        <f t="shared" si="34"/>
        <v>44573</v>
      </c>
      <c r="Q103" s="106">
        <f t="shared" si="35"/>
        <v>279166</v>
      </c>
      <c r="R103" s="106">
        <v>190726.25</v>
      </c>
      <c r="S103" s="106">
        <f t="shared" si="36"/>
        <v>36238</v>
      </c>
      <c r="T103" s="106">
        <f t="shared" si="37"/>
        <v>226964.25</v>
      </c>
      <c r="U103" s="106">
        <v>140000</v>
      </c>
      <c r="V103" s="106">
        <f t="shared" si="38"/>
        <v>26600</v>
      </c>
      <c r="W103" s="106">
        <f t="shared" si="39"/>
        <v>166600</v>
      </c>
      <c r="X103" s="106">
        <v>213338.47456</v>
      </c>
      <c r="Y103" s="106">
        <f t="shared" si="40"/>
        <v>40534</v>
      </c>
      <c r="Z103" s="106">
        <f t="shared" si="41"/>
        <v>253872.47456</v>
      </c>
      <c r="AA103" s="106">
        <f t="shared" si="45"/>
        <v>183269.78742666668</v>
      </c>
      <c r="AB103" s="107">
        <f t="shared" si="46"/>
        <v>130235</v>
      </c>
      <c r="AC103" s="106">
        <f t="shared" si="47"/>
        <v>234593</v>
      </c>
      <c r="AD103" s="108">
        <f t="shared" si="48"/>
        <v>190726.125</v>
      </c>
      <c r="AE103" s="109">
        <f t="shared" si="42"/>
        <v>130235</v>
      </c>
      <c r="AF103" s="110">
        <f t="shared" si="43"/>
        <v>24745</v>
      </c>
      <c r="AG103" s="110">
        <f t="shared" si="44"/>
        <v>154980</v>
      </c>
      <c r="AH103" s="119">
        <f t="shared" si="49"/>
        <v>154980</v>
      </c>
      <c r="AI103" s="94"/>
    </row>
    <row r="104" spans="1:35">
      <c r="A104" s="102">
        <v>100</v>
      </c>
      <c r="B104" s="95" t="s">
        <v>447</v>
      </c>
      <c r="C104" s="95" t="s">
        <v>469</v>
      </c>
      <c r="D104" s="95" t="s">
        <v>569</v>
      </c>
      <c r="E104" s="95" t="s">
        <v>415</v>
      </c>
      <c r="F104" s="95" t="s">
        <v>382</v>
      </c>
      <c r="G104" s="95">
        <v>1</v>
      </c>
      <c r="H104" s="98">
        <v>0.19</v>
      </c>
      <c r="I104" s="106">
        <v>130235</v>
      </c>
      <c r="J104" s="106">
        <f t="shared" si="30"/>
        <v>24745</v>
      </c>
      <c r="K104" s="106">
        <f t="shared" si="31"/>
        <v>154980</v>
      </c>
      <c r="L104" s="112">
        <v>168569</v>
      </c>
      <c r="M104" s="106">
        <f t="shared" si="32"/>
        <v>32028</v>
      </c>
      <c r="N104" s="106">
        <f t="shared" si="33"/>
        <v>200597</v>
      </c>
      <c r="O104" s="112">
        <v>207340</v>
      </c>
      <c r="P104" s="106">
        <f t="shared" si="34"/>
        <v>39395</v>
      </c>
      <c r="Q104" s="106">
        <f t="shared" si="35"/>
        <v>246735</v>
      </c>
      <c r="R104" s="106">
        <v>168568.75</v>
      </c>
      <c r="S104" s="106">
        <f t="shared" si="36"/>
        <v>32028</v>
      </c>
      <c r="T104" s="106">
        <f t="shared" si="37"/>
        <v>200596.75</v>
      </c>
      <c r="U104" s="106">
        <v>140000</v>
      </c>
      <c r="V104" s="106">
        <f t="shared" si="38"/>
        <v>26600</v>
      </c>
      <c r="W104" s="106">
        <f t="shared" si="39"/>
        <v>166600</v>
      </c>
      <c r="X104" s="106">
        <v>187681</v>
      </c>
      <c r="Y104" s="106">
        <f t="shared" si="40"/>
        <v>35659</v>
      </c>
      <c r="Z104" s="106">
        <f t="shared" si="41"/>
        <v>223340</v>
      </c>
      <c r="AA104" s="106">
        <f t="shared" si="45"/>
        <v>167065.625</v>
      </c>
      <c r="AB104" s="107">
        <f t="shared" si="46"/>
        <v>130235</v>
      </c>
      <c r="AC104" s="106">
        <f t="shared" si="47"/>
        <v>207340</v>
      </c>
      <c r="AD104" s="108">
        <f t="shared" si="48"/>
        <v>168568.875</v>
      </c>
      <c r="AE104" s="109">
        <f t="shared" si="42"/>
        <v>130235</v>
      </c>
      <c r="AF104" s="110">
        <f t="shared" si="43"/>
        <v>24745</v>
      </c>
      <c r="AG104" s="110">
        <f t="shared" si="44"/>
        <v>154980</v>
      </c>
      <c r="AH104" s="119">
        <f t="shared" si="49"/>
        <v>154980</v>
      </c>
      <c r="AI104" s="94"/>
    </row>
    <row r="105" spans="1:35">
      <c r="A105" s="102">
        <v>101</v>
      </c>
      <c r="B105" s="95" t="s">
        <v>447</v>
      </c>
      <c r="C105" s="95" t="s">
        <v>468</v>
      </c>
      <c r="D105" s="95" t="s">
        <v>386</v>
      </c>
      <c r="E105" s="95" t="s">
        <v>393</v>
      </c>
      <c r="F105" s="95" t="s">
        <v>382</v>
      </c>
      <c r="G105" s="95">
        <v>1</v>
      </c>
      <c r="H105" s="98">
        <v>0.19</v>
      </c>
      <c r="I105" s="106">
        <v>130235</v>
      </c>
      <c r="J105" s="106">
        <f t="shared" si="30"/>
        <v>24745</v>
      </c>
      <c r="K105" s="106">
        <f t="shared" si="31"/>
        <v>154980</v>
      </c>
      <c r="L105" s="106">
        <v>143775</v>
      </c>
      <c r="M105" s="106">
        <f t="shared" si="32"/>
        <v>27317</v>
      </c>
      <c r="N105" s="106">
        <f t="shared" si="33"/>
        <v>171092</v>
      </c>
      <c r="O105" s="106">
        <v>176843</v>
      </c>
      <c r="P105" s="106">
        <f t="shared" si="34"/>
        <v>33600</v>
      </c>
      <c r="Q105" s="106">
        <f t="shared" si="35"/>
        <v>210443</v>
      </c>
      <c r="R105" s="106">
        <v>143775</v>
      </c>
      <c r="S105" s="106">
        <f t="shared" si="36"/>
        <v>27317</v>
      </c>
      <c r="T105" s="106">
        <f t="shared" si="37"/>
        <v>171092</v>
      </c>
      <c r="U105" s="106">
        <v>110000</v>
      </c>
      <c r="V105" s="106">
        <f t="shared" si="38"/>
        <v>20900</v>
      </c>
      <c r="W105" s="106">
        <f t="shared" si="39"/>
        <v>130900</v>
      </c>
      <c r="X105" s="106">
        <v>161983</v>
      </c>
      <c r="Y105" s="106">
        <f t="shared" si="40"/>
        <v>30777</v>
      </c>
      <c r="Z105" s="106">
        <f t="shared" si="41"/>
        <v>192760</v>
      </c>
      <c r="AA105" s="106">
        <f t="shared" si="45"/>
        <v>144435.16666666666</v>
      </c>
      <c r="AB105" s="107">
        <f t="shared" si="46"/>
        <v>110000</v>
      </c>
      <c r="AC105" s="106">
        <f t="shared" si="47"/>
        <v>176843</v>
      </c>
      <c r="AD105" s="108">
        <f t="shared" si="48"/>
        <v>143775</v>
      </c>
      <c r="AE105" s="109">
        <f t="shared" si="42"/>
        <v>110000</v>
      </c>
      <c r="AF105" s="110">
        <f t="shared" si="43"/>
        <v>20900</v>
      </c>
      <c r="AG105" s="110">
        <f t="shared" si="44"/>
        <v>130900</v>
      </c>
      <c r="AH105" s="119">
        <f t="shared" si="49"/>
        <v>130900</v>
      </c>
      <c r="AI105" s="94"/>
    </row>
    <row r="106" spans="1:35" ht="16.5">
      <c r="A106" s="102">
        <v>102</v>
      </c>
      <c r="B106" s="95" t="s">
        <v>447</v>
      </c>
      <c r="C106" s="95" t="s">
        <v>467</v>
      </c>
      <c r="D106" s="95" t="s">
        <v>386</v>
      </c>
      <c r="E106" s="95" t="s">
        <v>393</v>
      </c>
      <c r="F106" s="95" t="s">
        <v>382</v>
      </c>
      <c r="G106" s="95">
        <v>1</v>
      </c>
      <c r="H106" s="98">
        <v>0.19</v>
      </c>
      <c r="I106" s="106">
        <v>130235</v>
      </c>
      <c r="J106" s="106">
        <f t="shared" si="30"/>
        <v>24745</v>
      </c>
      <c r="K106" s="106">
        <f t="shared" si="31"/>
        <v>154980</v>
      </c>
      <c r="L106" s="106">
        <v>143775</v>
      </c>
      <c r="M106" s="106">
        <f t="shared" si="32"/>
        <v>27317</v>
      </c>
      <c r="N106" s="106">
        <f t="shared" si="33"/>
        <v>171092</v>
      </c>
      <c r="O106" s="106">
        <v>176843</v>
      </c>
      <c r="P106" s="106">
        <f t="shared" si="34"/>
        <v>33600</v>
      </c>
      <c r="Q106" s="106">
        <f t="shared" si="35"/>
        <v>210443</v>
      </c>
      <c r="R106" s="106">
        <v>143775</v>
      </c>
      <c r="S106" s="106">
        <f t="shared" si="36"/>
        <v>27317</v>
      </c>
      <c r="T106" s="106">
        <f t="shared" si="37"/>
        <v>171092</v>
      </c>
      <c r="U106" s="106">
        <v>110000</v>
      </c>
      <c r="V106" s="106">
        <f t="shared" si="38"/>
        <v>20900</v>
      </c>
      <c r="W106" s="106">
        <f t="shared" si="39"/>
        <v>130900</v>
      </c>
      <c r="X106" s="106">
        <v>161983</v>
      </c>
      <c r="Y106" s="106">
        <f t="shared" si="40"/>
        <v>30777</v>
      </c>
      <c r="Z106" s="106">
        <f t="shared" si="41"/>
        <v>192760</v>
      </c>
      <c r="AA106" s="106">
        <f t="shared" si="45"/>
        <v>144435.16666666666</v>
      </c>
      <c r="AB106" s="107">
        <f t="shared" si="46"/>
        <v>110000</v>
      </c>
      <c r="AC106" s="106">
        <f t="shared" si="47"/>
        <v>176843</v>
      </c>
      <c r="AD106" s="108">
        <f t="shared" si="48"/>
        <v>143775</v>
      </c>
      <c r="AE106" s="109">
        <f t="shared" si="42"/>
        <v>110000</v>
      </c>
      <c r="AF106" s="110">
        <f t="shared" si="43"/>
        <v>20900</v>
      </c>
      <c r="AG106" s="110">
        <f t="shared" si="44"/>
        <v>130900</v>
      </c>
      <c r="AH106" s="119">
        <f t="shared" si="49"/>
        <v>130900</v>
      </c>
      <c r="AI106" s="94"/>
    </row>
    <row r="107" spans="1:35">
      <c r="A107" s="102">
        <v>103</v>
      </c>
      <c r="B107" s="95" t="s">
        <v>447</v>
      </c>
      <c r="C107" s="95" t="s">
        <v>466</v>
      </c>
      <c r="D107" s="95" t="s">
        <v>425</v>
      </c>
      <c r="E107" s="95" t="s">
        <v>385</v>
      </c>
      <c r="F107" s="95" t="s">
        <v>382</v>
      </c>
      <c r="G107" s="95">
        <v>1</v>
      </c>
      <c r="H107" s="98">
        <v>0.19</v>
      </c>
      <c r="I107" s="106">
        <v>130235</v>
      </c>
      <c r="J107" s="106">
        <f t="shared" si="30"/>
        <v>24745</v>
      </c>
      <c r="K107" s="106">
        <f t="shared" si="31"/>
        <v>154980</v>
      </c>
      <c r="L107" s="111">
        <v>175819</v>
      </c>
      <c r="M107" s="106">
        <f t="shared" si="32"/>
        <v>33406</v>
      </c>
      <c r="N107" s="106">
        <f t="shared" si="33"/>
        <v>209225</v>
      </c>
      <c r="O107" s="111">
        <v>216257</v>
      </c>
      <c r="P107" s="106">
        <f t="shared" si="34"/>
        <v>41089</v>
      </c>
      <c r="Q107" s="106">
        <f t="shared" si="35"/>
        <v>257346</v>
      </c>
      <c r="R107" s="106">
        <v>175818.75</v>
      </c>
      <c r="S107" s="106">
        <f t="shared" si="36"/>
        <v>33406</v>
      </c>
      <c r="T107" s="106">
        <f t="shared" si="37"/>
        <v>209224.75</v>
      </c>
      <c r="U107" s="106">
        <v>110000</v>
      </c>
      <c r="V107" s="106">
        <f t="shared" si="38"/>
        <v>20900</v>
      </c>
      <c r="W107" s="106">
        <f t="shared" si="39"/>
        <v>130900</v>
      </c>
      <c r="X107" s="106">
        <v>187681</v>
      </c>
      <c r="Y107" s="106">
        <f t="shared" si="40"/>
        <v>35659</v>
      </c>
      <c r="Z107" s="106">
        <f t="shared" si="41"/>
        <v>223340</v>
      </c>
      <c r="AA107" s="106">
        <f t="shared" si="45"/>
        <v>165968.45833333334</v>
      </c>
      <c r="AB107" s="107">
        <f t="shared" si="46"/>
        <v>110000</v>
      </c>
      <c r="AC107" s="106">
        <f t="shared" si="47"/>
        <v>216257</v>
      </c>
      <c r="AD107" s="108">
        <f t="shared" si="48"/>
        <v>175818.875</v>
      </c>
      <c r="AE107" s="109">
        <f t="shared" si="42"/>
        <v>110000</v>
      </c>
      <c r="AF107" s="110">
        <f t="shared" si="43"/>
        <v>20900</v>
      </c>
      <c r="AG107" s="110">
        <f t="shared" si="44"/>
        <v>130900</v>
      </c>
      <c r="AH107" s="119">
        <f t="shared" si="49"/>
        <v>130900</v>
      </c>
      <c r="AI107" s="94"/>
    </row>
    <row r="108" spans="1:35">
      <c r="A108" s="102">
        <v>104</v>
      </c>
      <c r="B108" s="95" t="s">
        <v>447</v>
      </c>
      <c r="C108" s="95" t="s">
        <v>465</v>
      </c>
      <c r="D108" s="95" t="s">
        <v>425</v>
      </c>
      <c r="E108" s="95" t="s">
        <v>385</v>
      </c>
      <c r="F108" s="95" t="s">
        <v>382</v>
      </c>
      <c r="G108" s="95">
        <v>1</v>
      </c>
      <c r="H108" s="98">
        <v>0.19</v>
      </c>
      <c r="I108" s="106">
        <v>130235</v>
      </c>
      <c r="J108" s="106">
        <f t="shared" si="30"/>
        <v>24745</v>
      </c>
      <c r="K108" s="106">
        <f t="shared" si="31"/>
        <v>154980</v>
      </c>
      <c r="L108" s="111">
        <v>175819</v>
      </c>
      <c r="M108" s="106">
        <f t="shared" si="32"/>
        <v>33406</v>
      </c>
      <c r="N108" s="106">
        <f t="shared" si="33"/>
        <v>209225</v>
      </c>
      <c r="O108" s="111">
        <v>216257</v>
      </c>
      <c r="P108" s="106">
        <f t="shared" si="34"/>
        <v>41089</v>
      </c>
      <c r="Q108" s="106">
        <f t="shared" si="35"/>
        <v>257346</v>
      </c>
      <c r="R108" s="106">
        <v>175818.75</v>
      </c>
      <c r="S108" s="106">
        <f t="shared" si="36"/>
        <v>33406</v>
      </c>
      <c r="T108" s="106">
        <f t="shared" si="37"/>
        <v>209224.75</v>
      </c>
      <c r="U108" s="106">
        <v>110000</v>
      </c>
      <c r="V108" s="106">
        <f t="shared" si="38"/>
        <v>20900</v>
      </c>
      <c r="W108" s="106">
        <f t="shared" si="39"/>
        <v>130900</v>
      </c>
      <c r="X108" s="106">
        <v>187681</v>
      </c>
      <c r="Y108" s="106">
        <f t="shared" si="40"/>
        <v>35659</v>
      </c>
      <c r="Z108" s="106">
        <f t="shared" si="41"/>
        <v>223340</v>
      </c>
      <c r="AA108" s="106">
        <f t="shared" si="45"/>
        <v>165968.45833333334</v>
      </c>
      <c r="AB108" s="107">
        <f t="shared" si="46"/>
        <v>110000</v>
      </c>
      <c r="AC108" s="106">
        <f t="shared" si="47"/>
        <v>216257</v>
      </c>
      <c r="AD108" s="108">
        <f t="shared" si="48"/>
        <v>175818.875</v>
      </c>
      <c r="AE108" s="109">
        <f t="shared" si="42"/>
        <v>110000</v>
      </c>
      <c r="AF108" s="110">
        <f t="shared" si="43"/>
        <v>20900</v>
      </c>
      <c r="AG108" s="110">
        <f t="shared" si="44"/>
        <v>130900</v>
      </c>
      <c r="AH108" s="119">
        <f t="shared" si="49"/>
        <v>130900</v>
      </c>
      <c r="AI108" s="94"/>
    </row>
    <row r="109" spans="1:35" ht="16.5">
      <c r="A109" s="102">
        <v>105</v>
      </c>
      <c r="B109" s="95" t="s">
        <v>447</v>
      </c>
      <c r="C109" s="95" t="s">
        <v>464</v>
      </c>
      <c r="D109" s="95" t="s">
        <v>569</v>
      </c>
      <c r="E109" s="95" t="s">
        <v>393</v>
      </c>
      <c r="F109" s="95" t="s">
        <v>382</v>
      </c>
      <c r="G109" s="95">
        <v>1</v>
      </c>
      <c r="H109" s="98">
        <v>0.19</v>
      </c>
      <c r="I109" s="106">
        <v>130235</v>
      </c>
      <c r="J109" s="106">
        <f t="shared" si="30"/>
        <v>24745</v>
      </c>
      <c r="K109" s="106">
        <f t="shared" si="31"/>
        <v>154980</v>
      </c>
      <c r="L109" s="112">
        <v>168569</v>
      </c>
      <c r="M109" s="106">
        <f t="shared" si="32"/>
        <v>32028</v>
      </c>
      <c r="N109" s="106">
        <f t="shared" si="33"/>
        <v>200597</v>
      </c>
      <c r="O109" s="112">
        <v>207340</v>
      </c>
      <c r="P109" s="106">
        <f t="shared" si="34"/>
        <v>39395</v>
      </c>
      <c r="Q109" s="106">
        <f t="shared" si="35"/>
        <v>246735</v>
      </c>
      <c r="R109" s="106">
        <v>168568.75</v>
      </c>
      <c r="S109" s="106">
        <f t="shared" si="36"/>
        <v>32028</v>
      </c>
      <c r="T109" s="106">
        <f t="shared" si="37"/>
        <v>200596.75</v>
      </c>
      <c r="U109" s="106">
        <v>140000</v>
      </c>
      <c r="V109" s="106">
        <f t="shared" si="38"/>
        <v>26600</v>
      </c>
      <c r="W109" s="106">
        <f t="shared" si="39"/>
        <v>166600</v>
      </c>
      <c r="X109" s="106">
        <v>187681</v>
      </c>
      <c r="Y109" s="106">
        <f t="shared" si="40"/>
        <v>35659</v>
      </c>
      <c r="Z109" s="106">
        <f t="shared" si="41"/>
        <v>223340</v>
      </c>
      <c r="AA109" s="106">
        <f t="shared" si="45"/>
        <v>167065.625</v>
      </c>
      <c r="AB109" s="107">
        <f t="shared" si="46"/>
        <v>130235</v>
      </c>
      <c r="AC109" s="106">
        <f t="shared" si="47"/>
        <v>207340</v>
      </c>
      <c r="AD109" s="108">
        <f t="shared" si="48"/>
        <v>168568.875</v>
      </c>
      <c r="AE109" s="109">
        <f t="shared" si="42"/>
        <v>130235</v>
      </c>
      <c r="AF109" s="110">
        <f t="shared" si="43"/>
        <v>24745</v>
      </c>
      <c r="AG109" s="110">
        <f t="shared" si="44"/>
        <v>154980</v>
      </c>
      <c r="AH109" s="119">
        <f t="shared" si="49"/>
        <v>154980</v>
      </c>
      <c r="AI109" s="94"/>
    </row>
    <row r="110" spans="1:35" ht="16.5">
      <c r="A110" s="102">
        <v>106</v>
      </c>
      <c r="B110" s="95" t="s">
        <v>447</v>
      </c>
      <c r="C110" s="95" t="s">
        <v>463</v>
      </c>
      <c r="D110" s="95" t="s">
        <v>425</v>
      </c>
      <c r="E110" s="95" t="s">
        <v>385</v>
      </c>
      <c r="F110" s="95" t="s">
        <v>382</v>
      </c>
      <c r="G110" s="95">
        <v>1</v>
      </c>
      <c r="H110" s="98">
        <v>0.19</v>
      </c>
      <c r="I110" s="106">
        <v>130235</v>
      </c>
      <c r="J110" s="106">
        <f t="shared" si="30"/>
        <v>24745</v>
      </c>
      <c r="K110" s="106">
        <f t="shared" si="31"/>
        <v>154980</v>
      </c>
      <c r="L110" s="111">
        <v>175819</v>
      </c>
      <c r="M110" s="106">
        <f t="shared" si="32"/>
        <v>33406</v>
      </c>
      <c r="N110" s="106">
        <f t="shared" si="33"/>
        <v>209225</v>
      </c>
      <c r="O110" s="111">
        <v>216257</v>
      </c>
      <c r="P110" s="106">
        <f t="shared" si="34"/>
        <v>41089</v>
      </c>
      <c r="Q110" s="106">
        <f t="shared" si="35"/>
        <v>257346</v>
      </c>
      <c r="R110" s="106">
        <v>175818.75</v>
      </c>
      <c r="S110" s="106">
        <f t="shared" si="36"/>
        <v>33406</v>
      </c>
      <c r="T110" s="106">
        <f t="shared" si="37"/>
        <v>209224.75</v>
      </c>
      <c r="U110" s="106">
        <v>110000</v>
      </c>
      <c r="V110" s="106">
        <f t="shared" si="38"/>
        <v>20900</v>
      </c>
      <c r="W110" s="106">
        <f t="shared" si="39"/>
        <v>130900</v>
      </c>
      <c r="X110" s="106">
        <v>187681</v>
      </c>
      <c r="Y110" s="106">
        <f t="shared" si="40"/>
        <v>35659</v>
      </c>
      <c r="Z110" s="106">
        <f t="shared" si="41"/>
        <v>223340</v>
      </c>
      <c r="AA110" s="106">
        <f t="shared" si="45"/>
        <v>165968.45833333334</v>
      </c>
      <c r="AB110" s="107">
        <f t="shared" si="46"/>
        <v>110000</v>
      </c>
      <c r="AC110" s="106">
        <f t="shared" si="47"/>
        <v>216257</v>
      </c>
      <c r="AD110" s="108">
        <f t="shared" si="48"/>
        <v>175818.875</v>
      </c>
      <c r="AE110" s="109">
        <f t="shared" si="42"/>
        <v>110000</v>
      </c>
      <c r="AF110" s="110">
        <f t="shared" si="43"/>
        <v>20900</v>
      </c>
      <c r="AG110" s="110">
        <f t="shared" si="44"/>
        <v>130900</v>
      </c>
      <c r="AH110" s="119">
        <f t="shared" si="49"/>
        <v>130900</v>
      </c>
      <c r="AI110" s="94"/>
    </row>
    <row r="111" spans="1:35">
      <c r="A111" s="102">
        <v>107</v>
      </c>
      <c r="B111" s="95" t="s">
        <v>447</v>
      </c>
      <c r="C111" s="95" t="s">
        <v>462</v>
      </c>
      <c r="D111" s="95" t="s">
        <v>386</v>
      </c>
      <c r="E111" s="95" t="s">
        <v>461</v>
      </c>
      <c r="F111" s="95" t="s">
        <v>382</v>
      </c>
      <c r="G111" s="95">
        <v>1</v>
      </c>
      <c r="H111" s="98">
        <v>0.19</v>
      </c>
      <c r="I111" s="106">
        <v>130235</v>
      </c>
      <c r="J111" s="106">
        <f t="shared" si="30"/>
        <v>24745</v>
      </c>
      <c r="K111" s="106">
        <f t="shared" si="31"/>
        <v>154980</v>
      </c>
      <c r="L111" s="106">
        <v>143775</v>
      </c>
      <c r="M111" s="106">
        <f t="shared" si="32"/>
        <v>27317</v>
      </c>
      <c r="N111" s="106">
        <f t="shared" si="33"/>
        <v>171092</v>
      </c>
      <c r="O111" s="106">
        <v>176843</v>
      </c>
      <c r="P111" s="106">
        <f t="shared" si="34"/>
        <v>33600</v>
      </c>
      <c r="Q111" s="106">
        <f t="shared" si="35"/>
        <v>210443</v>
      </c>
      <c r="R111" s="106">
        <v>143775</v>
      </c>
      <c r="S111" s="106">
        <f t="shared" si="36"/>
        <v>27317</v>
      </c>
      <c r="T111" s="106">
        <f t="shared" si="37"/>
        <v>171092</v>
      </c>
      <c r="U111" s="106">
        <v>110000</v>
      </c>
      <c r="V111" s="106">
        <f t="shared" si="38"/>
        <v>20900</v>
      </c>
      <c r="W111" s="106">
        <f t="shared" si="39"/>
        <v>130900</v>
      </c>
      <c r="X111" s="106">
        <v>161983</v>
      </c>
      <c r="Y111" s="106">
        <f t="shared" si="40"/>
        <v>30777</v>
      </c>
      <c r="Z111" s="106">
        <f t="shared" si="41"/>
        <v>192760</v>
      </c>
      <c r="AA111" s="106">
        <f t="shared" si="45"/>
        <v>144435.16666666666</v>
      </c>
      <c r="AB111" s="107">
        <f t="shared" si="46"/>
        <v>110000</v>
      </c>
      <c r="AC111" s="106">
        <f t="shared" si="47"/>
        <v>176843</v>
      </c>
      <c r="AD111" s="108">
        <f t="shared" si="48"/>
        <v>143775</v>
      </c>
      <c r="AE111" s="109">
        <f t="shared" si="42"/>
        <v>110000</v>
      </c>
      <c r="AF111" s="110">
        <f t="shared" si="43"/>
        <v>20900</v>
      </c>
      <c r="AG111" s="110">
        <f t="shared" si="44"/>
        <v>130900</v>
      </c>
      <c r="AH111" s="119">
        <f t="shared" si="49"/>
        <v>130900</v>
      </c>
      <c r="AI111" s="94"/>
    </row>
    <row r="112" spans="1:35">
      <c r="A112" s="102">
        <v>108</v>
      </c>
      <c r="B112" s="95" t="s">
        <v>447</v>
      </c>
      <c r="C112" s="95" t="s">
        <v>460</v>
      </c>
      <c r="D112" s="95" t="s">
        <v>569</v>
      </c>
      <c r="E112" s="95" t="s">
        <v>389</v>
      </c>
      <c r="F112" s="95" t="s">
        <v>382</v>
      </c>
      <c r="G112" s="95">
        <v>1</v>
      </c>
      <c r="H112" s="98">
        <v>0.19</v>
      </c>
      <c r="I112" s="106">
        <v>130235</v>
      </c>
      <c r="J112" s="106">
        <f t="shared" si="30"/>
        <v>24745</v>
      </c>
      <c r="K112" s="106">
        <f t="shared" si="31"/>
        <v>154980</v>
      </c>
      <c r="L112" s="112">
        <v>168569</v>
      </c>
      <c r="M112" s="106">
        <f t="shared" si="32"/>
        <v>32028</v>
      </c>
      <c r="N112" s="106">
        <f t="shared" si="33"/>
        <v>200597</v>
      </c>
      <c r="O112" s="112">
        <v>207340</v>
      </c>
      <c r="P112" s="106">
        <f t="shared" si="34"/>
        <v>39395</v>
      </c>
      <c r="Q112" s="106">
        <f t="shared" si="35"/>
        <v>246735</v>
      </c>
      <c r="R112" s="106">
        <v>168568.75</v>
      </c>
      <c r="S112" s="106">
        <f t="shared" si="36"/>
        <v>32028</v>
      </c>
      <c r="T112" s="106">
        <f t="shared" si="37"/>
        <v>200596.75</v>
      </c>
      <c r="U112" s="106">
        <v>140000</v>
      </c>
      <c r="V112" s="106">
        <f t="shared" si="38"/>
        <v>26600</v>
      </c>
      <c r="W112" s="106">
        <f t="shared" si="39"/>
        <v>166600</v>
      </c>
      <c r="X112" s="106">
        <v>187681</v>
      </c>
      <c r="Y112" s="106">
        <f t="shared" si="40"/>
        <v>35659</v>
      </c>
      <c r="Z112" s="106">
        <f t="shared" si="41"/>
        <v>223340</v>
      </c>
      <c r="AA112" s="106">
        <f t="shared" si="45"/>
        <v>167065.625</v>
      </c>
      <c r="AB112" s="107">
        <f t="shared" si="46"/>
        <v>130235</v>
      </c>
      <c r="AC112" s="106">
        <f t="shared" si="47"/>
        <v>207340</v>
      </c>
      <c r="AD112" s="108">
        <f t="shared" si="48"/>
        <v>168568.875</v>
      </c>
      <c r="AE112" s="109">
        <f t="shared" si="42"/>
        <v>130235</v>
      </c>
      <c r="AF112" s="110">
        <f t="shared" si="43"/>
        <v>24745</v>
      </c>
      <c r="AG112" s="110">
        <f t="shared" si="44"/>
        <v>154980</v>
      </c>
      <c r="AH112" s="119">
        <f t="shared" si="49"/>
        <v>154980</v>
      </c>
      <c r="AI112" s="94"/>
    </row>
    <row r="113" spans="1:35" ht="16.5">
      <c r="A113" s="102">
        <v>109</v>
      </c>
      <c r="B113" s="95" t="s">
        <v>447</v>
      </c>
      <c r="C113" s="95" t="s">
        <v>459</v>
      </c>
      <c r="D113" s="95" t="s">
        <v>569</v>
      </c>
      <c r="E113" s="95" t="s">
        <v>389</v>
      </c>
      <c r="F113" s="95" t="s">
        <v>382</v>
      </c>
      <c r="G113" s="95">
        <v>1</v>
      </c>
      <c r="H113" s="98">
        <v>0.19</v>
      </c>
      <c r="I113" s="106">
        <v>130235</v>
      </c>
      <c r="J113" s="106">
        <f t="shared" si="30"/>
        <v>24745</v>
      </c>
      <c r="K113" s="106">
        <f t="shared" si="31"/>
        <v>154980</v>
      </c>
      <c r="L113" s="112">
        <v>168569</v>
      </c>
      <c r="M113" s="106">
        <f t="shared" si="32"/>
        <v>32028</v>
      </c>
      <c r="N113" s="106">
        <f t="shared" si="33"/>
        <v>200597</v>
      </c>
      <c r="O113" s="112">
        <v>207340</v>
      </c>
      <c r="P113" s="106">
        <f t="shared" si="34"/>
        <v>39395</v>
      </c>
      <c r="Q113" s="106">
        <f t="shared" si="35"/>
        <v>246735</v>
      </c>
      <c r="R113" s="106">
        <v>168568.75</v>
      </c>
      <c r="S113" s="106">
        <f t="shared" si="36"/>
        <v>32028</v>
      </c>
      <c r="T113" s="106">
        <f t="shared" si="37"/>
        <v>200596.75</v>
      </c>
      <c r="U113" s="106">
        <v>140000</v>
      </c>
      <c r="V113" s="106">
        <f t="shared" si="38"/>
        <v>26600</v>
      </c>
      <c r="W113" s="106">
        <f t="shared" si="39"/>
        <v>166600</v>
      </c>
      <c r="X113" s="106">
        <v>187681</v>
      </c>
      <c r="Y113" s="106">
        <f t="shared" si="40"/>
        <v>35659</v>
      </c>
      <c r="Z113" s="106">
        <f t="shared" si="41"/>
        <v>223340</v>
      </c>
      <c r="AA113" s="106">
        <f t="shared" si="45"/>
        <v>167065.625</v>
      </c>
      <c r="AB113" s="107">
        <f t="shared" si="46"/>
        <v>130235</v>
      </c>
      <c r="AC113" s="106">
        <f t="shared" si="47"/>
        <v>207340</v>
      </c>
      <c r="AD113" s="108">
        <f t="shared" si="48"/>
        <v>168568.875</v>
      </c>
      <c r="AE113" s="109">
        <f t="shared" si="42"/>
        <v>130235</v>
      </c>
      <c r="AF113" s="110">
        <f t="shared" si="43"/>
        <v>24745</v>
      </c>
      <c r="AG113" s="110">
        <f t="shared" si="44"/>
        <v>154980</v>
      </c>
      <c r="AH113" s="119">
        <f t="shared" si="49"/>
        <v>154980</v>
      </c>
      <c r="AI113" s="94"/>
    </row>
    <row r="114" spans="1:35" ht="16.5">
      <c r="A114" s="102">
        <v>110</v>
      </c>
      <c r="B114" s="95" t="s">
        <v>447</v>
      </c>
      <c r="C114" s="95" t="s">
        <v>458</v>
      </c>
      <c r="D114" s="95" t="s">
        <v>428</v>
      </c>
      <c r="E114" s="95" t="s">
        <v>457</v>
      </c>
      <c r="F114" s="95" t="s">
        <v>382</v>
      </c>
      <c r="G114" s="95">
        <v>1</v>
      </c>
      <c r="H114" s="98">
        <v>0.19</v>
      </c>
      <c r="I114" s="106">
        <v>130235</v>
      </c>
      <c r="J114" s="106">
        <f t="shared" si="30"/>
        <v>24745</v>
      </c>
      <c r="K114" s="106">
        <f t="shared" si="31"/>
        <v>154980</v>
      </c>
      <c r="L114" s="106">
        <v>168569</v>
      </c>
      <c r="M114" s="106">
        <f t="shared" si="32"/>
        <v>32028</v>
      </c>
      <c r="N114" s="106">
        <f t="shared" si="33"/>
        <v>200597</v>
      </c>
      <c r="O114" s="106">
        <v>207340</v>
      </c>
      <c r="P114" s="106">
        <f t="shared" si="34"/>
        <v>39395</v>
      </c>
      <c r="Q114" s="106">
        <f t="shared" si="35"/>
        <v>246735</v>
      </c>
      <c r="R114" s="106">
        <v>168568.75</v>
      </c>
      <c r="S114" s="106">
        <f t="shared" si="36"/>
        <v>32028</v>
      </c>
      <c r="T114" s="106">
        <f t="shared" si="37"/>
        <v>200596.75</v>
      </c>
      <c r="U114" s="106">
        <v>110000</v>
      </c>
      <c r="V114" s="106">
        <f t="shared" si="38"/>
        <v>20900</v>
      </c>
      <c r="W114" s="106">
        <f t="shared" si="39"/>
        <v>130900</v>
      </c>
      <c r="X114" s="106">
        <v>187681.35322000002</v>
      </c>
      <c r="Y114" s="106">
        <f t="shared" si="40"/>
        <v>35659</v>
      </c>
      <c r="Z114" s="106">
        <f t="shared" si="41"/>
        <v>223340.35322000002</v>
      </c>
      <c r="AA114" s="106">
        <f t="shared" si="45"/>
        <v>162065.68387000001</v>
      </c>
      <c r="AB114" s="107">
        <f t="shared" si="46"/>
        <v>110000</v>
      </c>
      <c r="AC114" s="106">
        <f t="shared" si="47"/>
        <v>207340</v>
      </c>
      <c r="AD114" s="108">
        <f t="shared" si="48"/>
        <v>168568.875</v>
      </c>
      <c r="AE114" s="109">
        <f t="shared" si="42"/>
        <v>110000</v>
      </c>
      <c r="AF114" s="110">
        <f t="shared" si="43"/>
        <v>20900</v>
      </c>
      <c r="AG114" s="110">
        <f t="shared" si="44"/>
        <v>130900</v>
      </c>
      <c r="AH114" s="119">
        <f t="shared" si="49"/>
        <v>130900</v>
      </c>
      <c r="AI114" s="94"/>
    </row>
    <row r="115" spans="1:35">
      <c r="A115" s="102">
        <v>111</v>
      </c>
      <c r="B115" s="95" t="s">
        <v>447</v>
      </c>
      <c r="C115" s="95" t="s">
        <v>456</v>
      </c>
      <c r="D115" s="95" t="s">
        <v>386</v>
      </c>
      <c r="E115" s="95" t="s">
        <v>455</v>
      </c>
      <c r="F115" s="95" t="s">
        <v>382</v>
      </c>
      <c r="G115" s="95">
        <v>1</v>
      </c>
      <c r="H115" s="98">
        <v>0.19</v>
      </c>
      <c r="I115" s="106">
        <v>130235</v>
      </c>
      <c r="J115" s="106">
        <f t="shared" si="30"/>
        <v>24745</v>
      </c>
      <c r="K115" s="106">
        <f t="shared" si="31"/>
        <v>154980</v>
      </c>
      <c r="L115" s="106">
        <v>143775</v>
      </c>
      <c r="M115" s="106">
        <f t="shared" si="32"/>
        <v>27317</v>
      </c>
      <c r="N115" s="106">
        <f t="shared" si="33"/>
        <v>171092</v>
      </c>
      <c r="O115" s="106">
        <v>176843</v>
      </c>
      <c r="P115" s="106">
        <f t="shared" si="34"/>
        <v>33600</v>
      </c>
      <c r="Q115" s="106">
        <f t="shared" si="35"/>
        <v>210443</v>
      </c>
      <c r="R115" s="106">
        <v>143775</v>
      </c>
      <c r="S115" s="106">
        <f t="shared" si="36"/>
        <v>27317</v>
      </c>
      <c r="T115" s="106">
        <f t="shared" si="37"/>
        <v>171092</v>
      </c>
      <c r="U115" s="106">
        <v>110000</v>
      </c>
      <c r="V115" s="106">
        <f t="shared" si="38"/>
        <v>20900</v>
      </c>
      <c r="W115" s="106">
        <f t="shared" si="39"/>
        <v>130900</v>
      </c>
      <c r="X115" s="106">
        <v>161983</v>
      </c>
      <c r="Y115" s="106">
        <f t="shared" si="40"/>
        <v>30777</v>
      </c>
      <c r="Z115" s="106">
        <f t="shared" si="41"/>
        <v>192760</v>
      </c>
      <c r="AA115" s="106">
        <f t="shared" si="45"/>
        <v>144435.16666666666</v>
      </c>
      <c r="AB115" s="107">
        <f t="shared" si="46"/>
        <v>110000</v>
      </c>
      <c r="AC115" s="106">
        <f t="shared" si="47"/>
        <v>176843</v>
      </c>
      <c r="AD115" s="108">
        <f t="shared" si="48"/>
        <v>143775</v>
      </c>
      <c r="AE115" s="109">
        <f t="shared" si="42"/>
        <v>110000</v>
      </c>
      <c r="AF115" s="110">
        <f t="shared" si="43"/>
        <v>20900</v>
      </c>
      <c r="AG115" s="110">
        <f t="shared" si="44"/>
        <v>130900</v>
      </c>
      <c r="AH115" s="119">
        <f t="shared" si="49"/>
        <v>130900</v>
      </c>
      <c r="AI115" s="94"/>
    </row>
    <row r="116" spans="1:35">
      <c r="A116" s="102">
        <v>112</v>
      </c>
      <c r="B116" s="95" t="s">
        <v>447</v>
      </c>
      <c r="C116" s="95" t="s">
        <v>454</v>
      </c>
      <c r="D116" s="95" t="s">
        <v>386</v>
      </c>
      <c r="E116" s="95" t="s">
        <v>450</v>
      </c>
      <c r="F116" s="95" t="s">
        <v>382</v>
      </c>
      <c r="G116" s="95">
        <v>1</v>
      </c>
      <c r="H116" s="98">
        <v>0.19</v>
      </c>
      <c r="I116" s="106">
        <v>130235</v>
      </c>
      <c r="J116" s="106">
        <f t="shared" si="30"/>
        <v>24745</v>
      </c>
      <c r="K116" s="106">
        <f t="shared" si="31"/>
        <v>154980</v>
      </c>
      <c r="L116" s="106">
        <v>143775</v>
      </c>
      <c r="M116" s="106">
        <f t="shared" si="32"/>
        <v>27317</v>
      </c>
      <c r="N116" s="106">
        <f t="shared" si="33"/>
        <v>171092</v>
      </c>
      <c r="O116" s="106">
        <v>176843</v>
      </c>
      <c r="P116" s="106">
        <f t="shared" si="34"/>
        <v>33600</v>
      </c>
      <c r="Q116" s="106">
        <f t="shared" si="35"/>
        <v>210443</v>
      </c>
      <c r="R116" s="106">
        <v>143775</v>
      </c>
      <c r="S116" s="106">
        <f t="shared" si="36"/>
        <v>27317</v>
      </c>
      <c r="T116" s="106">
        <f t="shared" si="37"/>
        <v>171092</v>
      </c>
      <c r="U116" s="106">
        <v>110000</v>
      </c>
      <c r="V116" s="106">
        <f t="shared" si="38"/>
        <v>20900</v>
      </c>
      <c r="W116" s="106">
        <f t="shared" si="39"/>
        <v>130900</v>
      </c>
      <c r="X116" s="106">
        <v>161983</v>
      </c>
      <c r="Y116" s="106">
        <f t="shared" si="40"/>
        <v>30777</v>
      </c>
      <c r="Z116" s="106">
        <f t="shared" si="41"/>
        <v>192760</v>
      </c>
      <c r="AA116" s="106">
        <f t="shared" si="45"/>
        <v>144435.16666666666</v>
      </c>
      <c r="AB116" s="107">
        <f t="shared" si="46"/>
        <v>110000</v>
      </c>
      <c r="AC116" s="106">
        <f t="shared" si="47"/>
        <v>176843</v>
      </c>
      <c r="AD116" s="108">
        <f t="shared" si="48"/>
        <v>143775</v>
      </c>
      <c r="AE116" s="109">
        <f t="shared" si="42"/>
        <v>110000</v>
      </c>
      <c r="AF116" s="110">
        <f t="shared" si="43"/>
        <v>20900</v>
      </c>
      <c r="AG116" s="110">
        <f t="shared" si="44"/>
        <v>130900</v>
      </c>
      <c r="AH116" s="119">
        <f t="shared" si="49"/>
        <v>130900</v>
      </c>
      <c r="AI116" s="94"/>
    </row>
    <row r="117" spans="1:35">
      <c r="A117" s="102">
        <v>113</v>
      </c>
      <c r="B117" s="95" t="s">
        <v>447</v>
      </c>
      <c r="C117" s="95" t="s">
        <v>453</v>
      </c>
      <c r="D117" s="95" t="s">
        <v>386</v>
      </c>
      <c r="E117" s="95" t="s">
        <v>450</v>
      </c>
      <c r="F117" s="95" t="s">
        <v>382</v>
      </c>
      <c r="G117" s="95">
        <v>1</v>
      </c>
      <c r="H117" s="98">
        <v>0.19</v>
      </c>
      <c r="I117" s="106">
        <v>130235</v>
      </c>
      <c r="J117" s="106">
        <f t="shared" si="30"/>
        <v>24745</v>
      </c>
      <c r="K117" s="106">
        <f t="shared" si="31"/>
        <v>154980</v>
      </c>
      <c r="L117" s="106">
        <v>143775</v>
      </c>
      <c r="M117" s="106">
        <f t="shared" si="32"/>
        <v>27317</v>
      </c>
      <c r="N117" s="106">
        <f t="shared" si="33"/>
        <v>171092</v>
      </c>
      <c r="O117" s="106">
        <v>176843</v>
      </c>
      <c r="P117" s="106">
        <f t="shared" si="34"/>
        <v>33600</v>
      </c>
      <c r="Q117" s="106">
        <f t="shared" si="35"/>
        <v>210443</v>
      </c>
      <c r="R117" s="106">
        <v>143775</v>
      </c>
      <c r="S117" s="106">
        <f t="shared" si="36"/>
        <v>27317</v>
      </c>
      <c r="T117" s="106">
        <f t="shared" si="37"/>
        <v>171092</v>
      </c>
      <c r="U117" s="106">
        <v>110000</v>
      </c>
      <c r="V117" s="106">
        <f t="shared" si="38"/>
        <v>20900</v>
      </c>
      <c r="W117" s="106">
        <f t="shared" si="39"/>
        <v>130900</v>
      </c>
      <c r="X117" s="106">
        <v>161983</v>
      </c>
      <c r="Y117" s="106">
        <f t="shared" si="40"/>
        <v>30777</v>
      </c>
      <c r="Z117" s="106">
        <f t="shared" si="41"/>
        <v>192760</v>
      </c>
      <c r="AA117" s="106">
        <f t="shared" si="45"/>
        <v>144435.16666666666</v>
      </c>
      <c r="AB117" s="107">
        <f t="shared" si="46"/>
        <v>110000</v>
      </c>
      <c r="AC117" s="106">
        <f t="shared" si="47"/>
        <v>176843</v>
      </c>
      <c r="AD117" s="108">
        <f t="shared" si="48"/>
        <v>143775</v>
      </c>
      <c r="AE117" s="109">
        <f t="shared" si="42"/>
        <v>110000</v>
      </c>
      <c r="AF117" s="110">
        <f t="shared" si="43"/>
        <v>20900</v>
      </c>
      <c r="AG117" s="110">
        <f t="shared" si="44"/>
        <v>130900</v>
      </c>
      <c r="AH117" s="119">
        <f t="shared" si="49"/>
        <v>130900</v>
      </c>
      <c r="AI117" s="94"/>
    </row>
    <row r="118" spans="1:35">
      <c r="A118" s="102">
        <v>114</v>
      </c>
      <c r="B118" s="95" t="s">
        <v>447</v>
      </c>
      <c r="C118" s="95" t="s">
        <v>452</v>
      </c>
      <c r="D118" s="95" t="s">
        <v>386</v>
      </c>
      <c r="E118" s="95" t="s">
        <v>450</v>
      </c>
      <c r="F118" s="95" t="s">
        <v>382</v>
      </c>
      <c r="G118" s="95">
        <v>1</v>
      </c>
      <c r="H118" s="98">
        <v>0.19</v>
      </c>
      <c r="I118" s="106">
        <v>130235</v>
      </c>
      <c r="J118" s="106">
        <f t="shared" si="30"/>
        <v>24745</v>
      </c>
      <c r="K118" s="106">
        <f t="shared" si="31"/>
        <v>154980</v>
      </c>
      <c r="L118" s="106">
        <v>143775</v>
      </c>
      <c r="M118" s="106">
        <f t="shared" si="32"/>
        <v>27317</v>
      </c>
      <c r="N118" s="106">
        <f t="shared" si="33"/>
        <v>171092</v>
      </c>
      <c r="O118" s="106">
        <v>176843</v>
      </c>
      <c r="P118" s="106">
        <f t="shared" si="34"/>
        <v>33600</v>
      </c>
      <c r="Q118" s="106">
        <f t="shared" si="35"/>
        <v>210443</v>
      </c>
      <c r="R118" s="106">
        <v>143775</v>
      </c>
      <c r="S118" s="106">
        <f t="shared" si="36"/>
        <v>27317</v>
      </c>
      <c r="T118" s="106">
        <f t="shared" si="37"/>
        <v>171092</v>
      </c>
      <c r="U118" s="106">
        <v>110000</v>
      </c>
      <c r="V118" s="106">
        <f t="shared" si="38"/>
        <v>20900</v>
      </c>
      <c r="W118" s="106">
        <f t="shared" si="39"/>
        <v>130900</v>
      </c>
      <c r="X118" s="106">
        <v>161983</v>
      </c>
      <c r="Y118" s="106">
        <f t="shared" si="40"/>
        <v>30777</v>
      </c>
      <c r="Z118" s="106">
        <f t="shared" si="41"/>
        <v>192760</v>
      </c>
      <c r="AA118" s="106">
        <f t="shared" si="45"/>
        <v>144435.16666666666</v>
      </c>
      <c r="AB118" s="107">
        <f t="shared" si="46"/>
        <v>110000</v>
      </c>
      <c r="AC118" s="106">
        <f t="shared" si="47"/>
        <v>176843</v>
      </c>
      <c r="AD118" s="108">
        <f t="shared" si="48"/>
        <v>143775</v>
      </c>
      <c r="AE118" s="109">
        <f t="shared" si="42"/>
        <v>110000</v>
      </c>
      <c r="AF118" s="110">
        <f t="shared" si="43"/>
        <v>20900</v>
      </c>
      <c r="AG118" s="110">
        <f t="shared" si="44"/>
        <v>130900</v>
      </c>
      <c r="AH118" s="119">
        <f t="shared" si="49"/>
        <v>130900</v>
      </c>
      <c r="AI118" s="94"/>
    </row>
    <row r="119" spans="1:35">
      <c r="A119" s="102">
        <v>115</v>
      </c>
      <c r="B119" s="95" t="s">
        <v>447</v>
      </c>
      <c r="C119" s="95" t="s">
        <v>451</v>
      </c>
      <c r="D119" s="95" t="s">
        <v>386</v>
      </c>
      <c r="E119" s="95" t="s">
        <v>450</v>
      </c>
      <c r="F119" s="95" t="s">
        <v>382</v>
      </c>
      <c r="G119" s="95">
        <v>1</v>
      </c>
      <c r="H119" s="98">
        <v>0.19</v>
      </c>
      <c r="I119" s="106">
        <v>130235</v>
      </c>
      <c r="J119" s="106">
        <f t="shared" si="30"/>
        <v>24745</v>
      </c>
      <c r="K119" s="106">
        <f t="shared" si="31"/>
        <v>154980</v>
      </c>
      <c r="L119" s="106">
        <v>143775</v>
      </c>
      <c r="M119" s="106">
        <f t="shared" si="32"/>
        <v>27317</v>
      </c>
      <c r="N119" s="106">
        <f t="shared" si="33"/>
        <v>171092</v>
      </c>
      <c r="O119" s="106">
        <v>176843</v>
      </c>
      <c r="P119" s="106">
        <f t="shared" si="34"/>
        <v>33600</v>
      </c>
      <c r="Q119" s="106">
        <f t="shared" si="35"/>
        <v>210443</v>
      </c>
      <c r="R119" s="106">
        <v>143775</v>
      </c>
      <c r="S119" s="106">
        <f t="shared" si="36"/>
        <v>27317</v>
      </c>
      <c r="T119" s="106">
        <f t="shared" si="37"/>
        <v>171092</v>
      </c>
      <c r="U119" s="106">
        <v>110000</v>
      </c>
      <c r="V119" s="106">
        <f t="shared" si="38"/>
        <v>20900</v>
      </c>
      <c r="W119" s="106">
        <f t="shared" si="39"/>
        <v>130900</v>
      </c>
      <c r="X119" s="106">
        <v>161983</v>
      </c>
      <c r="Y119" s="106">
        <f t="shared" si="40"/>
        <v>30777</v>
      </c>
      <c r="Z119" s="106">
        <f t="shared" si="41"/>
        <v>192760</v>
      </c>
      <c r="AA119" s="106">
        <f t="shared" si="45"/>
        <v>144435.16666666666</v>
      </c>
      <c r="AB119" s="107">
        <f t="shared" si="46"/>
        <v>110000</v>
      </c>
      <c r="AC119" s="106">
        <f t="shared" si="47"/>
        <v>176843</v>
      </c>
      <c r="AD119" s="108">
        <f t="shared" si="48"/>
        <v>143775</v>
      </c>
      <c r="AE119" s="109">
        <f t="shared" si="42"/>
        <v>110000</v>
      </c>
      <c r="AF119" s="110">
        <f t="shared" si="43"/>
        <v>20900</v>
      </c>
      <c r="AG119" s="110">
        <f t="shared" si="44"/>
        <v>130900</v>
      </c>
      <c r="AH119" s="119">
        <f t="shared" si="49"/>
        <v>130900</v>
      </c>
      <c r="AI119" s="94"/>
    </row>
    <row r="120" spans="1:35">
      <c r="A120" s="102">
        <v>116</v>
      </c>
      <c r="B120" s="95" t="s">
        <v>447</v>
      </c>
      <c r="C120" s="95" t="s">
        <v>449</v>
      </c>
      <c r="D120" s="95" t="s">
        <v>386</v>
      </c>
      <c r="E120" s="95" t="s">
        <v>445</v>
      </c>
      <c r="F120" s="95" t="s">
        <v>382</v>
      </c>
      <c r="G120" s="95">
        <v>1</v>
      </c>
      <c r="H120" s="98">
        <v>0.19</v>
      </c>
      <c r="I120" s="106">
        <v>130235</v>
      </c>
      <c r="J120" s="106">
        <f t="shared" si="30"/>
        <v>24745</v>
      </c>
      <c r="K120" s="106">
        <f t="shared" si="31"/>
        <v>154980</v>
      </c>
      <c r="L120" s="106">
        <v>143775</v>
      </c>
      <c r="M120" s="106">
        <f t="shared" si="32"/>
        <v>27317</v>
      </c>
      <c r="N120" s="106">
        <f t="shared" si="33"/>
        <v>171092</v>
      </c>
      <c r="O120" s="106">
        <v>176843</v>
      </c>
      <c r="P120" s="106">
        <f t="shared" si="34"/>
        <v>33600</v>
      </c>
      <c r="Q120" s="106">
        <f t="shared" si="35"/>
        <v>210443</v>
      </c>
      <c r="R120" s="106">
        <v>143775</v>
      </c>
      <c r="S120" s="106">
        <f t="shared" si="36"/>
        <v>27317</v>
      </c>
      <c r="T120" s="106">
        <f t="shared" si="37"/>
        <v>171092</v>
      </c>
      <c r="U120" s="106">
        <v>110000</v>
      </c>
      <c r="V120" s="106">
        <f t="shared" si="38"/>
        <v>20900</v>
      </c>
      <c r="W120" s="106">
        <f t="shared" si="39"/>
        <v>130900</v>
      </c>
      <c r="X120" s="106">
        <v>161983</v>
      </c>
      <c r="Y120" s="106">
        <f t="shared" si="40"/>
        <v>30777</v>
      </c>
      <c r="Z120" s="106">
        <f t="shared" si="41"/>
        <v>192760</v>
      </c>
      <c r="AA120" s="106">
        <f t="shared" si="45"/>
        <v>144435.16666666666</v>
      </c>
      <c r="AB120" s="107">
        <f t="shared" si="46"/>
        <v>110000</v>
      </c>
      <c r="AC120" s="106">
        <f t="shared" si="47"/>
        <v>176843</v>
      </c>
      <c r="AD120" s="108">
        <f t="shared" si="48"/>
        <v>143775</v>
      </c>
      <c r="AE120" s="109">
        <f t="shared" si="42"/>
        <v>110000</v>
      </c>
      <c r="AF120" s="110">
        <f t="shared" si="43"/>
        <v>20900</v>
      </c>
      <c r="AG120" s="110">
        <f t="shared" si="44"/>
        <v>130900</v>
      </c>
      <c r="AH120" s="119">
        <f t="shared" si="49"/>
        <v>130900</v>
      </c>
      <c r="AI120" s="94"/>
    </row>
    <row r="121" spans="1:35">
      <c r="A121" s="102">
        <v>117</v>
      </c>
      <c r="B121" s="95" t="s">
        <v>447</v>
      </c>
      <c r="C121" s="95" t="s">
        <v>448</v>
      </c>
      <c r="D121" s="95" t="s">
        <v>428</v>
      </c>
      <c r="E121" s="95" t="s">
        <v>445</v>
      </c>
      <c r="F121" s="95" t="s">
        <v>382</v>
      </c>
      <c r="G121" s="95">
        <v>1</v>
      </c>
      <c r="H121" s="98">
        <v>0.19</v>
      </c>
      <c r="I121" s="106">
        <v>130235</v>
      </c>
      <c r="J121" s="106">
        <f t="shared" si="30"/>
        <v>24745</v>
      </c>
      <c r="K121" s="106">
        <f t="shared" si="31"/>
        <v>154980</v>
      </c>
      <c r="L121" s="106">
        <v>168569</v>
      </c>
      <c r="M121" s="106">
        <f t="shared" si="32"/>
        <v>32028</v>
      </c>
      <c r="N121" s="106">
        <f t="shared" si="33"/>
        <v>200597</v>
      </c>
      <c r="O121" s="106">
        <v>207340</v>
      </c>
      <c r="P121" s="106">
        <f t="shared" si="34"/>
        <v>39395</v>
      </c>
      <c r="Q121" s="106">
        <f t="shared" si="35"/>
        <v>246735</v>
      </c>
      <c r="R121" s="106">
        <v>168568.75</v>
      </c>
      <c r="S121" s="106">
        <f t="shared" si="36"/>
        <v>32028</v>
      </c>
      <c r="T121" s="106">
        <f t="shared" si="37"/>
        <v>200596.75</v>
      </c>
      <c r="U121" s="106">
        <v>110000</v>
      </c>
      <c r="V121" s="106">
        <f t="shared" si="38"/>
        <v>20900</v>
      </c>
      <c r="W121" s="106">
        <f t="shared" si="39"/>
        <v>130900</v>
      </c>
      <c r="X121" s="106">
        <v>187681.35322000002</v>
      </c>
      <c r="Y121" s="106">
        <f t="shared" si="40"/>
        <v>35659</v>
      </c>
      <c r="Z121" s="106">
        <f t="shared" si="41"/>
        <v>223340.35322000002</v>
      </c>
      <c r="AA121" s="106">
        <f t="shared" si="45"/>
        <v>162065.68387000001</v>
      </c>
      <c r="AB121" s="107">
        <f t="shared" si="46"/>
        <v>110000</v>
      </c>
      <c r="AC121" s="106">
        <f t="shared" si="47"/>
        <v>207340</v>
      </c>
      <c r="AD121" s="108">
        <f t="shared" si="48"/>
        <v>168568.875</v>
      </c>
      <c r="AE121" s="109">
        <f t="shared" si="42"/>
        <v>110000</v>
      </c>
      <c r="AF121" s="110">
        <f t="shared" si="43"/>
        <v>20900</v>
      </c>
      <c r="AG121" s="110">
        <f t="shared" si="44"/>
        <v>130900</v>
      </c>
      <c r="AH121" s="119">
        <f t="shared" si="49"/>
        <v>130900</v>
      </c>
      <c r="AI121" s="94"/>
    </row>
    <row r="122" spans="1:35">
      <c r="A122" s="102">
        <v>118</v>
      </c>
      <c r="B122" s="95" t="s">
        <v>447</v>
      </c>
      <c r="C122" s="95" t="s">
        <v>446</v>
      </c>
      <c r="D122" s="95" t="s">
        <v>428</v>
      </c>
      <c r="E122" s="95" t="s">
        <v>445</v>
      </c>
      <c r="F122" s="95" t="s">
        <v>382</v>
      </c>
      <c r="G122" s="95">
        <v>1</v>
      </c>
      <c r="H122" s="98">
        <v>0.19</v>
      </c>
      <c r="I122" s="106">
        <v>130235</v>
      </c>
      <c r="J122" s="106">
        <f t="shared" si="30"/>
        <v>24745</v>
      </c>
      <c r="K122" s="106">
        <f t="shared" si="31"/>
        <v>154980</v>
      </c>
      <c r="L122" s="106">
        <v>168569</v>
      </c>
      <c r="M122" s="106">
        <f t="shared" si="32"/>
        <v>32028</v>
      </c>
      <c r="N122" s="106">
        <f t="shared" si="33"/>
        <v>200597</v>
      </c>
      <c r="O122" s="106">
        <v>207340</v>
      </c>
      <c r="P122" s="106">
        <f t="shared" si="34"/>
        <v>39395</v>
      </c>
      <c r="Q122" s="106">
        <f t="shared" si="35"/>
        <v>246735</v>
      </c>
      <c r="R122" s="106">
        <v>168568.75</v>
      </c>
      <c r="S122" s="106">
        <f t="shared" si="36"/>
        <v>32028</v>
      </c>
      <c r="T122" s="106">
        <f t="shared" si="37"/>
        <v>200596.75</v>
      </c>
      <c r="U122" s="106">
        <v>110000</v>
      </c>
      <c r="V122" s="106">
        <f t="shared" si="38"/>
        <v>20900</v>
      </c>
      <c r="W122" s="106">
        <f t="shared" si="39"/>
        <v>130900</v>
      </c>
      <c r="X122" s="106">
        <v>187681.35322000002</v>
      </c>
      <c r="Y122" s="106">
        <f t="shared" si="40"/>
        <v>35659</v>
      </c>
      <c r="Z122" s="106">
        <f t="shared" si="41"/>
        <v>223340.35322000002</v>
      </c>
      <c r="AA122" s="106">
        <f t="shared" si="45"/>
        <v>162065.68387000001</v>
      </c>
      <c r="AB122" s="107">
        <f t="shared" si="46"/>
        <v>110000</v>
      </c>
      <c r="AC122" s="106">
        <f t="shared" si="47"/>
        <v>207340</v>
      </c>
      <c r="AD122" s="108">
        <f t="shared" si="48"/>
        <v>168568.875</v>
      </c>
      <c r="AE122" s="109">
        <f t="shared" si="42"/>
        <v>110000</v>
      </c>
      <c r="AF122" s="110">
        <f t="shared" si="43"/>
        <v>20900</v>
      </c>
      <c r="AG122" s="110">
        <f t="shared" si="44"/>
        <v>130900</v>
      </c>
      <c r="AH122" s="119">
        <f t="shared" si="49"/>
        <v>130900</v>
      </c>
      <c r="AI122" s="94"/>
    </row>
    <row r="123" spans="1:35">
      <c r="A123" s="102">
        <v>119</v>
      </c>
      <c r="B123" s="95" t="s">
        <v>443</v>
      </c>
      <c r="C123" s="95" t="s">
        <v>442</v>
      </c>
      <c r="D123" s="95" t="s">
        <v>441</v>
      </c>
      <c r="E123" s="95" t="s">
        <v>440</v>
      </c>
      <c r="F123" s="95" t="s">
        <v>382</v>
      </c>
      <c r="G123" s="95">
        <v>1</v>
      </c>
      <c r="H123" s="98">
        <v>0.19</v>
      </c>
      <c r="I123" s="112">
        <v>80000</v>
      </c>
      <c r="J123" s="106">
        <f t="shared" si="30"/>
        <v>15200</v>
      </c>
      <c r="K123" s="106">
        <f t="shared" si="31"/>
        <v>95200</v>
      </c>
      <c r="L123" s="112">
        <v>163895</v>
      </c>
      <c r="M123" s="106">
        <f t="shared" si="32"/>
        <v>31140</v>
      </c>
      <c r="N123" s="106">
        <f t="shared" si="33"/>
        <v>195035</v>
      </c>
      <c r="O123" s="112">
        <v>201591</v>
      </c>
      <c r="P123" s="106">
        <f t="shared" si="34"/>
        <v>38302</v>
      </c>
      <c r="Q123" s="106">
        <f t="shared" si="35"/>
        <v>239893</v>
      </c>
      <c r="R123" s="106">
        <v>163895</v>
      </c>
      <c r="S123" s="106">
        <f t="shared" si="36"/>
        <v>31140</v>
      </c>
      <c r="T123" s="106">
        <f t="shared" si="37"/>
        <v>195035</v>
      </c>
      <c r="U123" s="106">
        <v>110000</v>
      </c>
      <c r="V123" s="106">
        <f t="shared" si="38"/>
        <v>20900</v>
      </c>
      <c r="W123" s="106">
        <f t="shared" si="39"/>
        <v>130900</v>
      </c>
      <c r="X123" s="106">
        <v>187681.35322000002</v>
      </c>
      <c r="Y123" s="106">
        <f t="shared" si="40"/>
        <v>35659</v>
      </c>
      <c r="Z123" s="106">
        <f t="shared" si="41"/>
        <v>223340.35322000002</v>
      </c>
      <c r="AA123" s="106">
        <f t="shared" si="45"/>
        <v>151177.05887000001</v>
      </c>
      <c r="AB123" s="107">
        <f t="shared" si="46"/>
        <v>80000</v>
      </c>
      <c r="AC123" s="106">
        <f t="shared" si="47"/>
        <v>201591</v>
      </c>
      <c r="AD123" s="108">
        <f t="shared" si="48"/>
        <v>163895</v>
      </c>
      <c r="AE123" s="109">
        <f t="shared" si="42"/>
        <v>80000</v>
      </c>
      <c r="AF123" s="110">
        <f t="shared" si="43"/>
        <v>15200</v>
      </c>
      <c r="AG123" s="110">
        <f t="shared" si="44"/>
        <v>95200</v>
      </c>
      <c r="AH123" s="119">
        <f t="shared" si="49"/>
        <v>95200</v>
      </c>
      <c r="AI123" s="94"/>
    </row>
    <row r="124" spans="1:35">
      <c r="A124" s="102">
        <v>120</v>
      </c>
      <c r="B124" s="95" t="s">
        <v>443</v>
      </c>
      <c r="C124" s="95" t="s">
        <v>444</v>
      </c>
      <c r="D124" s="95" t="s">
        <v>441</v>
      </c>
      <c r="E124" s="95" t="s">
        <v>440</v>
      </c>
      <c r="F124" s="95" t="s">
        <v>382</v>
      </c>
      <c r="G124" s="95">
        <v>1</v>
      </c>
      <c r="H124" s="98">
        <v>0.19</v>
      </c>
      <c r="I124" s="112">
        <v>80000</v>
      </c>
      <c r="J124" s="106">
        <f t="shared" si="30"/>
        <v>15200</v>
      </c>
      <c r="K124" s="106">
        <f t="shared" si="31"/>
        <v>95200</v>
      </c>
      <c r="L124" s="112">
        <v>163895</v>
      </c>
      <c r="M124" s="106">
        <f t="shared" si="32"/>
        <v>31140</v>
      </c>
      <c r="N124" s="106">
        <f t="shared" si="33"/>
        <v>195035</v>
      </c>
      <c r="O124" s="112">
        <v>201591</v>
      </c>
      <c r="P124" s="106">
        <f t="shared" si="34"/>
        <v>38302</v>
      </c>
      <c r="Q124" s="106">
        <f t="shared" si="35"/>
        <v>239893</v>
      </c>
      <c r="R124" s="106">
        <v>163895</v>
      </c>
      <c r="S124" s="106">
        <f t="shared" si="36"/>
        <v>31140</v>
      </c>
      <c r="T124" s="106">
        <f t="shared" si="37"/>
        <v>195035</v>
      </c>
      <c r="U124" s="106">
        <v>110000</v>
      </c>
      <c r="V124" s="106">
        <f t="shared" si="38"/>
        <v>20900</v>
      </c>
      <c r="W124" s="106">
        <f t="shared" si="39"/>
        <v>130900</v>
      </c>
      <c r="X124" s="106">
        <v>187681.35322000002</v>
      </c>
      <c r="Y124" s="106">
        <f t="shared" si="40"/>
        <v>35659</v>
      </c>
      <c r="Z124" s="106">
        <f t="shared" si="41"/>
        <v>223340.35322000002</v>
      </c>
      <c r="AA124" s="106">
        <f t="shared" si="45"/>
        <v>151177.05887000001</v>
      </c>
      <c r="AB124" s="107">
        <f t="shared" si="46"/>
        <v>80000</v>
      </c>
      <c r="AC124" s="106">
        <f t="shared" si="47"/>
        <v>201591</v>
      </c>
      <c r="AD124" s="108">
        <f t="shared" si="48"/>
        <v>163895</v>
      </c>
      <c r="AE124" s="109">
        <f t="shared" si="42"/>
        <v>80000</v>
      </c>
      <c r="AF124" s="110">
        <f t="shared" si="43"/>
        <v>15200</v>
      </c>
      <c r="AG124" s="110">
        <f t="shared" si="44"/>
        <v>95200</v>
      </c>
      <c r="AH124" s="119">
        <f t="shared" si="49"/>
        <v>95200</v>
      </c>
      <c r="AI124" s="94"/>
    </row>
    <row r="125" spans="1:35">
      <c r="A125" s="102">
        <v>121</v>
      </c>
      <c r="B125" s="95" t="s">
        <v>443</v>
      </c>
      <c r="C125" s="95" t="s">
        <v>444</v>
      </c>
      <c r="D125" s="95" t="s">
        <v>441</v>
      </c>
      <c r="E125" s="95" t="s">
        <v>440</v>
      </c>
      <c r="F125" s="95" t="s">
        <v>382</v>
      </c>
      <c r="G125" s="95">
        <v>1</v>
      </c>
      <c r="H125" s="98">
        <v>0.19</v>
      </c>
      <c r="I125" s="112">
        <v>80000</v>
      </c>
      <c r="J125" s="106">
        <f t="shared" si="30"/>
        <v>15200</v>
      </c>
      <c r="K125" s="106">
        <f t="shared" si="31"/>
        <v>95200</v>
      </c>
      <c r="L125" s="112">
        <v>163895</v>
      </c>
      <c r="M125" s="106">
        <f t="shared" si="32"/>
        <v>31140</v>
      </c>
      <c r="N125" s="106">
        <f t="shared" si="33"/>
        <v>195035</v>
      </c>
      <c r="O125" s="112">
        <v>201591</v>
      </c>
      <c r="P125" s="106">
        <f t="shared" si="34"/>
        <v>38302</v>
      </c>
      <c r="Q125" s="106">
        <f t="shared" si="35"/>
        <v>239893</v>
      </c>
      <c r="R125" s="106">
        <v>163895</v>
      </c>
      <c r="S125" s="106">
        <f t="shared" si="36"/>
        <v>31140</v>
      </c>
      <c r="T125" s="106">
        <f t="shared" si="37"/>
        <v>195035</v>
      </c>
      <c r="U125" s="106">
        <v>110000</v>
      </c>
      <c r="V125" s="106">
        <f t="shared" si="38"/>
        <v>20900</v>
      </c>
      <c r="W125" s="106">
        <f t="shared" si="39"/>
        <v>130900</v>
      </c>
      <c r="X125" s="106">
        <v>187681.35322000002</v>
      </c>
      <c r="Y125" s="106">
        <f t="shared" si="40"/>
        <v>35659</v>
      </c>
      <c r="Z125" s="106">
        <f t="shared" si="41"/>
        <v>223340.35322000002</v>
      </c>
      <c r="AA125" s="106">
        <f t="shared" si="45"/>
        <v>151177.05887000001</v>
      </c>
      <c r="AB125" s="107">
        <f t="shared" si="46"/>
        <v>80000</v>
      </c>
      <c r="AC125" s="106">
        <f t="shared" si="47"/>
        <v>201591</v>
      </c>
      <c r="AD125" s="108">
        <f t="shared" si="48"/>
        <v>163895</v>
      </c>
      <c r="AE125" s="109">
        <f t="shared" si="42"/>
        <v>80000</v>
      </c>
      <c r="AF125" s="110">
        <f t="shared" si="43"/>
        <v>15200</v>
      </c>
      <c r="AG125" s="110">
        <f t="shared" si="44"/>
        <v>95200</v>
      </c>
      <c r="AH125" s="119">
        <f t="shared" si="49"/>
        <v>95200</v>
      </c>
      <c r="AI125" s="94"/>
    </row>
    <row r="126" spans="1:35">
      <c r="A126" s="102">
        <v>122</v>
      </c>
      <c r="B126" s="95" t="s">
        <v>443</v>
      </c>
      <c r="C126" s="95" t="s">
        <v>442</v>
      </c>
      <c r="D126" s="95" t="s">
        <v>441</v>
      </c>
      <c r="E126" s="95" t="s">
        <v>440</v>
      </c>
      <c r="F126" s="95" t="s">
        <v>382</v>
      </c>
      <c r="G126" s="95">
        <v>1</v>
      </c>
      <c r="H126" s="98">
        <v>0.19</v>
      </c>
      <c r="I126" s="112">
        <v>80000</v>
      </c>
      <c r="J126" s="106">
        <f t="shared" si="30"/>
        <v>15200</v>
      </c>
      <c r="K126" s="106">
        <f t="shared" si="31"/>
        <v>95200</v>
      </c>
      <c r="L126" s="112">
        <v>163895</v>
      </c>
      <c r="M126" s="106">
        <f t="shared" si="32"/>
        <v>31140</v>
      </c>
      <c r="N126" s="106">
        <f t="shared" si="33"/>
        <v>195035</v>
      </c>
      <c r="O126" s="112">
        <v>201591</v>
      </c>
      <c r="P126" s="106">
        <f t="shared" si="34"/>
        <v>38302</v>
      </c>
      <c r="Q126" s="106">
        <f t="shared" si="35"/>
        <v>239893</v>
      </c>
      <c r="R126" s="106">
        <v>163895</v>
      </c>
      <c r="S126" s="106">
        <f t="shared" si="36"/>
        <v>31140</v>
      </c>
      <c r="T126" s="106">
        <f t="shared" si="37"/>
        <v>195035</v>
      </c>
      <c r="U126" s="106">
        <v>110000</v>
      </c>
      <c r="V126" s="106">
        <f t="shared" si="38"/>
        <v>20900</v>
      </c>
      <c r="W126" s="106">
        <f t="shared" si="39"/>
        <v>130900</v>
      </c>
      <c r="X126" s="106">
        <v>187681.35322000002</v>
      </c>
      <c r="Y126" s="106">
        <f t="shared" si="40"/>
        <v>35659</v>
      </c>
      <c r="Z126" s="106">
        <f t="shared" si="41"/>
        <v>223340.35322000002</v>
      </c>
      <c r="AA126" s="106">
        <f t="shared" si="45"/>
        <v>151177.05887000001</v>
      </c>
      <c r="AB126" s="107">
        <f t="shared" si="46"/>
        <v>80000</v>
      </c>
      <c r="AC126" s="106">
        <f t="shared" si="47"/>
        <v>201591</v>
      </c>
      <c r="AD126" s="108">
        <f t="shared" si="48"/>
        <v>163895</v>
      </c>
      <c r="AE126" s="109">
        <f t="shared" si="42"/>
        <v>80000</v>
      </c>
      <c r="AF126" s="110">
        <f t="shared" si="43"/>
        <v>15200</v>
      </c>
      <c r="AG126" s="110">
        <f t="shared" si="44"/>
        <v>95200</v>
      </c>
      <c r="AH126" s="119">
        <f t="shared" si="49"/>
        <v>95200</v>
      </c>
      <c r="AI126" s="94"/>
    </row>
    <row r="127" spans="1:35">
      <c r="A127" s="102">
        <v>123</v>
      </c>
      <c r="B127" s="95" t="s">
        <v>443</v>
      </c>
      <c r="C127" s="95" t="s">
        <v>442</v>
      </c>
      <c r="D127" s="95" t="s">
        <v>441</v>
      </c>
      <c r="E127" s="95" t="s">
        <v>440</v>
      </c>
      <c r="F127" s="95" t="s">
        <v>382</v>
      </c>
      <c r="G127" s="95">
        <v>1</v>
      </c>
      <c r="H127" s="98">
        <v>0.19</v>
      </c>
      <c r="I127" s="112">
        <v>80000</v>
      </c>
      <c r="J127" s="106">
        <f t="shared" si="30"/>
        <v>15200</v>
      </c>
      <c r="K127" s="106">
        <f t="shared" si="31"/>
        <v>95200</v>
      </c>
      <c r="L127" s="112">
        <v>163895</v>
      </c>
      <c r="M127" s="106">
        <f t="shared" si="32"/>
        <v>31140</v>
      </c>
      <c r="N127" s="106">
        <f t="shared" si="33"/>
        <v>195035</v>
      </c>
      <c r="O127" s="112">
        <v>201591</v>
      </c>
      <c r="P127" s="106">
        <f t="shared" si="34"/>
        <v>38302</v>
      </c>
      <c r="Q127" s="106">
        <f t="shared" si="35"/>
        <v>239893</v>
      </c>
      <c r="R127" s="106">
        <v>163895</v>
      </c>
      <c r="S127" s="106">
        <f t="shared" si="36"/>
        <v>31140</v>
      </c>
      <c r="T127" s="106">
        <f t="shared" si="37"/>
        <v>195035</v>
      </c>
      <c r="U127" s="106">
        <v>110000</v>
      </c>
      <c r="V127" s="106">
        <f t="shared" si="38"/>
        <v>20900</v>
      </c>
      <c r="W127" s="106">
        <f t="shared" si="39"/>
        <v>130900</v>
      </c>
      <c r="X127" s="106">
        <v>187681.35322000002</v>
      </c>
      <c r="Y127" s="106">
        <f t="shared" si="40"/>
        <v>35659</v>
      </c>
      <c r="Z127" s="106">
        <f t="shared" si="41"/>
        <v>223340.35322000002</v>
      </c>
      <c r="AA127" s="106">
        <f t="shared" si="45"/>
        <v>151177.05887000001</v>
      </c>
      <c r="AB127" s="107">
        <f t="shared" si="46"/>
        <v>80000</v>
      </c>
      <c r="AC127" s="106">
        <f t="shared" si="47"/>
        <v>201591</v>
      </c>
      <c r="AD127" s="108">
        <f t="shared" si="48"/>
        <v>163895</v>
      </c>
      <c r="AE127" s="109">
        <f t="shared" si="42"/>
        <v>80000</v>
      </c>
      <c r="AF127" s="110">
        <f t="shared" si="43"/>
        <v>15200</v>
      </c>
      <c r="AG127" s="110">
        <f t="shared" si="44"/>
        <v>95200</v>
      </c>
      <c r="AH127" s="119">
        <f t="shared" si="49"/>
        <v>95200</v>
      </c>
      <c r="AI127" s="94"/>
    </row>
    <row r="128" spans="1:35">
      <c r="A128" s="102">
        <v>124</v>
      </c>
      <c r="B128" s="95" t="s">
        <v>443</v>
      </c>
      <c r="C128" s="95" t="s">
        <v>442</v>
      </c>
      <c r="D128" s="95" t="s">
        <v>441</v>
      </c>
      <c r="E128" s="95" t="s">
        <v>440</v>
      </c>
      <c r="F128" s="95" t="s">
        <v>382</v>
      </c>
      <c r="G128" s="95">
        <v>1</v>
      </c>
      <c r="H128" s="98">
        <v>0.19</v>
      </c>
      <c r="I128" s="112">
        <v>80000</v>
      </c>
      <c r="J128" s="106">
        <f t="shared" si="30"/>
        <v>15200</v>
      </c>
      <c r="K128" s="106">
        <f t="shared" si="31"/>
        <v>95200</v>
      </c>
      <c r="L128" s="112">
        <v>163895</v>
      </c>
      <c r="M128" s="106">
        <f t="shared" si="32"/>
        <v>31140</v>
      </c>
      <c r="N128" s="106">
        <f t="shared" si="33"/>
        <v>195035</v>
      </c>
      <c r="O128" s="112">
        <v>201591</v>
      </c>
      <c r="P128" s="106">
        <f t="shared" si="34"/>
        <v>38302</v>
      </c>
      <c r="Q128" s="106">
        <f t="shared" si="35"/>
        <v>239893</v>
      </c>
      <c r="R128" s="106">
        <v>163895</v>
      </c>
      <c r="S128" s="106">
        <f t="shared" si="36"/>
        <v>31140</v>
      </c>
      <c r="T128" s="106">
        <f t="shared" si="37"/>
        <v>195035</v>
      </c>
      <c r="U128" s="106">
        <v>110000</v>
      </c>
      <c r="V128" s="106">
        <f t="shared" si="38"/>
        <v>20900</v>
      </c>
      <c r="W128" s="106">
        <f t="shared" si="39"/>
        <v>130900</v>
      </c>
      <c r="X128" s="106">
        <v>187681.35322000002</v>
      </c>
      <c r="Y128" s="106">
        <f t="shared" si="40"/>
        <v>35659</v>
      </c>
      <c r="Z128" s="106">
        <f t="shared" si="41"/>
        <v>223340.35322000002</v>
      </c>
      <c r="AA128" s="106">
        <f t="shared" si="45"/>
        <v>151177.05887000001</v>
      </c>
      <c r="AB128" s="107">
        <f t="shared" si="46"/>
        <v>80000</v>
      </c>
      <c r="AC128" s="106">
        <f t="shared" si="47"/>
        <v>201591</v>
      </c>
      <c r="AD128" s="108">
        <f t="shared" si="48"/>
        <v>163895</v>
      </c>
      <c r="AE128" s="109">
        <f t="shared" si="42"/>
        <v>80000</v>
      </c>
      <c r="AF128" s="110">
        <f t="shared" si="43"/>
        <v>15200</v>
      </c>
      <c r="AG128" s="110">
        <f t="shared" si="44"/>
        <v>95200</v>
      </c>
      <c r="AH128" s="119">
        <f t="shared" si="49"/>
        <v>95200</v>
      </c>
      <c r="AI128" s="94"/>
    </row>
    <row r="129" spans="1:35" ht="16.5">
      <c r="A129" s="102">
        <v>125</v>
      </c>
      <c r="B129" s="95" t="s">
        <v>432</v>
      </c>
      <c r="C129" s="95" t="s">
        <v>439</v>
      </c>
      <c r="D129" s="95" t="s">
        <v>386</v>
      </c>
      <c r="E129" s="95" t="s">
        <v>430</v>
      </c>
      <c r="F129" s="95" t="s">
        <v>382</v>
      </c>
      <c r="G129" s="95">
        <v>1</v>
      </c>
      <c r="H129" s="98">
        <v>0.19</v>
      </c>
      <c r="I129" s="106">
        <v>130235</v>
      </c>
      <c r="J129" s="106">
        <f t="shared" si="30"/>
        <v>24745</v>
      </c>
      <c r="K129" s="106">
        <f t="shared" si="31"/>
        <v>154980</v>
      </c>
      <c r="L129" s="106">
        <v>143775</v>
      </c>
      <c r="M129" s="106">
        <f t="shared" si="32"/>
        <v>27317</v>
      </c>
      <c r="N129" s="106">
        <f t="shared" si="33"/>
        <v>171092</v>
      </c>
      <c r="O129" s="106">
        <v>176843</v>
      </c>
      <c r="P129" s="106">
        <f t="shared" si="34"/>
        <v>33600</v>
      </c>
      <c r="Q129" s="106">
        <f t="shared" si="35"/>
        <v>210443</v>
      </c>
      <c r="R129" s="106">
        <v>143775</v>
      </c>
      <c r="S129" s="106">
        <f t="shared" si="36"/>
        <v>27317</v>
      </c>
      <c r="T129" s="106">
        <f t="shared" si="37"/>
        <v>171092</v>
      </c>
      <c r="U129" s="106">
        <v>110000</v>
      </c>
      <c r="V129" s="106">
        <f t="shared" si="38"/>
        <v>20900</v>
      </c>
      <c r="W129" s="106">
        <f t="shared" si="39"/>
        <v>130900</v>
      </c>
      <c r="X129" s="106">
        <v>161983</v>
      </c>
      <c r="Y129" s="106">
        <f t="shared" si="40"/>
        <v>30777</v>
      </c>
      <c r="Z129" s="106">
        <f t="shared" si="41"/>
        <v>192760</v>
      </c>
      <c r="AA129" s="106">
        <f t="shared" si="45"/>
        <v>144435.16666666666</v>
      </c>
      <c r="AB129" s="107">
        <f t="shared" si="46"/>
        <v>110000</v>
      </c>
      <c r="AC129" s="106">
        <f t="shared" si="47"/>
        <v>176843</v>
      </c>
      <c r="AD129" s="108">
        <f t="shared" si="48"/>
        <v>143775</v>
      </c>
      <c r="AE129" s="109">
        <f t="shared" si="42"/>
        <v>110000</v>
      </c>
      <c r="AF129" s="110">
        <f t="shared" si="43"/>
        <v>20900</v>
      </c>
      <c r="AG129" s="110">
        <f t="shared" si="44"/>
        <v>130900</v>
      </c>
      <c r="AH129" s="119">
        <f t="shared" si="49"/>
        <v>130900</v>
      </c>
      <c r="AI129" s="94"/>
    </row>
    <row r="130" spans="1:35" ht="16.5">
      <c r="A130" s="102">
        <v>126</v>
      </c>
      <c r="B130" s="95" t="s">
        <v>432</v>
      </c>
      <c r="C130" s="95" t="s">
        <v>390</v>
      </c>
      <c r="D130" s="95" t="s">
        <v>386</v>
      </c>
      <c r="E130" s="95" t="s">
        <v>430</v>
      </c>
      <c r="F130" s="95" t="s">
        <v>382</v>
      </c>
      <c r="G130" s="95">
        <v>1</v>
      </c>
      <c r="H130" s="98">
        <v>0.19</v>
      </c>
      <c r="I130" s="106">
        <v>130235</v>
      </c>
      <c r="J130" s="106">
        <f t="shared" si="30"/>
        <v>24745</v>
      </c>
      <c r="K130" s="106">
        <f t="shared" si="31"/>
        <v>154980</v>
      </c>
      <c r="L130" s="106">
        <v>143775</v>
      </c>
      <c r="M130" s="106">
        <f t="shared" si="32"/>
        <v>27317</v>
      </c>
      <c r="N130" s="106">
        <f t="shared" si="33"/>
        <v>171092</v>
      </c>
      <c r="O130" s="106">
        <v>176843</v>
      </c>
      <c r="P130" s="106">
        <f t="shared" si="34"/>
        <v>33600</v>
      </c>
      <c r="Q130" s="106">
        <f t="shared" si="35"/>
        <v>210443</v>
      </c>
      <c r="R130" s="106">
        <v>143775</v>
      </c>
      <c r="S130" s="106">
        <f t="shared" si="36"/>
        <v>27317</v>
      </c>
      <c r="T130" s="106">
        <f t="shared" si="37"/>
        <v>171092</v>
      </c>
      <c r="U130" s="106">
        <v>110000</v>
      </c>
      <c r="V130" s="106">
        <f t="shared" si="38"/>
        <v>20900</v>
      </c>
      <c r="W130" s="106">
        <f t="shared" si="39"/>
        <v>130900</v>
      </c>
      <c r="X130" s="106">
        <v>161983</v>
      </c>
      <c r="Y130" s="106">
        <f t="shared" si="40"/>
        <v>30777</v>
      </c>
      <c r="Z130" s="106">
        <f t="shared" si="41"/>
        <v>192760</v>
      </c>
      <c r="AA130" s="106">
        <f t="shared" si="45"/>
        <v>144435.16666666666</v>
      </c>
      <c r="AB130" s="107">
        <f t="shared" si="46"/>
        <v>110000</v>
      </c>
      <c r="AC130" s="106">
        <f t="shared" si="47"/>
        <v>176843</v>
      </c>
      <c r="AD130" s="108">
        <f t="shared" si="48"/>
        <v>143775</v>
      </c>
      <c r="AE130" s="109">
        <f t="shared" si="42"/>
        <v>110000</v>
      </c>
      <c r="AF130" s="110">
        <f t="shared" si="43"/>
        <v>20900</v>
      </c>
      <c r="AG130" s="110">
        <f t="shared" si="44"/>
        <v>130900</v>
      </c>
      <c r="AH130" s="119">
        <f t="shared" si="49"/>
        <v>130900</v>
      </c>
      <c r="AI130" s="94"/>
    </row>
    <row r="131" spans="1:35" ht="16.5">
      <c r="A131" s="102">
        <v>127</v>
      </c>
      <c r="B131" s="95" t="s">
        <v>432</v>
      </c>
      <c r="C131" s="95" t="s">
        <v>438</v>
      </c>
      <c r="D131" s="95" t="s">
        <v>428</v>
      </c>
      <c r="E131" s="95" t="s">
        <v>430</v>
      </c>
      <c r="F131" s="95" t="s">
        <v>382</v>
      </c>
      <c r="G131" s="95">
        <v>1</v>
      </c>
      <c r="H131" s="98">
        <v>0.19</v>
      </c>
      <c r="I131" s="106">
        <v>130235</v>
      </c>
      <c r="J131" s="106">
        <f t="shared" si="30"/>
        <v>24745</v>
      </c>
      <c r="K131" s="106">
        <f t="shared" si="31"/>
        <v>154980</v>
      </c>
      <c r="L131" s="106">
        <v>168569</v>
      </c>
      <c r="M131" s="106">
        <f t="shared" si="32"/>
        <v>32028</v>
      </c>
      <c r="N131" s="106">
        <f t="shared" si="33"/>
        <v>200597</v>
      </c>
      <c r="O131" s="106">
        <v>207340</v>
      </c>
      <c r="P131" s="106">
        <f t="shared" si="34"/>
        <v>39395</v>
      </c>
      <c r="Q131" s="106">
        <f t="shared" si="35"/>
        <v>246735</v>
      </c>
      <c r="R131" s="106">
        <v>168568.75</v>
      </c>
      <c r="S131" s="106">
        <f t="shared" si="36"/>
        <v>32028</v>
      </c>
      <c r="T131" s="106">
        <f t="shared" si="37"/>
        <v>200596.75</v>
      </c>
      <c r="U131" s="106">
        <v>110000</v>
      </c>
      <c r="V131" s="106">
        <f t="shared" si="38"/>
        <v>20900</v>
      </c>
      <c r="W131" s="106">
        <f t="shared" si="39"/>
        <v>130900</v>
      </c>
      <c r="X131" s="106">
        <v>187681.35322000002</v>
      </c>
      <c r="Y131" s="106">
        <f t="shared" si="40"/>
        <v>35659</v>
      </c>
      <c r="Z131" s="106">
        <f t="shared" si="41"/>
        <v>223340.35322000002</v>
      </c>
      <c r="AA131" s="106">
        <f t="shared" si="45"/>
        <v>162065.68387000001</v>
      </c>
      <c r="AB131" s="107">
        <f t="shared" si="46"/>
        <v>110000</v>
      </c>
      <c r="AC131" s="106">
        <f t="shared" si="47"/>
        <v>207340</v>
      </c>
      <c r="AD131" s="108">
        <f t="shared" si="48"/>
        <v>168568.875</v>
      </c>
      <c r="AE131" s="109">
        <f t="shared" si="42"/>
        <v>110000</v>
      </c>
      <c r="AF131" s="110">
        <f t="shared" si="43"/>
        <v>20900</v>
      </c>
      <c r="AG131" s="110">
        <f t="shared" si="44"/>
        <v>130900</v>
      </c>
      <c r="AH131" s="119">
        <f t="shared" si="49"/>
        <v>130900</v>
      </c>
      <c r="AI131" s="94"/>
    </row>
    <row r="132" spans="1:35" ht="16.5">
      <c r="A132" s="102">
        <v>128</v>
      </c>
      <c r="B132" s="95" t="s">
        <v>432</v>
      </c>
      <c r="C132" s="95" t="s">
        <v>437</v>
      </c>
      <c r="D132" s="95" t="s">
        <v>428</v>
      </c>
      <c r="E132" s="95" t="s">
        <v>430</v>
      </c>
      <c r="F132" s="95" t="s">
        <v>382</v>
      </c>
      <c r="G132" s="95">
        <v>1</v>
      </c>
      <c r="H132" s="98">
        <v>0.19</v>
      </c>
      <c r="I132" s="106">
        <v>130235</v>
      </c>
      <c r="J132" s="106">
        <f t="shared" si="30"/>
        <v>24745</v>
      </c>
      <c r="K132" s="106">
        <f t="shared" si="31"/>
        <v>154980</v>
      </c>
      <c r="L132" s="106">
        <v>168569</v>
      </c>
      <c r="M132" s="106">
        <f t="shared" si="32"/>
        <v>32028</v>
      </c>
      <c r="N132" s="106">
        <f t="shared" si="33"/>
        <v>200597</v>
      </c>
      <c r="O132" s="106">
        <v>207340</v>
      </c>
      <c r="P132" s="106">
        <f t="shared" si="34"/>
        <v>39395</v>
      </c>
      <c r="Q132" s="106">
        <f t="shared" si="35"/>
        <v>246735</v>
      </c>
      <c r="R132" s="106">
        <v>168568.75</v>
      </c>
      <c r="S132" s="106">
        <f t="shared" si="36"/>
        <v>32028</v>
      </c>
      <c r="T132" s="106">
        <f t="shared" si="37"/>
        <v>200596.75</v>
      </c>
      <c r="U132" s="106">
        <v>110000</v>
      </c>
      <c r="V132" s="106">
        <f t="shared" si="38"/>
        <v>20900</v>
      </c>
      <c r="W132" s="106">
        <f t="shared" si="39"/>
        <v>130900</v>
      </c>
      <c r="X132" s="106">
        <v>187681.35322000002</v>
      </c>
      <c r="Y132" s="106">
        <f t="shared" si="40"/>
        <v>35659</v>
      </c>
      <c r="Z132" s="106">
        <f t="shared" si="41"/>
        <v>223340.35322000002</v>
      </c>
      <c r="AA132" s="106">
        <f t="shared" si="45"/>
        <v>162065.68387000001</v>
      </c>
      <c r="AB132" s="107">
        <f t="shared" si="46"/>
        <v>110000</v>
      </c>
      <c r="AC132" s="106">
        <f t="shared" si="47"/>
        <v>207340</v>
      </c>
      <c r="AD132" s="108">
        <f t="shared" si="48"/>
        <v>168568.875</v>
      </c>
      <c r="AE132" s="109">
        <f t="shared" si="42"/>
        <v>110000</v>
      </c>
      <c r="AF132" s="110">
        <f t="shared" si="43"/>
        <v>20900</v>
      </c>
      <c r="AG132" s="110">
        <f t="shared" si="44"/>
        <v>130900</v>
      </c>
      <c r="AH132" s="119">
        <f t="shared" si="49"/>
        <v>130900</v>
      </c>
      <c r="AI132" s="94"/>
    </row>
    <row r="133" spans="1:35" ht="16.5">
      <c r="A133" s="102">
        <v>129</v>
      </c>
      <c r="B133" s="95" t="s">
        <v>432</v>
      </c>
      <c r="C133" s="95" t="s">
        <v>435</v>
      </c>
      <c r="D133" s="95" t="s">
        <v>428</v>
      </c>
      <c r="E133" s="95" t="s">
        <v>430</v>
      </c>
      <c r="F133" s="95" t="s">
        <v>382</v>
      </c>
      <c r="G133" s="95">
        <v>1</v>
      </c>
      <c r="H133" s="98">
        <v>0.19</v>
      </c>
      <c r="I133" s="106">
        <v>130235</v>
      </c>
      <c r="J133" s="106">
        <f t="shared" si="30"/>
        <v>24745</v>
      </c>
      <c r="K133" s="106">
        <f t="shared" si="31"/>
        <v>154980</v>
      </c>
      <c r="L133" s="106">
        <v>168569</v>
      </c>
      <c r="M133" s="106">
        <f t="shared" si="32"/>
        <v>32028</v>
      </c>
      <c r="N133" s="106">
        <f t="shared" si="33"/>
        <v>200597</v>
      </c>
      <c r="O133" s="106">
        <v>207340</v>
      </c>
      <c r="P133" s="106">
        <f t="shared" si="34"/>
        <v>39395</v>
      </c>
      <c r="Q133" s="106">
        <f t="shared" si="35"/>
        <v>246735</v>
      </c>
      <c r="R133" s="106">
        <v>168568.75</v>
      </c>
      <c r="S133" s="106">
        <f t="shared" si="36"/>
        <v>32028</v>
      </c>
      <c r="T133" s="106">
        <f t="shared" si="37"/>
        <v>200596.75</v>
      </c>
      <c r="U133" s="106">
        <v>110000</v>
      </c>
      <c r="V133" s="106">
        <f t="shared" si="38"/>
        <v>20900</v>
      </c>
      <c r="W133" s="106">
        <f t="shared" si="39"/>
        <v>130900</v>
      </c>
      <c r="X133" s="106">
        <v>187681.35322000002</v>
      </c>
      <c r="Y133" s="106">
        <f t="shared" si="40"/>
        <v>35659</v>
      </c>
      <c r="Z133" s="106">
        <f t="shared" si="41"/>
        <v>223340.35322000002</v>
      </c>
      <c r="AA133" s="106">
        <f t="shared" ref="AA133:AA164" si="50">AVERAGE(I133,L133,O133,R133,U133,X133)</f>
        <v>162065.68387000001</v>
      </c>
      <c r="AB133" s="107">
        <f t="shared" ref="AB133:AB164" si="51">MIN(I133,L133,O133,R133,U133,X133)</f>
        <v>110000</v>
      </c>
      <c r="AC133" s="106">
        <f t="shared" ref="AC133:AC164" si="52">MAX(I133,L133,O133,R133,U133,X133)</f>
        <v>207340</v>
      </c>
      <c r="AD133" s="108">
        <f t="shared" ref="AD133:AD164" si="53">MEDIAN(I133,L133,O133,R133,U133,X133)</f>
        <v>168568.875</v>
      </c>
      <c r="AE133" s="109">
        <f t="shared" si="42"/>
        <v>110000</v>
      </c>
      <c r="AF133" s="110">
        <f t="shared" si="43"/>
        <v>20900</v>
      </c>
      <c r="AG133" s="110">
        <f t="shared" si="44"/>
        <v>130900</v>
      </c>
      <c r="AH133" s="119">
        <f t="shared" ref="AH133:AH164" si="54">AG133*G133</f>
        <v>130900</v>
      </c>
      <c r="AI133" s="94"/>
    </row>
    <row r="134" spans="1:35" ht="16.5">
      <c r="A134" s="102">
        <v>130</v>
      </c>
      <c r="B134" s="95" t="s">
        <v>432</v>
      </c>
      <c r="C134" s="95" t="s">
        <v>436</v>
      </c>
      <c r="D134" s="95" t="s">
        <v>428</v>
      </c>
      <c r="E134" s="95" t="s">
        <v>430</v>
      </c>
      <c r="F134" s="95" t="s">
        <v>382</v>
      </c>
      <c r="G134" s="95">
        <v>1</v>
      </c>
      <c r="H134" s="98">
        <v>0.19</v>
      </c>
      <c r="I134" s="106">
        <v>130235</v>
      </c>
      <c r="J134" s="106">
        <f t="shared" ref="J134:J173" si="55">+ROUND(I134*19%,0)</f>
        <v>24745</v>
      </c>
      <c r="K134" s="106">
        <f t="shared" ref="K134:K173" si="56">+I134+J134</f>
        <v>154980</v>
      </c>
      <c r="L134" s="106">
        <v>168569</v>
      </c>
      <c r="M134" s="106">
        <f t="shared" ref="M134:M173" si="57">+ROUND(L134*19%,0)</f>
        <v>32028</v>
      </c>
      <c r="N134" s="106">
        <f t="shared" ref="N134:N173" si="58">+L134+M134</f>
        <v>200597</v>
      </c>
      <c r="O134" s="106">
        <v>207340</v>
      </c>
      <c r="P134" s="106">
        <f t="shared" ref="P134:P171" si="59">+ROUND(O134*19%,0)</f>
        <v>39395</v>
      </c>
      <c r="Q134" s="106">
        <f t="shared" ref="Q134:Q171" si="60">+O134+P134</f>
        <v>246735</v>
      </c>
      <c r="R134" s="106">
        <v>168568.75</v>
      </c>
      <c r="S134" s="106">
        <f t="shared" ref="S134:S171" si="61">+ROUND(R134*19%,0)</f>
        <v>32028</v>
      </c>
      <c r="T134" s="106">
        <f t="shared" ref="T134:T171" si="62">+R134+S134</f>
        <v>200596.75</v>
      </c>
      <c r="U134" s="106">
        <v>110000</v>
      </c>
      <c r="V134" s="106">
        <f t="shared" ref="V134:V171" si="63">+ROUND(U134*19%,0)</f>
        <v>20900</v>
      </c>
      <c r="W134" s="106">
        <f t="shared" ref="W134:W171" si="64">+U134+V134</f>
        <v>130900</v>
      </c>
      <c r="X134" s="106">
        <v>187681.35322000002</v>
      </c>
      <c r="Y134" s="106">
        <f t="shared" ref="Y134:Y171" si="65">+ROUND(X134*19%,0)</f>
        <v>35659</v>
      </c>
      <c r="Z134" s="106">
        <f t="shared" ref="Z134:Z171" si="66">+X134+Y134</f>
        <v>223340.35322000002</v>
      </c>
      <c r="AA134" s="106">
        <f t="shared" si="50"/>
        <v>162065.68387000001</v>
      </c>
      <c r="AB134" s="107">
        <f t="shared" si="51"/>
        <v>110000</v>
      </c>
      <c r="AC134" s="106">
        <f t="shared" si="52"/>
        <v>207340</v>
      </c>
      <c r="AD134" s="108">
        <f t="shared" si="53"/>
        <v>168568.875</v>
      </c>
      <c r="AE134" s="109">
        <f t="shared" ref="AE134:AE173" si="67">AB134</f>
        <v>110000</v>
      </c>
      <c r="AF134" s="110">
        <f t="shared" ref="AF134:AF173" si="68">+ROUND(AE134*19%,0)</f>
        <v>20900</v>
      </c>
      <c r="AG134" s="110">
        <f t="shared" ref="AG134:AG173" si="69">+ROUND(AE134+AF134,0)</f>
        <v>130900</v>
      </c>
      <c r="AH134" s="119">
        <f t="shared" si="54"/>
        <v>130900</v>
      </c>
      <c r="AI134" s="94"/>
    </row>
    <row r="135" spans="1:35" ht="16.5">
      <c r="A135" s="102">
        <v>131</v>
      </c>
      <c r="B135" s="95" t="s">
        <v>432</v>
      </c>
      <c r="C135" s="95" t="s">
        <v>435</v>
      </c>
      <c r="D135" s="95" t="s">
        <v>428</v>
      </c>
      <c r="E135" s="95" t="s">
        <v>430</v>
      </c>
      <c r="F135" s="95" t="s">
        <v>382</v>
      </c>
      <c r="G135" s="95">
        <v>1</v>
      </c>
      <c r="H135" s="98">
        <v>0.19</v>
      </c>
      <c r="I135" s="106">
        <v>130235</v>
      </c>
      <c r="J135" s="106">
        <f t="shared" si="55"/>
        <v>24745</v>
      </c>
      <c r="K135" s="106">
        <f t="shared" si="56"/>
        <v>154980</v>
      </c>
      <c r="L135" s="106">
        <v>168569</v>
      </c>
      <c r="M135" s="106">
        <f t="shared" si="57"/>
        <v>32028</v>
      </c>
      <c r="N135" s="106">
        <f t="shared" si="58"/>
        <v>200597</v>
      </c>
      <c r="O135" s="106">
        <v>207340</v>
      </c>
      <c r="P135" s="106">
        <f t="shared" si="59"/>
        <v>39395</v>
      </c>
      <c r="Q135" s="106">
        <f t="shared" si="60"/>
        <v>246735</v>
      </c>
      <c r="R135" s="106">
        <v>168568.75</v>
      </c>
      <c r="S135" s="106">
        <f t="shared" si="61"/>
        <v>32028</v>
      </c>
      <c r="T135" s="106">
        <f t="shared" si="62"/>
        <v>200596.75</v>
      </c>
      <c r="U135" s="106">
        <v>110000</v>
      </c>
      <c r="V135" s="106">
        <f t="shared" si="63"/>
        <v>20900</v>
      </c>
      <c r="W135" s="106">
        <f t="shared" si="64"/>
        <v>130900</v>
      </c>
      <c r="X135" s="106">
        <v>187681.35322000002</v>
      </c>
      <c r="Y135" s="106">
        <f t="shared" si="65"/>
        <v>35659</v>
      </c>
      <c r="Z135" s="106">
        <f t="shared" si="66"/>
        <v>223340.35322000002</v>
      </c>
      <c r="AA135" s="106">
        <f t="shared" si="50"/>
        <v>162065.68387000001</v>
      </c>
      <c r="AB135" s="107">
        <f t="shared" si="51"/>
        <v>110000</v>
      </c>
      <c r="AC135" s="106">
        <f t="shared" si="52"/>
        <v>207340</v>
      </c>
      <c r="AD135" s="108">
        <f t="shared" si="53"/>
        <v>168568.875</v>
      </c>
      <c r="AE135" s="109">
        <f t="shared" si="67"/>
        <v>110000</v>
      </c>
      <c r="AF135" s="110">
        <f t="shared" si="68"/>
        <v>20900</v>
      </c>
      <c r="AG135" s="110">
        <f t="shared" si="69"/>
        <v>130900</v>
      </c>
      <c r="AH135" s="119">
        <f t="shared" si="54"/>
        <v>130900</v>
      </c>
      <c r="AI135" s="94"/>
    </row>
    <row r="136" spans="1:35" ht="16.5">
      <c r="A136" s="102">
        <v>132</v>
      </c>
      <c r="B136" s="95" t="s">
        <v>432</v>
      </c>
      <c r="C136" s="95" t="s">
        <v>434</v>
      </c>
      <c r="D136" s="95" t="s">
        <v>386</v>
      </c>
      <c r="E136" s="95" t="s">
        <v>430</v>
      </c>
      <c r="F136" s="95" t="s">
        <v>382</v>
      </c>
      <c r="G136" s="95">
        <v>1</v>
      </c>
      <c r="H136" s="98">
        <v>0.19</v>
      </c>
      <c r="I136" s="106">
        <v>130235</v>
      </c>
      <c r="J136" s="106">
        <f t="shared" si="55"/>
        <v>24745</v>
      </c>
      <c r="K136" s="106">
        <f t="shared" si="56"/>
        <v>154980</v>
      </c>
      <c r="L136" s="106">
        <v>143775</v>
      </c>
      <c r="M136" s="106">
        <f t="shared" si="57"/>
        <v>27317</v>
      </c>
      <c r="N136" s="106">
        <f t="shared" si="58"/>
        <v>171092</v>
      </c>
      <c r="O136" s="106">
        <v>176843</v>
      </c>
      <c r="P136" s="106">
        <f t="shared" si="59"/>
        <v>33600</v>
      </c>
      <c r="Q136" s="106">
        <f t="shared" si="60"/>
        <v>210443</v>
      </c>
      <c r="R136" s="106">
        <v>143775</v>
      </c>
      <c r="S136" s="106">
        <f t="shared" si="61"/>
        <v>27317</v>
      </c>
      <c r="T136" s="106">
        <f t="shared" si="62"/>
        <v>171092</v>
      </c>
      <c r="U136" s="106">
        <v>110000</v>
      </c>
      <c r="V136" s="106">
        <f t="shared" si="63"/>
        <v>20900</v>
      </c>
      <c r="W136" s="106">
        <f t="shared" si="64"/>
        <v>130900</v>
      </c>
      <c r="X136" s="106">
        <v>161983</v>
      </c>
      <c r="Y136" s="106">
        <f t="shared" si="65"/>
        <v>30777</v>
      </c>
      <c r="Z136" s="106">
        <f t="shared" si="66"/>
        <v>192760</v>
      </c>
      <c r="AA136" s="106">
        <f t="shared" si="50"/>
        <v>144435.16666666666</v>
      </c>
      <c r="AB136" s="107">
        <f t="shared" si="51"/>
        <v>110000</v>
      </c>
      <c r="AC136" s="106">
        <f t="shared" si="52"/>
        <v>176843</v>
      </c>
      <c r="AD136" s="108">
        <f t="shared" si="53"/>
        <v>143775</v>
      </c>
      <c r="AE136" s="109">
        <f t="shared" si="67"/>
        <v>110000</v>
      </c>
      <c r="AF136" s="110">
        <f t="shared" si="68"/>
        <v>20900</v>
      </c>
      <c r="AG136" s="110">
        <f t="shared" si="69"/>
        <v>130900</v>
      </c>
      <c r="AH136" s="119">
        <f t="shared" si="54"/>
        <v>130900</v>
      </c>
      <c r="AI136" s="94"/>
    </row>
    <row r="137" spans="1:35" ht="16.5">
      <c r="A137" s="102">
        <v>133</v>
      </c>
      <c r="B137" s="95" t="s">
        <v>432</v>
      </c>
      <c r="C137" s="95" t="s">
        <v>433</v>
      </c>
      <c r="D137" s="95" t="s">
        <v>428</v>
      </c>
      <c r="E137" s="95" t="s">
        <v>430</v>
      </c>
      <c r="F137" s="95" t="s">
        <v>382</v>
      </c>
      <c r="G137" s="95">
        <v>1</v>
      </c>
      <c r="H137" s="98">
        <v>0.19</v>
      </c>
      <c r="I137" s="106">
        <v>130235</v>
      </c>
      <c r="J137" s="106">
        <f t="shared" si="55"/>
        <v>24745</v>
      </c>
      <c r="K137" s="106">
        <f t="shared" si="56"/>
        <v>154980</v>
      </c>
      <c r="L137" s="106">
        <v>168569</v>
      </c>
      <c r="M137" s="106">
        <f t="shared" si="57"/>
        <v>32028</v>
      </c>
      <c r="N137" s="106">
        <f t="shared" si="58"/>
        <v>200597</v>
      </c>
      <c r="O137" s="106">
        <v>207340</v>
      </c>
      <c r="P137" s="106">
        <f t="shared" si="59"/>
        <v>39395</v>
      </c>
      <c r="Q137" s="106">
        <f t="shared" si="60"/>
        <v>246735</v>
      </c>
      <c r="R137" s="106">
        <v>168568.75</v>
      </c>
      <c r="S137" s="106">
        <f t="shared" si="61"/>
        <v>32028</v>
      </c>
      <c r="T137" s="106">
        <f t="shared" si="62"/>
        <v>200596.75</v>
      </c>
      <c r="U137" s="106">
        <v>110000</v>
      </c>
      <c r="V137" s="106">
        <f t="shared" si="63"/>
        <v>20900</v>
      </c>
      <c r="W137" s="106">
        <f t="shared" si="64"/>
        <v>130900</v>
      </c>
      <c r="X137" s="106">
        <v>187681.35322000002</v>
      </c>
      <c r="Y137" s="106">
        <f t="shared" si="65"/>
        <v>35659</v>
      </c>
      <c r="Z137" s="106">
        <f t="shared" si="66"/>
        <v>223340.35322000002</v>
      </c>
      <c r="AA137" s="106">
        <f t="shared" si="50"/>
        <v>162065.68387000001</v>
      </c>
      <c r="AB137" s="107">
        <f t="shared" si="51"/>
        <v>110000</v>
      </c>
      <c r="AC137" s="106">
        <f t="shared" si="52"/>
        <v>207340</v>
      </c>
      <c r="AD137" s="108">
        <f t="shared" si="53"/>
        <v>168568.875</v>
      </c>
      <c r="AE137" s="109">
        <f t="shared" si="67"/>
        <v>110000</v>
      </c>
      <c r="AF137" s="110">
        <f t="shared" si="68"/>
        <v>20900</v>
      </c>
      <c r="AG137" s="110">
        <f t="shared" si="69"/>
        <v>130900</v>
      </c>
      <c r="AH137" s="119">
        <f t="shared" si="54"/>
        <v>130900</v>
      </c>
      <c r="AI137" s="94"/>
    </row>
    <row r="138" spans="1:35" ht="16.5">
      <c r="A138" s="102">
        <v>134</v>
      </c>
      <c r="B138" s="95" t="s">
        <v>432</v>
      </c>
      <c r="C138" s="95" t="s">
        <v>431</v>
      </c>
      <c r="D138" s="95" t="s">
        <v>428</v>
      </c>
      <c r="E138" s="95" t="s">
        <v>430</v>
      </c>
      <c r="F138" s="95" t="s">
        <v>382</v>
      </c>
      <c r="G138" s="95">
        <v>1</v>
      </c>
      <c r="H138" s="98">
        <v>0.19</v>
      </c>
      <c r="I138" s="106">
        <v>130235</v>
      </c>
      <c r="J138" s="106">
        <f t="shared" si="55"/>
        <v>24745</v>
      </c>
      <c r="K138" s="106">
        <f t="shared" si="56"/>
        <v>154980</v>
      </c>
      <c r="L138" s="106">
        <v>168569</v>
      </c>
      <c r="M138" s="106">
        <f t="shared" si="57"/>
        <v>32028</v>
      </c>
      <c r="N138" s="106">
        <f t="shared" si="58"/>
        <v>200597</v>
      </c>
      <c r="O138" s="106">
        <v>207340</v>
      </c>
      <c r="P138" s="106">
        <f t="shared" si="59"/>
        <v>39395</v>
      </c>
      <c r="Q138" s="106">
        <f t="shared" si="60"/>
        <v>246735</v>
      </c>
      <c r="R138" s="106">
        <v>168568.75</v>
      </c>
      <c r="S138" s="106">
        <f t="shared" si="61"/>
        <v>32028</v>
      </c>
      <c r="T138" s="106">
        <f t="shared" si="62"/>
        <v>200596.75</v>
      </c>
      <c r="U138" s="106">
        <v>110000</v>
      </c>
      <c r="V138" s="106">
        <f t="shared" si="63"/>
        <v>20900</v>
      </c>
      <c r="W138" s="106">
        <f t="shared" si="64"/>
        <v>130900</v>
      </c>
      <c r="X138" s="106">
        <v>187681.35322000002</v>
      </c>
      <c r="Y138" s="106">
        <f t="shared" si="65"/>
        <v>35659</v>
      </c>
      <c r="Z138" s="106">
        <f t="shared" si="66"/>
        <v>223340.35322000002</v>
      </c>
      <c r="AA138" s="106">
        <f t="shared" si="50"/>
        <v>162065.68387000001</v>
      </c>
      <c r="AB138" s="107">
        <f t="shared" si="51"/>
        <v>110000</v>
      </c>
      <c r="AC138" s="106">
        <f t="shared" si="52"/>
        <v>207340</v>
      </c>
      <c r="AD138" s="108">
        <f t="shared" si="53"/>
        <v>168568.875</v>
      </c>
      <c r="AE138" s="109">
        <f t="shared" si="67"/>
        <v>110000</v>
      </c>
      <c r="AF138" s="110">
        <f t="shared" si="68"/>
        <v>20900</v>
      </c>
      <c r="AG138" s="110">
        <f t="shared" si="69"/>
        <v>130900</v>
      </c>
      <c r="AH138" s="119">
        <f t="shared" si="54"/>
        <v>130900</v>
      </c>
      <c r="AI138" s="94"/>
    </row>
    <row r="139" spans="1:35">
      <c r="A139" s="102">
        <v>135</v>
      </c>
      <c r="B139" s="95" t="s">
        <v>427</v>
      </c>
      <c r="C139" s="95" t="s">
        <v>429</v>
      </c>
      <c r="D139" s="95" t="s">
        <v>428</v>
      </c>
      <c r="E139" s="95" t="s">
        <v>424</v>
      </c>
      <c r="F139" s="95" t="s">
        <v>382</v>
      </c>
      <c r="G139" s="95">
        <v>1</v>
      </c>
      <c r="H139" s="98">
        <v>0.19</v>
      </c>
      <c r="I139" s="106">
        <v>130235</v>
      </c>
      <c r="J139" s="106">
        <f t="shared" si="55"/>
        <v>24745</v>
      </c>
      <c r="K139" s="106">
        <f t="shared" si="56"/>
        <v>154980</v>
      </c>
      <c r="L139" s="106">
        <v>168569</v>
      </c>
      <c r="M139" s="106">
        <f t="shared" si="57"/>
        <v>32028</v>
      </c>
      <c r="N139" s="106">
        <f t="shared" si="58"/>
        <v>200597</v>
      </c>
      <c r="O139" s="106">
        <v>207340</v>
      </c>
      <c r="P139" s="106">
        <f t="shared" si="59"/>
        <v>39395</v>
      </c>
      <c r="Q139" s="106">
        <f t="shared" si="60"/>
        <v>246735</v>
      </c>
      <c r="R139" s="106">
        <v>168568.75</v>
      </c>
      <c r="S139" s="106">
        <f t="shared" si="61"/>
        <v>32028</v>
      </c>
      <c r="T139" s="106">
        <f t="shared" si="62"/>
        <v>200596.75</v>
      </c>
      <c r="U139" s="106">
        <v>110000</v>
      </c>
      <c r="V139" s="106">
        <f t="shared" si="63"/>
        <v>20900</v>
      </c>
      <c r="W139" s="106">
        <f t="shared" si="64"/>
        <v>130900</v>
      </c>
      <c r="X139" s="106">
        <v>187681.35322000002</v>
      </c>
      <c r="Y139" s="106">
        <f t="shared" si="65"/>
        <v>35659</v>
      </c>
      <c r="Z139" s="106">
        <f t="shared" si="66"/>
        <v>223340.35322000002</v>
      </c>
      <c r="AA139" s="106">
        <f t="shared" si="50"/>
        <v>162065.68387000001</v>
      </c>
      <c r="AB139" s="107">
        <f t="shared" si="51"/>
        <v>110000</v>
      </c>
      <c r="AC139" s="106">
        <f t="shared" si="52"/>
        <v>207340</v>
      </c>
      <c r="AD139" s="108">
        <f t="shared" si="53"/>
        <v>168568.875</v>
      </c>
      <c r="AE139" s="109">
        <f t="shared" si="67"/>
        <v>110000</v>
      </c>
      <c r="AF139" s="110">
        <f t="shared" si="68"/>
        <v>20900</v>
      </c>
      <c r="AG139" s="110">
        <f t="shared" si="69"/>
        <v>130900</v>
      </c>
      <c r="AH139" s="119">
        <f t="shared" si="54"/>
        <v>130900</v>
      </c>
      <c r="AI139" s="94"/>
    </row>
    <row r="140" spans="1:35">
      <c r="A140" s="102">
        <v>136</v>
      </c>
      <c r="B140" s="95" t="s">
        <v>427</v>
      </c>
      <c r="C140" s="95" t="s">
        <v>426</v>
      </c>
      <c r="D140" s="95" t="s">
        <v>425</v>
      </c>
      <c r="E140" s="95" t="s">
        <v>424</v>
      </c>
      <c r="F140" s="95" t="s">
        <v>382</v>
      </c>
      <c r="G140" s="95">
        <v>1</v>
      </c>
      <c r="H140" s="98">
        <v>0.19</v>
      </c>
      <c r="I140" s="106">
        <v>130235</v>
      </c>
      <c r="J140" s="106">
        <f t="shared" si="55"/>
        <v>24745</v>
      </c>
      <c r="K140" s="106">
        <f t="shared" si="56"/>
        <v>154980</v>
      </c>
      <c r="L140" s="111">
        <v>175819</v>
      </c>
      <c r="M140" s="106">
        <f t="shared" si="57"/>
        <v>33406</v>
      </c>
      <c r="N140" s="106">
        <f t="shared" si="58"/>
        <v>209225</v>
      </c>
      <c r="O140" s="111">
        <v>216257</v>
      </c>
      <c r="P140" s="106">
        <f t="shared" si="59"/>
        <v>41089</v>
      </c>
      <c r="Q140" s="106">
        <f t="shared" si="60"/>
        <v>257346</v>
      </c>
      <c r="R140" s="106">
        <v>175818.75</v>
      </c>
      <c r="S140" s="106">
        <f t="shared" si="61"/>
        <v>33406</v>
      </c>
      <c r="T140" s="106">
        <f t="shared" si="62"/>
        <v>209224.75</v>
      </c>
      <c r="U140" s="106">
        <v>110000</v>
      </c>
      <c r="V140" s="106">
        <f t="shared" si="63"/>
        <v>20900</v>
      </c>
      <c r="W140" s="106">
        <f t="shared" si="64"/>
        <v>130900</v>
      </c>
      <c r="X140" s="106">
        <v>187681</v>
      </c>
      <c r="Y140" s="106">
        <f t="shared" si="65"/>
        <v>35659</v>
      </c>
      <c r="Z140" s="106">
        <f t="shared" si="66"/>
        <v>223340</v>
      </c>
      <c r="AA140" s="106">
        <f t="shared" si="50"/>
        <v>165968.45833333334</v>
      </c>
      <c r="AB140" s="107">
        <f t="shared" si="51"/>
        <v>110000</v>
      </c>
      <c r="AC140" s="106">
        <f t="shared" si="52"/>
        <v>216257</v>
      </c>
      <c r="AD140" s="108">
        <f t="shared" si="53"/>
        <v>175818.875</v>
      </c>
      <c r="AE140" s="109">
        <f t="shared" si="67"/>
        <v>110000</v>
      </c>
      <c r="AF140" s="110">
        <f t="shared" si="68"/>
        <v>20900</v>
      </c>
      <c r="AG140" s="110">
        <f t="shared" si="69"/>
        <v>130900</v>
      </c>
      <c r="AH140" s="119">
        <f t="shared" si="54"/>
        <v>130900</v>
      </c>
      <c r="AI140" s="94"/>
    </row>
    <row r="141" spans="1:35" ht="16.5">
      <c r="A141" s="102">
        <v>137</v>
      </c>
      <c r="B141" s="95" t="s">
        <v>414</v>
      </c>
      <c r="C141" s="95" t="s">
        <v>423</v>
      </c>
      <c r="D141" s="95" t="s">
        <v>386</v>
      </c>
      <c r="E141" s="95" t="s">
        <v>412</v>
      </c>
      <c r="F141" s="95" t="s">
        <v>382</v>
      </c>
      <c r="G141" s="95">
        <v>1</v>
      </c>
      <c r="H141" s="98">
        <v>0.19</v>
      </c>
      <c r="I141" s="106">
        <v>130235</v>
      </c>
      <c r="J141" s="106">
        <f t="shared" si="55"/>
        <v>24745</v>
      </c>
      <c r="K141" s="106">
        <f t="shared" si="56"/>
        <v>154980</v>
      </c>
      <c r="L141" s="106">
        <v>143775</v>
      </c>
      <c r="M141" s="106">
        <f t="shared" si="57"/>
        <v>27317</v>
      </c>
      <c r="N141" s="106">
        <f t="shared" si="58"/>
        <v>171092</v>
      </c>
      <c r="O141" s="106">
        <v>176843</v>
      </c>
      <c r="P141" s="106">
        <f t="shared" si="59"/>
        <v>33600</v>
      </c>
      <c r="Q141" s="106">
        <f t="shared" si="60"/>
        <v>210443</v>
      </c>
      <c r="R141" s="106">
        <v>143775</v>
      </c>
      <c r="S141" s="106">
        <f t="shared" si="61"/>
        <v>27317</v>
      </c>
      <c r="T141" s="106">
        <f t="shared" si="62"/>
        <v>171092</v>
      </c>
      <c r="U141" s="106">
        <v>110000</v>
      </c>
      <c r="V141" s="106">
        <f t="shared" si="63"/>
        <v>20900</v>
      </c>
      <c r="W141" s="106">
        <f t="shared" si="64"/>
        <v>130900</v>
      </c>
      <c r="X141" s="106">
        <v>161983</v>
      </c>
      <c r="Y141" s="106">
        <f t="shared" si="65"/>
        <v>30777</v>
      </c>
      <c r="Z141" s="106">
        <f t="shared" si="66"/>
        <v>192760</v>
      </c>
      <c r="AA141" s="106">
        <f t="shared" si="50"/>
        <v>144435.16666666666</v>
      </c>
      <c r="AB141" s="107">
        <f t="shared" si="51"/>
        <v>110000</v>
      </c>
      <c r="AC141" s="106">
        <f t="shared" si="52"/>
        <v>176843</v>
      </c>
      <c r="AD141" s="108">
        <f t="shared" si="53"/>
        <v>143775</v>
      </c>
      <c r="AE141" s="109">
        <f t="shared" si="67"/>
        <v>110000</v>
      </c>
      <c r="AF141" s="110">
        <f t="shared" si="68"/>
        <v>20900</v>
      </c>
      <c r="AG141" s="110">
        <f t="shared" si="69"/>
        <v>130900</v>
      </c>
      <c r="AH141" s="119">
        <f t="shared" si="54"/>
        <v>130900</v>
      </c>
      <c r="AI141" s="94"/>
    </row>
    <row r="142" spans="1:35" ht="16.5">
      <c r="A142" s="102">
        <v>138</v>
      </c>
      <c r="B142" s="95" t="s">
        <v>414</v>
      </c>
      <c r="C142" s="95" t="s">
        <v>409</v>
      </c>
      <c r="D142" s="95" t="s">
        <v>569</v>
      </c>
      <c r="E142" s="95" t="s">
        <v>415</v>
      </c>
      <c r="F142" s="95" t="s">
        <v>382</v>
      </c>
      <c r="G142" s="95">
        <v>1</v>
      </c>
      <c r="H142" s="98">
        <v>0.19</v>
      </c>
      <c r="I142" s="106">
        <v>130235</v>
      </c>
      <c r="J142" s="106">
        <f t="shared" si="55"/>
        <v>24745</v>
      </c>
      <c r="K142" s="106">
        <f t="shared" si="56"/>
        <v>154980</v>
      </c>
      <c r="L142" s="112">
        <v>168569</v>
      </c>
      <c r="M142" s="106">
        <f t="shared" si="57"/>
        <v>32028</v>
      </c>
      <c r="N142" s="106">
        <f t="shared" si="58"/>
        <v>200597</v>
      </c>
      <c r="O142" s="112">
        <v>207340</v>
      </c>
      <c r="P142" s="106">
        <f t="shared" si="59"/>
        <v>39395</v>
      </c>
      <c r="Q142" s="106">
        <f t="shared" si="60"/>
        <v>246735</v>
      </c>
      <c r="R142" s="106">
        <v>168568.75</v>
      </c>
      <c r="S142" s="106">
        <f t="shared" si="61"/>
        <v>32028</v>
      </c>
      <c r="T142" s="106">
        <f t="shared" si="62"/>
        <v>200596.75</v>
      </c>
      <c r="U142" s="106">
        <v>140000</v>
      </c>
      <c r="V142" s="106">
        <f t="shared" si="63"/>
        <v>26600</v>
      </c>
      <c r="W142" s="106">
        <f t="shared" si="64"/>
        <v>166600</v>
      </c>
      <c r="X142" s="106">
        <v>187681</v>
      </c>
      <c r="Y142" s="106">
        <f t="shared" si="65"/>
        <v>35659</v>
      </c>
      <c r="Z142" s="106">
        <f t="shared" si="66"/>
        <v>223340</v>
      </c>
      <c r="AA142" s="106">
        <f t="shared" si="50"/>
        <v>167065.625</v>
      </c>
      <c r="AB142" s="107">
        <f t="shared" si="51"/>
        <v>130235</v>
      </c>
      <c r="AC142" s="106">
        <f t="shared" si="52"/>
        <v>207340</v>
      </c>
      <c r="AD142" s="108">
        <f t="shared" si="53"/>
        <v>168568.875</v>
      </c>
      <c r="AE142" s="109">
        <f t="shared" si="67"/>
        <v>130235</v>
      </c>
      <c r="AF142" s="110">
        <f t="shared" si="68"/>
        <v>24745</v>
      </c>
      <c r="AG142" s="110">
        <f t="shared" si="69"/>
        <v>154980</v>
      </c>
      <c r="AH142" s="119">
        <f t="shared" si="54"/>
        <v>154980</v>
      </c>
      <c r="AI142" s="94"/>
    </row>
    <row r="143" spans="1:35" ht="16.5">
      <c r="A143" s="102">
        <v>139</v>
      </c>
      <c r="B143" s="95" t="s">
        <v>414</v>
      </c>
      <c r="C143" s="95" t="s">
        <v>422</v>
      </c>
      <c r="D143" s="95" t="s">
        <v>386</v>
      </c>
      <c r="E143" s="95" t="s">
        <v>415</v>
      </c>
      <c r="F143" s="95" t="s">
        <v>382</v>
      </c>
      <c r="G143" s="95">
        <v>1</v>
      </c>
      <c r="H143" s="98">
        <v>0.19</v>
      </c>
      <c r="I143" s="106">
        <v>130235</v>
      </c>
      <c r="J143" s="106">
        <f t="shared" si="55"/>
        <v>24745</v>
      </c>
      <c r="K143" s="106">
        <f t="shared" si="56"/>
        <v>154980</v>
      </c>
      <c r="L143" s="106">
        <v>143775</v>
      </c>
      <c r="M143" s="106">
        <f t="shared" si="57"/>
        <v>27317</v>
      </c>
      <c r="N143" s="106">
        <f t="shared" si="58"/>
        <v>171092</v>
      </c>
      <c r="O143" s="106">
        <v>176843</v>
      </c>
      <c r="P143" s="106">
        <f t="shared" si="59"/>
        <v>33600</v>
      </c>
      <c r="Q143" s="106">
        <f t="shared" si="60"/>
        <v>210443</v>
      </c>
      <c r="R143" s="106">
        <v>143775</v>
      </c>
      <c r="S143" s="106">
        <f t="shared" si="61"/>
        <v>27317</v>
      </c>
      <c r="T143" s="106">
        <f t="shared" si="62"/>
        <v>171092</v>
      </c>
      <c r="U143" s="106">
        <v>110000</v>
      </c>
      <c r="V143" s="106">
        <f t="shared" si="63"/>
        <v>20900</v>
      </c>
      <c r="W143" s="106">
        <f t="shared" si="64"/>
        <v>130900</v>
      </c>
      <c r="X143" s="106">
        <v>161983</v>
      </c>
      <c r="Y143" s="106">
        <f t="shared" si="65"/>
        <v>30777</v>
      </c>
      <c r="Z143" s="106">
        <f t="shared" si="66"/>
        <v>192760</v>
      </c>
      <c r="AA143" s="106">
        <f t="shared" si="50"/>
        <v>144435.16666666666</v>
      </c>
      <c r="AB143" s="107">
        <f t="shared" si="51"/>
        <v>110000</v>
      </c>
      <c r="AC143" s="106">
        <f t="shared" si="52"/>
        <v>176843</v>
      </c>
      <c r="AD143" s="108">
        <f t="shared" si="53"/>
        <v>143775</v>
      </c>
      <c r="AE143" s="109">
        <f t="shared" si="67"/>
        <v>110000</v>
      </c>
      <c r="AF143" s="110">
        <f t="shared" si="68"/>
        <v>20900</v>
      </c>
      <c r="AG143" s="110">
        <f t="shared" si="69"/>
        <v>130900</v>
      </c>
      <c r="AH143" s="119">
        <f t="shared" si="54"/>
        <v>130900</v>
      </c>
      <c r="AI143" s="94"/>
    </row>
    <row r="144" spans="1:35" ht="16.5">
      <c r="A144" s="102">
        <v>140</v>
      </c>
      <c r="B144" s="95" t="s">
        <v>414</v>
      </c>
      <c r="C144" s="95" t="s">
        <v>421</v>
      </c>
      <c r="D144" s="95" t="s">
        <v>386</v>
      </c>
      <c r="E144" s="95" t="s">
        <v>412</v>
      </c>
      <c r="F144" s="95" t="s">
        <v>382</v>
      </c>
      <c r="G144" s="95">
        <v>1</v>
      </c>
      <c r="H144" s="98">
        <v>0.19</v>
      </c>
      <c r="I144" s="106">
        <v>130235</v>
      </c>
      <c r="J144" s="106">
        <f t="shared" si="55"/>
        <v>24745</v>
      </c>
      <c r="K144" s="106">
        <f t="shared" si="56"/>
        <v>154980</v>
      </c>
      <c r="L144" s="106">
        <v>143775</v>
      </c>
      <c r="M144" s="106">
        <f t="shared" si="57"/>
        <v>27317</v>
      </c>
      <c r="N144" s="106">
        <f t="shared" si="58"/>
        <v>171092</v>
      </c>
      <c r="O144" s="106">
        <v>176843</v>
      </c>
      <c r="P144" s="106">
        <f t="shared" si="59"/>
        <v>33600</v>
      </c>
      <c r="Q144" s="106">
        <f t="shared" si="60"/>
        <v>210443</v>
      </c>
      <c r="R144" s="106">
        <v>143775</v>
      </c>
      <c r="S144" s="106">
        <f t="shared" si="61"/>
        <v>27317</v>
      </c>
      <c r="T144" s="106">
        <f t="shared" si="62"/>
        <v>171092</v>
      </c>
      <c r="U144" s="106">
        <v>110000</v>
      </c>
      <c r="V144" s="106">
        <f t="shared" si="63"/>
        <v>20900</v>
      </c>
      <c r="W144" s="106">
        <f t="shared" si="64"/>
        <v>130900</v>
      </c>
      <c r="X144" s="106">
        <v>161983</v>
      </c>
      <c r="Y144" s="106">
        <f t="shared" si="65"/>
        <v>30777</v>
      </c>
      <c r="Z144" s="106">
        <f t="shared" si="66"/>
        <v>192760</v>
      </c>
      <c r="AA144" s="106">
        <f t="shared" si="50"/>
        <v>144435.16666666666</v>
      </c>
      <c r="AB144" s="107">
        <f t="shared" si="51"/>
        <v>110000</v>
      </c>
      <c r="AC144" s="106">
        <f t="shared" si="52"/>
        <v>176843</v>
      </c>
      <c r="AD144" s="108">
        <f t="shared" si="53"/>
        <v>143775</v>
      </c>
      <c r="AE144" s="109">
        <f t="shared" si="67"/>
        <v>110000</v>
      </c>
      <c r="AF144" s="110">
        <f t="shared" si="68"/>
        <v>20900</v>
      </c>
      <c r="AG144" s="110">
        <f t="shared" si="69"/>
        <v>130900</v>
      </c>
      <c r="AH144" s="119">
        <f t="shared" si="54"/>
        <v>130900</v>
      </c>
      <c r="AI144" s="94"/>
    </row>
    <row r="145" spans="1:35" ht="16.5">
      <c r="A145" s="102">
        <v>141</v>
      </c>
      <c r="B145" s="95" t="s">
        <v>414</v>
      </c>
      <c r="C145" s="95" t="s">
        <v>420</v>
      </c>
      <c r="D145" s="95" t="s">
        <v>386</v>
      </c>
      <c r="E145" s="95" t="s">
        <v>412</v>
      </c>
      <c r="F145" s="95" t="s">
        <v>382</v>
      </c>
      <c r="G145" s="95">
        <v>1</v>
      </c>
      <c r="H145" s="98">
        <v>0.19</v>
      </c>
      <c r="I145" s="106">
        <v>130235</v>
      </c>
      <c r="J145" s="106">
        <f t="shared" si="55"/>
        <v>24745</v>
      </c>
      <c r="K145" s="106">
        <f t="shared" si="56"/>
        <v>154980</v>
      </c>
      <c r="L145" s="106">
        <v>143775</v>
      </c>
      <c r="M145" s="106">
        <f t="shared" si="57"/>
        <v>27317</v>
      </c>
      <c r="N145" s="106">
        <f t="shared" si="58"/>
        <v>171092</v>
      </c>
      <c r="O145" s="106">
        <v>176843</v>
      </c>
      <c r="P145" s="106">
        <f t="shared" si="59"/>
        <v>33600</v>
      </c>
      <c r="Q145" s="106">
        <f t="shared" si="60"/>
        <v>210443</v>
      </c>
      <c r="R145" s="106">
        <v>143775</v>
      </c>
      <c r="S145" s="106">
        <f t="shared" si="61"/>
        <v>27317</v>
      </c>
      <c r="T145" s="106">
        <f t="shared" si="62"/>
        <v>171092</v>
      </c>
      <c r="U145" s="106">
        <v>110000</v>
      </c>
      <c r="V145" s="106">
        <f t="shared" si="63"/>
        <v>20900</v>
      </c>
      <c r="W145" s="106">
        <f t="shared" si="64"/>
        <v>130900</v>
      </c>
      <c r="X145" s="106">
        <v>161983</v>
      </c>
      <c r="Y145" s="106">
        <f t="shared" si="65"/>
        <v>30777</v>
      </c>
      <c r="Z145" s="106">
        <f t="shared" si="66"/>
        <v>192760</v>
      </c>
      <c r="AA145" s="106">
        <f t="shared" si="50"/>
        <v>144435.16666666666</v>
      </c>
      <c r="AB145" s="107">
        <f t="shared" si="51"/>
        <v>110000</v>
      </c>
      <c r="AC145" s="106">
        <f t="shared" si="52"/>
        <v>176843</v>
      </c>
      <c r="AD145" s="108">
        <f t="shared" si="53"/>
        <v>143775</v>
      </c>
      <c r="AE145" s="109">
        <f t="shared" si="67"/>
        <v>110000</v>
      </c>
      <c r="AF145" s="110">
        <f t="shared" si="68"/>
        <v>20900</v>
      </c>
      <c r="AG145" s="110">
        <f t="shared" si="69"/>
        <v>130900</v>
      </c>
      <c r="AH145" s="119">
        <f t="shared" si="54"/>
        <v>130900</v>
      </c>
      <c r="AI145" s="94"/>
    </row>
    <row r="146" spans="1:35" ht="16.5">
      <c r="A146" s="102">
        <v>142</v>
      </c>
      <c r="B146" s="95" t="s">
        <v>414</v>
      </c>
      <c r="C146" s="95" t="s">
        <v>419</v>
      </c>
      <c r="D146" s="95" t="s">
        <v>386</v>
      </c>
      <c r="E146" s="95" t="s">
        <v>412</v>
      </c>
      <c r="F146" s="95" t="s">
        <v>382</v>
      </c>
      <c r="G146" s="95">
        <v>1</v>
      </c>
      <c r="H146" s="98">
        <v>0.19</v>
      </c>
      <c r="I146" s="106">
        <v>130235</v>
      </c>
      <c r="J146" s="106">
        <f t="shared" si="55"/>
        <v>24745</v>
      </c>
      <c r="K146" s="106">
        <f t="shared" si="56"/>
        <v>154980</v>
      </c>
      <c r="L146" s="106">
        <v>143775</v>
      </c>
      <c r="M146" s="106">
        <f t="shared" si="57"/>
        <v>27317</v>
      </c>
      <c r="N146" s="106">
        <f t="shared" si="58"/>
        <v>171092</v>
      </c>
      <c r="O146" s="106">
        <v>176843</v>
      </c>
      <c r="P146" s="106">
        <f t="shared" si="59"/>
        <v>33600</v>
      </c>
      <c r="Q146" s="106">
        <f t="shared" si="60"/>
        <v>210443</v>
      </c>
      <c r="R146" s="106">
        <v>143775</v>
      </c>
      <c r="S146" s="106">
        <f t="shared" si="61"/>
        <v>27317</v>
      </c>
      <c r="T146" s="106">
        <f t="shared" si="62"/>
        <v>171092</v>
      </c>
      <c r="U146" s="106">
        <v>110000</v>
      </c>
      <c r="V146" s="106">
        <f t="shared" si="63"/>
        <v>20900</v>
      </c>
      <c r="W146" s="106">
        <f t="shared" si="64"/>
        <v>130900</v>
      </c>
      <c r="X146" s="106">
        <v>161983</v>
      </c>
      <c r="Y146" s="106">
        <f t="shared" si="65"/>
        <v>30777</v>
      </c>
      <c r="Z146" s="106">
        <f t="shared" si="66"/>
        <v>192760</v>
      </c>
      <c r="AA146" s="106">
        <f t="shared" si="50"/>
        <v>144435.16666666666</v>
      </c>
      <c r="AB146" s="107">
        <f t="shared" si="51"/>
        <v>110000</v>
      </c>
      <c r="AC146" s="106">
        <f t="shared" si="52"/>
        <v>176843</v>
      </c>
      <c r="AD146" s="108">
        <f t="shared" si="53"/>
        <v>143775</v>
      </c>
      <c r="AE146" s="109">
        <f t="shared" si="67"/>
        <v>110000</v>
      </c>
      <c r="AF146" s="110">
        <f t="shared" si="68"/>
        <v>20900</v>
      </c>
      <c r="AG146" s="110">
        <f t="shared" si="69"/>
        <v>130900</v>
      </c>
      <c r="AH146" s="119">
        <f t="shared" si="54"/>
        <v>130900</v>
      </c>
      <c r="AI146" s="94"/>
    </row>
    <row r="147" spans="1:35" ht="16.5">
      <c r="A147" s="102">
        <v>143</v>
      </c>
      <c r="B147" s="95" t="s">
        <v>414</v>
      </c>
      <c r="C147" s="95" t="s">
        <v>418</v>
      </c>
      <c r="D147" s="95" t="s">
        <v>386</v>
      </c>
      <c r="E147" s="95" t="s">
        <v>412</v>
      </c>
      <c r="F147" s="95" t="s">
        <v>382</v>
      </c>
      <c r="G147" s="95">
        <v>1</v>
      </c>
      <c r="H147" s="98">
        <v>0.19</v>
      </c>
      <c r="I147" s="106">
        <v>130235</v>
      </c>
      <c r="J147" s="106">
        <f t="shared" si="55"/>
        <v>24745</v>
      </c>
      <c r="K147" s="106">
        <f t="shared" si="56"/>
        <v>154980</v>
      </c>
      <c r="L147" s="106">
        <v>143775</v>
      </c>
      <c r="M147" s="106">
        <f t="shared" si="57"/>
        <v>27317</v>
      </c>
      <c r="N147" s="106">
        <f t="shared" si="58"/>
        <v>171092</v>
      </c>
      <c r="O147" s="106">
        <v>176843</v>
      </c>
      <c r="P147" s="106">
        <f t="shared" si="59"/>
        <v>33600</v>
      </c>
      <c r="Q147" s="106">
        <f t="shared" si="60"/>
        <v>210443</v>
      </c>
      <c r="R147" s="106">
        <v>143775</v>
      </c>
      <c r="S147" s="106">
        <f t="shared" si="61"/>
        <v>27317</v>
      </c>
      <c r="T147" s="106">
        <f t="shared" si="62"/>
        <v>171092</v>
      </c>
      <c r="U147" s="106">
        <v>110000</v>
      </c>
      <c r="V147" s="106">
        <f t="shared" si="63"/>
        <v>20900</v>
      </c>
      <c r="W147" s="106">
        <f t="shared" si="64"/>
        <v>130900</v>
      </c>
      <c r="X147" s="106">
        <v>161983</v>
      </c>
      <c r="Y147" s="106">
        <f t="shared" si="65"/>
        <v>30777</v>
      </c>
      <c r="Z147" s="106">
        <f t="shared" si="66"/>
        <v>192760</v>
      </c>
      <c r="AA147" s="106">
        <f t="shared" si="50"/>
        <v>144435.16666666666</v>
      </c>
      <c r="AB147" s="107">
        <f t="shared" si="51"/>
        <v>110000</v>
      </c>
      <c r="AC147" s="106">
        <f t="shared" si="52"/>
        <v>176843</v>
      </c>
      <c r="AD147" s="108">
        <f t="shared" si="53"/>
        <v>143775</v>
      </c>
      <c r="AE147" s="109">
        <f t="shared" si="67"/>
        <v>110000</v>
      </c>
      <c r="AF147" s="110">
        <f t="shared" si="68"/>
        <v>20900</v>
      </c>
      <c r="AG147" s="110">
        <f t="shared" si="69"/>
        <v>130900</v>
      </c>
      <c r="AH147" s="119">
        <f t="shared" si="54"/>
        <v>130900</v>
      </c>
      <c r="AI147" s="94"/>
    </row>
    <row r="148" spans="1:35" ht="16.5">
      <c r="A148" s="102">
        <v>144</v>
      </c>
      <c r="B148" s="95" t="s">
        <v>414</v>
      </c>
      <c r="C148" s="95" t="s">
        <v>417</v>
      </c>
      <c r="D148" s="95" t="s">
        <v>386</v>
      </c>
      <c r="E148" s="95" t="s">
        <v>412</v>
      </c>
      <c r="F148" s="95" t="s">
        <v>382</v>
      </c>
      <c r="G148" s="95">
        <v>1</v>
      </c>
      <c r="H148" s="98">
        <v>0.19</v>
      </c>
      <c r="I148" s="106">
        <v>130235</v>
      </c>
      <c r="J148" s="106">
        <f t="shared" si="55"/>
        <v>24745</v>
      </c>
      <c r="K148" s="106">
        <f t="shared" si="56"/>
        <v>154980</v>
      </c>
      <c r="L148" s="106">
        <v>143775</v>
      </c>
      <c r="M148" s="106">
        <f t="shared" si="57"/>
        <v>27317</v>
      </c>
      <c r="N148" s="106">
        <f t="shared" si="58"/>
        <v>171092</v>
      </c>
      <c r="O148" s="106">
        <v>176843</v>
      </c>
      <c r="P148" s="106">
        <f t="shared" si="59"/>
        <v>33600</v>
      </c>
      <c r="Q148" s="106">
        <f t="shared" si="60"/>
        <v>210443</v>
      </c>
      <c r="R148" s="106">
        <v>143775</v>
      </c>
      <c r="S148" s="106">
        <f t="shared" si="61"/>
        <v>27317</v>
      </c>
      <c r="T148" s="106">
        <f t="shared" si="62"/>
        <v>171092</v>
      </c>
      <c r="U148" s="106">
        <v>110000</v>
      </c>
      <c r="V148" s="106">
        <f t="shared" si="63"/>
        <v>20900</v>
      </c>
      <c r="W148" s="106">
        <f t="shared" si="64"/>
        <v>130900</v>
      </c>
      <c r="X148" s="106">
        <v>161983</v>
      </c>
      <c r="Y148" s="106">
        <f t="shared" si="65"/>
        <v>30777</v>
      </c>
      <c r="Z148" s="106">
        <f t="shared" si="66"/>
        <v>192760</v>
      </c>
      <c r="AA148" s="106">
        <f t="shared" si="50"/>
        <v>144435.16666666666</v>
      </c>
      <c r="AB148" s="107">
        <f t="shared" si="51"/>
        <v>110000</v>
      </c>
      <c r="AC148" s="106">
        <f t="shared" si="52"/>
        <v>176843</v>
      </c>
      <c r="AD148" s="108">
        <f t="shared" si="53"/>
        <v>143775</v>
      </c>
      <c r="AE148" s="109">
        <f t="shared" si="67"/>
        <v>110000</v>
      </c>
      <c r="AF148" s="110">
        <f t="shared" si="68"/>
        <v>20900</v>
      </c>
      <c r="AG148" s="110">
        <f t="shared" si="69"/>
        <v>130900</v>
      </c>
      <c r="AH148" s="119">
        <f t="shared" si="54"/>
        <v>130900</v>
      </c>
      <c r="AI148" s="94"/>
    </row>
    <row r="149" spans="1:35" ht="16.5">
      <c r="A149" s="102">
        <v>145</v>
      </c>
      <c r="B149" s="95" t="s">
        <v>414</v>
      </c>
      <c r="C149" s="95" t="s">
        <v>416</v>
      </c>
      <c r="D149" s="95" t="s">
        <v>386</v>
      </c>
      <c r="E149" s="95" t="s">
        <v>412</v>
      </c>
      <c r="F149" s="95" t="s">
        <v>382</v>
      </c>
      <c r="G149" s="95">
        <v>1</v>
      </c>
      <c r="H149" s="98">
        <v>0.19</v>
      </c>
      <c r="I149" s="106">
        <v>130235</v>
      </c>
      <c r="J149" s="106">
        <f t="shared" si="55"/>
        <v>24745</v>
      </c>
      <c r="K149" s="106">
        <f t="shared" si="56"/>
        <v>154980</v>
      </c>
      <c r="L149" s="106">
        <v>143775</v>
      </c>
      <c r="M149" s="106">
        <f t="shared" si="57"/>
        <v>27317</v>
      </c>
      <c r="N149" s="106">
        <f t="shared" si="58"/>
        <v>171092</v>
      </c>
      <c r="O149" s="106">
        <v>176843</v>
      </c>
      <c r="P149" s="106">
        <f t="shared" si="59"/>
        <v>33600</v>
      </c>
      <c r="Q149" s="106">
        <f t="shared" si="60"/>
        <v>210443</v>
      </c>
      <c r="R149" s="106">
        <v>143775</v>
      </c>
      <c r="S149" s="106">
        <f t="shared" si="61"/>
        <v>27317</v>
      </c>
      <c r="T149" s="106">
        <f t="shared" si="62"/>
        <v>171092</v>
      </c>
      <c r="U149" s="106">
        <v>110000</v>
      </c>
      <c r="V149" s="106">
        <f t="shared" si="63"/>
        <v>20900</v>
      </c>
      <c r="W149" s="106">
        <f t="shared" si="64"/>
        <v>130900</v>
      </c>
      <c r="X149" s="106">
        <v>161983</v>
      </c>
      <c r="Y149" s="106">
        <f t="shared" si="65"/>
        <v>30777</v>
      </c>
      <c r="Z149" s="106">
        <f t="shared" si="66"/>
        <v>192760</v>
      </c>
      <c r="AA149" s="106">
        <f t="shared" si="50"/>
        <v>144435.16666666666</v>
      </c>
      <c r="AB149" s="107">
        <f t="shared" si="51"/>
        <v>110000</v>
      </c>
      <c r="AC149" s="106">
        <f t="shared" si="52"/>
        <v>176843</v>
      </c>
      <c r="AD149" s="108">
        <f t="shared" si="53"/>
        <v>143775</v>
      </c>
      <c r="AE149" s="109">
        <f t="shared" si="67"/>
        <v>110000</v>
      </c>
      <c r="AF149" s="110">
        <f t="shared" si="68"/>
        <v>20900</v>
      </c>
      <c r="AG149" s="110">
        <f t="shared" si="69"/>
        <v>130900</v>
      </c>
      <c r="AH149" s="119">
        <f t="shared" si="54"/>
        <v>130900</v>
      </c>
      <c r="AI149" s="94"/>
    </row>
    <row r="150" spans="1:35" ht="16.5">
      <c r="A150" s="102">
        <v>146</v>
      </c>
      <c r="B150" s="95" t="s">
        <v>414</v>
      </c>
      <c r="C150" s="95" t="s">
        <v>390</v>
      </c>
      <c r="D150" s="95" t="s">
        <v>569</v>
      </c>
      <c r="E150" s="95" t="s">
        <v>415</v>
      </c>
      <c r="F150" s="95" t="s">
        <v>382</v>
      </c>
      <c r="G150" s="95">
        <v>1</v>
      </c>
      <c r="H150" s="98">
        <v>0.19</v>
      </c>
      <c r="I150" s="106">
        <v>130235</v>
      </c>
      <c r="J150" s="106">
        <f t="shared" si="55"/>
        <v>24745</v>
      </c>
      <c r="K150" s="106">
        <f t="shared" si="56"/>
        <v>154980</v>
      </c>
      <c r="L150" s="112">
        <v>168569</v>
      </c>
      <c r="M150" s="106">
        <f t="shared" si="57"/>
        <v>32028</v>
      </c>
      <c r="N150" s="106">
        <f t="shared" si="58"/>
        <v>200597</v>
      </c>
      <c r="O150" s="112">
        <v>207340</v>
      </c>
      <c r="P150" s="106">
        <f t="shared" si="59"/>
        <v>39395</v>
      </c>
      <c r="Q150" s="106">
        <f t="shared" si="60"/>
        <v>246735</v>
      </c>
      <c r="R150" s="106">
        <v>168568.75</v>
      </c>
      <c r="S150" s="106">
        <f t="shared" si="61"/>
        <v>32028</v>
      </c>
      <c r="T150" s="106">
        <f t="shared" si="62"/>
        <v>200596.75</v>
      </c>
      <c r="U150" s="106">
        <v>140000</v>
      </c>
      <c r="V150" s="106">
        <f t="shared" si="63"/>
        <v>26600</v>
      </c>
      <c r="W150" s="106">
        <f t="shared" si="64"/>
        <v>166600</v>
      </c>
      <c r="X150" s="106">
        <v>187681</v>
      </c>
      <c r="Y150" s="106">
        <f t="shared" si="65"/>
        <v>35659</v>
      </c>
      <c r="Z150" s="106">
        <f t="shared" si="66"/>
        <v>223340</v>
      </c>
      <c r="AA150" s="106">
        <f t="shared" si="50"/>
        <v>167065.625</v>
      </c>
      <c r="AB150" s="107">
        <f t="shared" si="51"/>
        <v>130235</v>
      </c>
      <c r="AC150" s="106">
        <f t="shared" si="52"/>
        <v>207340</v>
      </c>
      <c r="AD150" s="108">
        <f t="shared" si="53"/>
        <v>168568.875</v>
      </c>
      <c r="AE150" s="109">
        <f t="shared" si="67"/>
        <v>130235</v>
      </c>
      <c r="AF150" s="110">
        <f t="shared" si="68"/>
        <v>24745</v>
      </c>
      <c r="AG150" s="110">
        <f t="shared" si="69"/>
        <v>154980</v>
      </c>
      <c r="AH150" s="119">
        <f t="shared" si="54"/>
        <v>154980</v>
      </c>
      <c r="AI150" s="94"/>
    </row>
    <row r="151" spans="1:35" ht="16.5">
      <c r="A151" s="102">
        <v>147</v>
      </c>
      <c r="B151" s="95" t="s">
        <v>414</v>
      </c>
      <c r="C151" s="95" t="s">
        <v>413</v>
      </c>
      <c r="D151" s="95" t="s">
        <v>386</v>
      </c>
      <c r="E151" s="95" t="s">
        <v>412</v>
      </c>
      <c r="F151" s="95" t="s">
        <v>382</v>
      </c>
      <c r="G151" s="95">
        <v>1</v>
      </c>
      <c r="H151" s="98">
        <v>0.19</v>
      </c>
      <c r="I151" s="106">
        <v>130235</v>
      </c>
      <c r="J151" s="106">
        <f t="shared" si="55"/>
        <v>24745</v>
      </c>
      <c r="K151" s="106">
        <f t="shared" si="56"/>
        <v>154980</v>
      </c>
      <c r="L151" s="106">
        <v>143775</v>
      </c>
      <c r="M151" s="106">
        <f t="shared" si="57"/>
        <v>27317</v>
      </c>
      <c r="N151" s="106">
        <f t="shared" si="58"/>
        <v>171092</v>
      </c>
      <c r="O151" s="106">
        <v>176843</v>
      </c>
      <c r="P151" s="106">
        <f t="shared" si="59"/>
        <v>33600</v>
      </c>
      <c r="Q151" s="106">
        <f t="shared" si="60"/>
        <v>210443</v>
      </c>
      <c r="R151" s="106">
        <v>143775</v>
      </c>
      <c r="S151" s="106">
        <f t="shared" si="61"/>
        <v>27317</v>
      </c>
      <c r="T151" s="106">
        <f t="shared" si="62"/>
        <v>171092</v>
      </c>
      <c r="U151" s="106">
        <v>110000</v>
      </c>
      <c r="V151" s="106">
        <f t="shared" si="63"/>
        <v>20900</v>
      </c>
      <c r="W151" s="106">
        <f t="shared" si="64"/>
        <v>130900</v>
      </c>
      <c r="X151" s="106">
        <v>161983</v>
      </c>
      <c r="Y151" s="106">
        <f t="shared" si="65"/>
        <v>30777</v>
      </c>
      <c r="Z151" s="106">
        <f t="shared" si="66"/>
        <v>192760</v>
      </c>
      <c r="AA151" s="106">
        <f t="shared" si="50"/>
        <v>144435.16666666666</v>
      </c>
      <c r="AB151" s="107">
        <f t="shared" si="51"/>
        <v>110000</v>
      </c>
      <c r="AC151" s="106">
        <f t="shared" si="52"/>
        <v>176843</v>
      </c>
      <c r="AD151" s="108">
        <f t="shared" si="53"/>
        <v>143775</v>
      </c>
      <c r="AE151" s="109">
        <f t="shared" si="67"/>
        <v>110000</v>
      </c>
      <c r="AF151" s="110">
        <f t="shared" si="68"/>
        <v>20900</v>
      </c>
      <c r="AG151" s="110">
        <f t="shared" si="69"/>
        <v>130900</v>
      </c>
      <c r="AH151" s="119">
        <f t="shared" si="54"/>
        <v>130900</v>
      </c>
      <c r="AI151" s="94"/>
    </row>
    <row r="152" spans="1:35">
      <c r="A152" s="102">
        <v>148</v>
      </c>
      <c r="B152" s="95" t="s">
        <v>410</v>
      </c>
      <c r="C152" s="95" t="s">
        <v>411</v>
      </c>
      <c r="D152" s="95" t="s">
        <v>569</v>
      </c>
      <c r="E152" s="95" t="s">
        <v>383</v>
      </c>
      <c r="F152" s="95" t="s">
        <v>382</v>
      </c>
      <c r="G152" s="95">
        <v>1</v>
      </c>
      <c r="H152" s="98">
        <v>0.19</v>
      </c>
      <c r="I152" s="106">
        <v>130235</v>
      </c>
      <c r="J152" s="106">
        <f t="shared" si="55"/>
        <v>24745</v>
      </c>
      <c r="K152" s="106">
        <f t="shared" si="56"/>
        <v>154980</v>
      </c>
      <c r="L152" s="112">
        <v>168569</v>
      </c>
      <c r="M152" s="106">
        <f t="shared" si="57"/>
        <v>32028</v>
      </c>
      <c r="N152" s="106">
        <f t="shared" si="58"/>
        <v>200597</v>
      </c>
      <c r="O152" s="112">
        <v>207340</v>
      </c>
      <c r="P152" s="106">
        <f t="shared" si="59"/>
        <v>39395</v>
      </c>
      <c r="Q152" s="106">
        <f t="shared" si="60"/>
        <v>246735</v>
      </c>
      <c r="R152" s="106">
        <v>168568.75</v>
      </c>
      <c r="S152" s="106">
        <f t="shared" si="61"/>
        <v>32028</v>
      </c>
      <c r="T152" s="106">
        <f t="shared" si="62"/>
        <v>200596.75</v>
      </c>
      <c r="U152" s="106">
        <v>140000</v>
      </c>
      <c r="V152" s="106">
        <f t="shared" si="63"/>
        <v>26600</v>
      </c>
      <c r="W152" s="106">
        <f t="shared" si="64"/>
        <v>166600</v>
      </c>
      <c r="X152" s="106">
        <v>187681</v>
      </c>
      <c r="Y152" s="106">
        <f t="shared" si="65"/>
        <v>35659</v>
      </c>
      <c r="Z152" s="106">
        <f t="shared" si="66"/>
        <v>223340</v>
      </c>
      <c r="AA152" s="106">
        <f t="shared" si="50"/>
        <v>167065.625</v>
      </c>
      <c r="AB152" s="107">
        <f t="shared" si="51"/>
        <v>130235</v>
      </c>
      <c r="AC152" s="106">
        <f t="shared" si="52"/>
        <v>207340</v>
      </c>
      <c r="AD152" s="108">
        <f t="shared" si="53"/>
        <v>168568.875</v>
      </c>
      <c r="AE152" s="109">
        <f t="shared" si="67"/>
        <v>130235</v>
      </c>
      <c r="AF152" s="110">
        <f t="shared" si="68"/>
        <v>24745</v>
      </c>
      <c r="AG152" s="110">
        <f t="shared" si="69"/>
        <v>154980</v>
      </c>
      <c r="AH152" s="119">
        <f t="shared" si="54"/>
        <v>154980</v>
      </c>
      <c r="AI152" s="94"/>
    </row>
    <row r="153" spans="1:35">
      <c r="A153" s="102">
        <v>149</v>
      </c>
      <c r="B153" s="95" t="s">
        <v>410</v>
      </c>
      <c r="C153" s="95" t="s">
        <v>409</v>
      </c>
      <c r="D153" s="95" t="s">
        <v>569</v>
      </c>
      <c r="E153" s="95" t="s">
        <v>383</v>
      </c>
      <c r="F153" s="95" t="s">
        <v>382</v>
      </c>
      <c r="G153" s="95">
        <v>1</v>
      </c>
      <c r="H153" s="98">
        <v>0.19</v>
      </c>
      <c r="I153" s="106">
        <v>130235</v>
      </c>
      <c r="J153" s="106">
        <f t="shared" si="55"/>
        <v>24745</v>
      </c>
      <c r="K153" s="106">
        <f t="shared" si="56"/>
        <v>154980</v>
      </c>
      <c r="L153" s="112">
        <v>168569</v>
      </c>
      <c r="M153" s="106">
        <f t="shared" si="57"/>
        <v>32028</v>
      </c>
      <c r="N153" s="106">
        <f t="shared" si="58"/>
        <v>200597</v>
      </c>
      <c r="O153" s="112">
        <v>207340</v>
      </c>
      <c r="P153" s="106">
        <f t="shared" si="59"/>
        <v>39395</v>
      </c>
      <c r="Q153" s="106">
        <f t="shared" si="60"/>
        <v>246735</v>
      </c>
      <c r="R153" s="106">
        <v>168568.75</v>
      </c>
      <c r="S153" s="106">
        <f t="shared" si="61"/>
        <v>32028</v>
      </c>
      <c r="T153" s="106">
        <f t="shared" si="62"/>
        <v>200596.75</v>
      </c>
      <c r="U153" s="106">
        <v>140000</v>
      </c>
      <c r="V153" s="106">
        <f t="shared" si="63"/>
        <v>26600</v>
      </c>
      <c r="W153" s="106">
        <f t="shared" si="64"/>
        <v>166600</v>
      </c>
      <c r="X153" s="106">
        <v>187681</v>
      </c>
      <c r="Y153" s="106">
        <f t="shared" si="65"/>
        <v>35659</v>
      </c>
      <c r="Z153" s="106">
        <f t="shared" si="66"/>
        <v>223340</v>
      </c>
      <c r="AA153" s="106">
        <f t="shared" si="50"/>
        <v>167065.625</v>
      </c>
      <c r="AB153" s="107">
        <f t="shared" si="51"/>
        <v>130235</v>
      </c>
      <c r="AC153" s="106">
        <f t="shared" si="52"/>
        <v>207340</v>
      </c>
      <c r="AD153" s="108">
        <f t="shared" si="53"/>
        <v>168568.875</v>
      </c>
      <c r="AE153" s="109">
        <f t="shared" si="67"/>
        <v>130235</v>
      </c>
      <c r="AF153" s="110">
        <f t="shared" si="68"/>
        <v>24745</v>
      </c>
      <c r="AG153" s="110">
        <f t="shared" si="69"/>
        <v>154980</v>
      </c>
      <c r="AH153" s="119">
        <f t="shared" si="54"/>
        <v>154980</v>
      </c>
      <c r="AI153" s="94"/>
    </row>
    <row r="154" spans="1:35">
      <c r="A154" s="102">
        <v>150</v>
      </c>
      <c r="B154" s="95" t="s">
        <v>396</v>
      </c>
      <c r="C154" s="95" t="s">
        <v>390</v>
      </c>
      <c r="D154" s="95" t="s">
        <v>386</v>
      </c>
      <c r="E154" s="95" t="s">
        <v>383</v>
      </c>
      <c r="F154" s="95" t="s">
        <v>382</v>
      </c>
      <c r="G154" s="95">
        <v>1</v>
      </c>
      <c r="H154" s="98">
        <v>0.19</v>
      </c>
      <c r="I154" s="106">
        <v>130235</v>
      </c>
      <c r="J154" s="106">
        <f t="shared" si="55"/>
        <v>24745</v>
      </c>
      <c r="K154" s="106">
        <f t="shared" si="56"/>
        <v>154980</v>
      </c>
      <c r="L154" s="106">
        <v>143775</v>
      </c>
      <c r="M154" s="106">
        <f t="shared" si="57"/>
        <v>27317</v>
      </c>
      <c r="N154" s="106">
        <f t="shared" si="58"/>
        <v>171092</v>
      </c>
      <c r="O154" s="106">
        <v>176843</v>
      </c>
      <c r="P154" s="106">
        <f t="shared" si="59"/>
        <v>33600</v>
      </c>
      <c r="Q154" s="106">
        <f t="shared" si="60"/>
        <v>210443</v>
      </c>
      <c r="R154" s="106">
        <v>143775</v>
      </c>
      <c r="S154" s="106">
        <f t="shared" si="61"/>
        <v>27317</v>
      </c>
      <c r="T154" s="106">
        <f t="shared" si="62"/>
        <v>171092</v>
      </c>
      <c r="U154" s="106">
        <v>110000</v>
      </c>
      <c r="V154" s="106">
        <f t="shared" si="63"/>
        <v>20900</v>
      </c>
      <c r="W154" s="106">
        <f t="shared" si="64"/>
        <v>130900</v>
      </c>
      <c r="X154" s="106">
        <v>161983</v>
      </c>
      <c r="Y154" s="106">
        <f t="shared" si="65"/>
        <v>30777</v>
      </c>
      <c r="Z154" s="106">
        <f t="shared" si="66"/>
        <v>192760</v>
      </c>
      <c r="AA154" s="106">
        <f t="shared" si="50"/>
        <v>144435.16666666666</v>
      </c>
      <c r="AB154" s="107">
        <f t="shared" si="51"/>
        <v>110000</v>
      </c>
      <c r="AC154" s="106">
        <f t="shared" si="52"/>
        <v>176843</v>
      </c>
      <c r="AD154" s="108">
        <f t="shared" si="53"/>
        <v>143775</v>
      </c>
      <c r="AE154" s="109">
        <f t="shared" si="67"/>
        <v>110000</v>
      </c>
      <c r="AF154" s="110">
        <f t="shared" si="68"/>
        <v>20900</v>
      </c>
      <c r="AG154" s="110">
        <f t="shared" si="69"/>
        <v>130900</v>
      </c>
      <c r="AH154" s="119">
        <f t="shared" si="54"/>
        <v>130900</v>
      </c>
      <c r="AI154" s="94"/>
    </row>
    <row r="155" spans="1:35">
      <c r="A155" s="102">
        <v>151</v>
      </c>
      <c r="B155" s="95" t="s">
        <v>396</v>
      </c>
      <c r="C155" s="95" t="s">
        <v>390</v>
      </c>
      <c r="D155" s="95" t="s">
        <v>386</v>
      </c>
      <c r="E155" s="95" t="s">
        <v>383</v>
      </c>
      <c r="F155" s="95" t="s">
        <v>382</v>
      </c>
      <c r="G155" s="95">
        <v>1</v>
      </c>
      <c r="H155" s="98">
        <v>0.19</v>
      </c>
      <c r="I155" s="106">
        <v>130235</v>
      </c>
      <c r="J155" s="106">
        <f t="shared" si="55"/>
        <v>24745</v>
      </c>
      <c r="K155" s="106">
        <f t="shared" si="56"/>
        <v>154980</v>
      </c>
      <c r="L155" s="106">
        <v>143775</v>
      </c>
      <c r="M155" s="106">
        <f t="shared" si="57"/>
        <v>27317</v>
      </c>
      <c r="N155" s="106">
        <f t="shared" si="58"/>
        <v>171092</v>
      </c>
      <c r="O155" s="106">
        <v>176843</v>
      </c>
      <c r="P155" s="106">
        <f t="shared" si="59"/>
        <v>33600</v>
      </c>
      <c r="Q155" s="106">
        <f t="shared" si="60"/>
        <v>210443</v>
      </c>
      <c r="R155" s="106">
        <v>143775</v>
      </c>
      <c r="S155" s="106">
        <f t="shared" si="61"/>
        <v>27317</v>
      </c>
      <c r="T155" s="106">
        <f t="shared" si="62"/>
        <v>171092</v>
      </c>
      <c r="U155" s="106">
        <v>110000</v>
      </c>
      <c r="V155" s="106">
        <f t="shared" si="63"/>
        <v>20900</v>
      </c>
      <c r="W155" s="106">
        <f t="shared" si="64"/>
        <v>130900</v>
      </c>
      <c r="X155" s="106">
        <v>161983</v>
      </c>
      <c r="Y155" s="106">
        <f t="shared" si="65"/>
        <v>30777</v>
      </c>
      <c r="Z155" s="106">
        <f t="shared" si="66"/>
        <v>192760</v>
      </c>
      <c r="AA155" s="106">
        <f t="shared" si="50"/>
        <v>144435.16666666666</v>
      </c>
      <c r="AB155" s="107">
        <f t="shared" si="51"/>
        <v>110000</v>
      </c>
      <c r="AC155" s="106">
        <f t="shared" si="52"/>
        <v>176843</v>
      </c>
      <c r="AD155" s="108">
        <f t="shared" si="53"/>
        <v>143775</v>
      </c>
      <c r="AE155" s="109">
        <f t="shared" si="67"/>
        <v>110000</v>
      </c>
      <c r="AF155" s="110">
        <f t="shared" si="68"/>
        <v>20900</v>
      </c>
      <c r="AG155" s="110">
        <f t="shared" si="69"/>
        <v>130900</v>
      </c>
      <c r="AH155" s="119">
        <f t="shared" si="54"/>
        <v>130900</v>
      </c>
      <c r="AI155" s="94"/>
    </row>
    <row r="156" spans="1:35">
      <c r="A156" s="102">
        <v>152</v>
      </c>
      <c r="B156" s="95" t="s">
        <v>396</v>
      </c>
      <c r="C156" s="95" t="s">
        <v>408</v>
      </c>
      <c r="D156" s="95" t="s">
        <v>386</v>
      </c>
      <c r="E156" s="95" t="s">
        <v>398</v>
      </c>
      <c r="F156" s="95" t="s">
        <v>382</v>
      </c>
      <c r="G156" s="95">
        <v>1</v>
      </c>
      <c r="H156" s="98">
        <v>0.19</v>
      </c>
      <c r="I156" s="106">
        <v>130235</v>
      </c>
      <c r="J156" s="106">
        <f t="shared" si="55"/>
        <v>24745</v>
      </c>
      <c r="K156" s="106">
        <f t="shared" si="56"/>
        <v>154980</v>
      </c>
      <c r="L156" s="106">
        <v>143775</v>
      </c>
      <c r="M156" s="106">
        <f t="shared" si="57"/>
        <v>27317</v>
      </c>
      <c r="N156" s="106">
        <f t="shared" si="58"/>
        <v>171092</v>
      </c>
      <c r="O156" s="106">
        <v>176843</v>
      </c>
      <c r="P156" s="106">
        <f t="shared" si="59"/>
        <v>33600</v>
      </c>
      <c r="Q156" s="106">
        <f t="shared" si="60"/>
        <v>210443</v>
      </c>
      <c r="R156" s="106">
        <v>143775</v>
      </c>
      <c r="S156" s="106">
        <f t="shared" si="61"/>
        <v>27317</v>
      </c>
      <c r="T156" s="106">
        <f t="shared" si="62"/>
        <v>171092</v>
      </c>
      <c r="U156" s="106">
        <v>110000</v>
      </c>
      <c r="V156" s="106">
        <f t="shared" si="63"/>
        <v>20900</v>
      </c>
      <c r="W156" s="106">
        <f t="shared" si="64"/>
        <v>130900</v>
      </c>
      <c r="X156" s="106">
        <v>161983</v>
      </c>
      <c r="Y156" s="106">
        <f t="shared" si="65"/>
        <v>30777</v>
      </c>
      <c r="Z156" s="106">
        <f t="shared" si="66"/>
        <v>192760</v>
      </c>
      <c r="AA156" s="106">
        <f t="shared" si="50"/>
        <v>144435.16666666666</v>
      </c>
      <c r="AB156" s="107">
        <f t="shared" si="51"/>
        <v>110000</v>
      </c>
      <c r="AC156" s="106">
        <f t="shared" si="52"/>
        <v>176843</v>
      </c>
      <c r="AD156" s="108">
        <f t="shared" si="53"/>
        <v>143775</v>
      </c>
      <c r="AE156" s="109">
        <f t="shared" si="67"/>
        <v>110000</v>
      </c>
      <c r="AF156" s="110">
        <f t="shared" si="68"/>
        <v>20900</v>
      </c>
      <c r="AG156" s="110">
        <f t="shared" si="69"/>
        <v>130900</v>
      </c>
      <c r="AH156" s="119">
        <f t="shared" si="54"/>
        <v>130900</v>
      </c>
      <c r="AI156" s="94"/>
    </row>
    <row r="157" spans="1:35">
      <c r="A157" s="102">
        <v>153</v>
      </c>
      <c r="B157" s="95" t="s">
        <v>396</v>
      </c>
      <c r="C157" s="95" t="s">
        <v>407</v>
      </c>
      <c r="D157" s="95" t="s">
        <v>406</v>
      </c>
      <c r="E157" s="95" t="s">
        <v>405</v>
      </c>
      <c r="F157" s="95" t="s">
        <v>382</v>
      </c>
      <c r="G157" s="95">
        <v>1</v>
      </c>
      <c r="H157" s="98">
        <v>0.19</v>
      </c>
      <c r="I157" s="112">
        <v>61287</v>
      </c>
      <c r="J157" s="106">
        <f t="shared" si="55"/>
        <v>11645</v>
      </c>
      <c r="K157" s="106">
        <f t="shared" si="56"/>
        <v>72932</v>
      </c>
      <c r="L157" s="112">
        <v>143775</v>
      </c>
      <c r="M157" s="106">
        <f t="shared" si="57"/>
        <v>27317</v>
      </c>
      <c r="N157" s="106">
        <f t="shared" si="58"/>
        <v>171092</v>
      </c>
      <c r="O157" s="112">
        <v>176843</v>
      </c>
      <c r="P157" s="106">
        <f t="shared" si="59"/>
        <v>33600</v>
      </c>
      <c r="Q157" s="106">
        <f t="shared" si="60"/>
        <v>210443</v>
      </c>
      <c r="R157" s="106">
        <v>143775</v>
      </c>
      <c r="S157" s="106">
        <f t="shared" si="61"/>
        <v>27317</v>
      </c>
      <c r="T157" s="106">
        <f t="shared" si="62"/>
        <v>171092</v>
      </c>
      <c r="U157" s="106">
        <v>140000</v>
      </c>
      <c r="V157" s="106">
        <f t="shared" si="63"/>
        <v>26600</v>
      </c>
      <c r="W157" s="106">
        <f t="shared" si="64"/>
        <v>166600</v>
      </c>
      <c r="X157" s="106">
        <v>160897</v>
      </c>
      <c r="Y157" s="106">
        <f t="shared" si="65"/>
        <v>30570</v>
      </c>
      <c r="Z157" s="106">
        <f t="shared" si="66"/>
        <v>191467</v>
      </c>
      <c r="AA157" s="106">
        <f t="shared" si="50"/>
        <v>137762.83333333334</v>
      </c>
      <c r="AB157" s="107">
        <f t="shared" si="51"/>
        <v>61287</v>
      </c>
      <c r="AC157" s="106">
        <f t="shared" si="52"/>
        <v>176843</v>
      </c>
      <c r="AD157" s="108">
        <f t="shared" si="53"/>
        <v>143775</v>
      </c>
      <c r="AE157" s="109">
        <f t="shared" si="67"/>
        <v>61287</v>
      </c>
      <c r="AF157" s="110">
        <f t="shared" si="68"/>
        <v>11645</v>
      </c>
      <c r="AG157" s="110">
        <f t="shared" si="69"/>
        <v>72932</v>
      </c>
      <c r="AH157" s="119">
        <f t="shared" si="54"/>
        <v>72932</v>
      </c>
      <c r="AI157" s="94"/>
    </row>
    <row r="158" spans="1:35">
      <c r="A158" s="102">
        <v>154</v>
      </c>
      <c r="B158" s="95" t="s">
        <v>396</v>
      </c>
      <c r="C158" s="95" t="s">
        <v>404</v>
      </c>
      <c r="D158" s="95" t="s">
        <v>386</v>
      </c>
      <c r="E158" s="95" t="s">
        <v>398</v>
      </c>
      <c r="F158" s="95" t="s">
        <v>382</v>
      </c>
      <c r="G158" s="95">
        <v>1</v>
      </c>
      <c r="H158" s="98">
        <v>0.19</v>
      </c>
      <c r="I158" s="106">
        <v>130235</v>
      </c>
      <c r="J158" s="106">
        <f t="shared" si="55"/>
        <v>24745</v>
      </c>
      <c r="K158" s="106">
        <f t="shared" si="56"/>
        <v>154980</v>
      </c>
      <c r="L158" s="106">
        <v>143775</v>
      </c>
      <c r="M158" s="106">
        <f t="shared" si="57"/>
        <v>27317</v>
      </c>
      <c r="N158" s="106">
        <f t="shared" si="58"/>
        <v>171092</v>
      </c>
      <c r="O158" s="106">
        <v>176843</v>
      </c>
      <c r="P158" s="106">
        <f t="shared" si="59"/>
        <v>33600</v>
      </c>
      <c r="Q158" s="106">
        <f t="shared" si="60"/>
        <v>210443</v>
      </c>
      <c r="R158" s="106">
        <v>143775</v>
      </c>
      <c r="S158" s="106">
        <f t="shared" si="61"/>
        <v>27317</v>
      </c>
      <c r="T158" s="106">
        <f t="shared" si="62"/>
        <v>171092</v>
      </c>
      <c r="U158" s="106">
        <v>110000</v>
      </c>
      <c r="V158" s="106">
        <f t="shared" si="63"/>
        <v>20900</v>
      </c>
      <c r="W158" s="106">
        <f t="shared" si="64"/>
        <v>130900</v>
      </c>
      <c r="X158" s="106">
        <v>161983</v>
      </c>
      <c r="Y158" s="106">
        <f t="shared" si="65"/>
        <v>30777</v>
      </c>
      <c r="Z158" s="106">
        <f t="shared" si="66"/>
        <v>192760</v>
      </c>
      <c r="AA158" s="106">
        <f t="shared" si="50"/>
        <v>144435.16666666666</v>
      </c>
      <c r="AB158" s="107">
        <f t="shared" si="51"/>
        <v>110000</v>
      </c>
      <c r="AC158" s="106">
        <f t="shared" si="52"/>
        <v>176843</v>
      </c>
      <c r="AD158" s="108">
        <f t="shared" si="53"/>
        <v>143775</v>
      </c>
      <c r="AE158" s="109">
        <f t="shared" si="67"/>
        <v>110000</v>
      </c>
      <c r="AF158" s="110">
        <f t="shared" si="68"/>
        <v>20900</v>
      </c>
      <c r="AG158" s="110">
        <f t="shared" si="69"/>
        <v>130900</v>
      </c>
      <c r="AH158" s="119">
        <f t="shared" si="54"/>
        <v>130900</v>
      </c>
      <c r="AI158" s="94"/>
    </row>
    <row r="159" spans="1:35">
      <c r="A159" s="102">
        <v>155</v>
      </c>
      <c r="B159" s="95" t="s">
        <v>396</v>
      </c>
      <c r="C159" s="95" t="s">
        <v>403</v>
      </c>
      <c r="D159" s="95" t="s">
        <v>386</v>
      </c>
      <c r="E159" s="95" t="s">
        <v>398</v>
      </c>
      <c r="F159" s="95" t="s">
        <v>382</v>
      </c>
      <c r="G159" s="95">
        <v>1</v>
      </c>
      <c r="H159" s="98">
        <v>0.19</v>
      </c>
      <c r="I159" s="106">
        <v>130235</v>
      </c>
      <c r="J159" s="106">
        <f t="shared" si="55"/>
        <v>24745</v>
      </c>
      <c r="K159" s="106">
        <f t="shared" si="56"/>
        <v>154980</v>
      </c>
      <c r="L159" s="106">
        <v>143775</v>
      </c>
      <c r="M159" s="106">
        <f t="shared" si="57"/>
        <v>27317</v>
      </c>
      <c r="N159" s="106">
        <f t="shared" si="58"/>
        <v>171092</v>
      </c>
      <c r="O159" s="106">
        <v>176843</v>
      </c>
      <c r="P159" s="106">
        <f t="shared" si="59"/>
        <v>33600</v>
      </c>
      <c r="Q159" s="106">
        <f t="shared" si="60"/>
        <v>210443</v>
      </c>
      <c r="R159" s="106">
        <v>143775</v>
      </c>
      <c r="S159" s="106">
        <f t="shared" si="61"/>
        <v>27317</v>
      </c>
      <c r="T159" s="106">
        <f t="shared" si="62"/>
        <v>171092</v>
      </c>
      <c r="U159" s="106">
        <v>110000</v>
      </c>
      <c r="V159" s="106">
        <f t="shared" si="63"/>
        <v>20900</v>
      </c>
      <c r="W159" s="106">
        <f t="shared" si="64"/>
        <v>130900</v>
      </c>
      <c r="X159" s="106">
        <v>161983</v>
      </c>
      <c r="Y159" s="106">
        <f t="shared" si="65"/>
        <v>30777</v>
      </c>
      <c r="Z159" s="106">
        <f t="shared" si="66"/>
        <v>192760</v>
      </c>
      <c r="AA159" s="106">
        <f t="shared" si="50"/>
        <v>144435.16666666666</v>
      </c>
      <c r="AB159" s="107">
        <f t="shared" si="51"/>
        <v>110000</v>
      </c>
      <c r="AC159" s="106">
        <f t="shared" si="52"/>
        <v>176843</v>
      </c>
      <c r="AD159" s="108">
        <f t="shared" si="53"/>
        <v>143775</v>
      </c>
      <c r="AE159" s="109">
        <f t="shared" si="67"/>
        <v>110000</v>
      </c>
      <c r="AF159" s="110">
        <f t="shared" si="68"/>
        <v>20900</v>
      </c>
      <c r="AG159" s="110">
        <f t="shared" si="69"/>
        <v>130900</v>
      </c>
      <c r="AH159" s="119">
        <f t="shared" si="54"/>
        <v>130900</v>
      </c>
      <c r="AI159" s="94"/>
    </row>
    <row r="160" spans="1:35">
      <c r="A160" s="102">
        <v>156</v>
      </c>
      <c r="B160" s="95" t="s">
        <v>396</v>
      </c>
      <c r="C160" s="95" t="s">
        <v>402</v>
      </c>
      <c r="D160" s="95" t="s">
        <v>386</v>
      </c>
      <c r="E160" s="95" t="s">
        <v>398</v>
      </c>
      <c r="F160" s="95" t="s">
        <v>382</v>
      </c>
      <c r="G160" s="95">
        <v>1</v>
      </c>
      <c r="H160" s="98">
        <v>0.19</v>
      </c>
      <c r="I160" s="106">
        <v>130235</v>
      </c>
      <c r="J160" s="106">
        <f t="shared" si="55"/>
        <v>24745</v>
      </c>
      <c r="K160" s="106">
        <f t="shared" si="56"/>
        <v>154980</v>
      </c>
      <c r="L160" s="106">
        <v>143775</v>
      </c>
      <c r="M160" s="106">
        <f t="shared" si="57"/>
        <v>27317</v>
      </c>
      <c r="N160" s="106">
        <f t="shared" si="58"/>
        <v>171092</v>
      </c>
      <c r="O160" s="106">
        <v>176843</v>
      </c>
      <c r="P160" s="106">
        <f t="shared" si="59"/>
        <v>33600</v>
      </c>
      <c r="Q160" s="106">
        <f t="shared" si="60"/>
        <v>210443</v>
      </c>
      <c r="R160" s="106">
        <v>143775</v>
      </c>
      <c r="S160" s="106">
        <f t="shared" si="61"/>
        <v>27317</v>
      </c>
      <c r="T160" s="106">
        <f t="shared" si="62"/>
        <v>171092</v>
      </c>
      <c r="U160" s="106">
        <v>110000</v>
      </c>
      <c r="V160" s="106">
        <f t="shared" si="63"/>
        <v>20900</v>
      </c>
      <c r="W160" s="106">
        <f t="shared" si="64"/>
        <v>130900</v>
      </c>
      <c r="X160" s="106">
        <v>161983</v>
      </c>
      <c r="Y160" s="106">
        <f t="shared" si="65"/>
        <v>30777</v>
      </c>
      <c r="Z160" s="106">
        <f t="shared" si="66"/>
        <v>192760</v>
      </c>
      <c r="AA160" s="106">
        <f t="shared" si="50"/>
        <v>144435.16666666666</v>
      </c>
      <c r="AB160" s="107">
        <f t="shared" si="51"/>
        <v>110000</v>
      </c>
      <c r="AC160" s="106">
        <f t="shared" si="52"/>
        <v>176843</v>
      </c>
      <c r="AD160" s="108">
        <f t="shared" si="53"/>
        <v>143775</v>
      </c>
      <c r="AE160" s="109">
        <f t="shared" si="67"/>
        <v>110000</v>
      </c>
      <c r="AF160" s="110">
        <f t="shared" si="68"/>
        <v>20900</v>
      </c>
      <c r="AG160" s="110">
        <f t="shared" si="69"/>
        <v>130900</v>
      </c>
      <c r="AH160" s="119">
        <f t="shared" si="54"/>
        <v>130900</v>
      </c>
      <c r="AI160" s="94"/>
    </row>
    <row r="161" spans="1:35">
      <c r="A161" s="102">
        <v>157</v>
      </c>
      <c r="B161" s="95" t="s">
        <v>396</v>
      </c>
      <c r="C161" s="95" t="s">
        <v>401</v>
      </c>
      <c r="D161" s="95" t="s">
        <v>386</v>
      </c>
      <c r="E161" s="95" t="s">
        <v>398</v>
      </c>
      <c r="F161" s="95" t="s">
        <v>382</v>
      </c>
      <c r="G161" s="95">
        <v>1</v>
      </c>
      <c r="H161" s="98">
        <v>0.19</v>
      </c>
      <c r="I161" s="106">
        <v>130235</v>
      </c>
      <c r="J161" s="106">
        <f t="shared" si="55"/>
        <v>24745</v>
      </c>
      <c r="K161" s="106">
        <f t="shared" si="56"/>
        <v>154980</v>
      </c>
      <c r="L161" s="106">
        <v>143775</v>
      </c>
      <c r="M161" s="106">
        <f t="shared" si="57"/>
        <v>27317</v>
      </c>
      <c r="N161" s="106">
        <f t="shared" si="58"/>
        <v>171092</v>
      </c>
      <c r="O161" s="106">
        <v>176843</v>
      </c>
      <c r="P161" s="106">
        <f t="shared" si="59"/>
        <v>33600</v>
      </c>
      <c r="Q161" s="106">
        <f t="shared" si="60"/>
        <v>210443</v>
      </c>
      <c r="R161" s="106">
        <v>143775</v>
      </c>
      <c r="S161" s="106">
        <f t="shared" si="61"/>
        <v>27317</v>
      </c>
      <c r="T161" s="106">
        <f t="shared" si="62"/>
        <v>171092</v>
      </c>
      <c r="U161" s="106">
        <v>110000</v>
      </c>
      <c r="V161" s="106">
        <f t="shared" si="63"/>
        <v>20900</v>
      </c>
      <c r="W161" s="106">
        <f t="shared" si="64"/>
        <v>130900</v>
      </c>
      <c r="X161" s="106">
        <v>161983</v>
      </c>
      <c r="Y161" s="106">
        <f t="shared" si="65"/>
        <v>30777</v>
      </c>
      <c r="Z161" s="106">
        <f t="shared" si="66"/>
        <v>192760</v>
      </c>
      <c r="AA161" s="106">
        <f t="shared" si="50"/>
        <v>144435.16666666666</v>
      </c>
      <c r="AB161" s="107">
        <f t="shared" si="51"/>
        <v>110000</v>
      </c>
      <c r="AC161" s="106">
        <f t="shared" si="52"/>
        <v>176843</v>
      </c>
      <c r="AD161" s="108">
        <f t="shared" si="53"/>
        <v>143775</v>
      </c>
      <c r="AE161" s="109">
        <f t="shared" si="67"/>
        <v>110000</v>
      </c>
      <c r="AF161" s="110">
        <f t="shared" si="68"/>
        <v>20900</v>
      </c>
      <c r="AG161" s="110">
        <f t="shared" si="69"/>
        <v>130900</v>
      </c>
      <c r="AH161" s="119">
        <f t="shared" si="54"/>
        <v>130900</v>
      </c>
      <c r="AI161" s="94"/>
    </row>
    <row r="162" spans="1:35">
      <c r="A162" s="102">
        <v>158</v>
      </c>
      <c r="B162" s="95" t="s">
        <v>396</v>
      </c>
      <c r="C162" s="95" t="s">
        <v>400</v>
      </c>
      <c r="D162" s="95" t="s">
        <v>386</v>
      </c>
      <c r="E162" s="95" t="s">
        <v>398</v>
      </c>
      <c r="F162" s="95" t="s">
        <v>382</v>
      </c>
      <c r="G162" s="95">
        <v>1</v>
      </c>
      <c r="H162" s="98">
        <v>0.19</v>
      </c>
      <c r="I162" s="106">
        <v>130235</v>
      </c>
      <c r="J162" s="106">
        <f t="shared" si="55"/>
        <v>24745</v>
      </c>
      <c r="K162" s="106">
        <f t="shared" si="56"/>
        <v>154980</v>
      </c>
      <c r="L162" s="106">
        <v>143775</v>
      </c>
      <c r="M162" s="106">
        <f t="shared" si="57"/>
        <v>27317</v>
      </c>
      <c r="N162" s="106">
        <f t="shared" si="58"/>
        <v>171092</v>
      </c>
      <c r="O162" s="106">
        <v>176843</v>
      </c>
      <c r="P162" s="106">
        <f t="shared" si="59"/>
        <v>33600</v>
      </c>
      <c r="Q162" s="106">
        <f t="shared" si="60"/>
        <v>210443</v>
      </c>
      <c r="R162" s="106">
        <v>143775</v>
      </c>
      <c r="S162" s="106">
        <f t="shared" si="61"/>
        <v>27317</v>
      </c>
      <c r="T162" s="106">
        <f t="shared" si="62"/>
        <v>171092</v>
      </c>
      <c r="U162" s="106">
        <v>110000</v>
      </c>
      <c r="V162" s="106">
        <f t="shared" si="63"/>
        <v>20900</v>
      </c>
      <c r="W162" s="106">
        <f t="shared" si="64"/>
        <v>130900</v>
      </c>
      <c r="X162" s="106">
        <v>161983</v>
      </c>
      <c r="Y162" s="106">
        <f t="shared" si="65"/>
        <v>30777</v>
      </c>
      <c r="Z162" s="106">
        <f t="shared" si="66"/>
        <v>192760</v>
      </c>
      <c r="AA162" s="106">
        <f t="shared" si="50"/>
        <v>144435.16666666666</v>
      </c>
      <c r="AB162" s="107">
        <f t="shared" si="51"/>
        <v>110000</v>
      </c>
      <c r="AC162" s="106">
        <f t="shared" si="52"/>
        <v>176843</v>
      </c>
      <c r="AD162" s="108">
        <f t="shared" si="53"/>
        <v>143775</v>
      </c>
      <c r="AE162" s="109">
        <f t="shared" si="67"/>
        <v>110000</v>
      </c>
      <c r="AF162" s="110">
        <f t="shared" si="68"/>
        <v>20900</v>
      </c>
      <c r="AG162" s="110">
        <f t="shared" si="69"/>
        <v>130900</v>
      </c>
      <c r="AH162" s="119">
        <f t="shared" si="54"/>
        <v>130900</v>
      </c>
      <c r="AI162" s="94"/>
    </row>
    <row r="163" spans="1:35">
      <c r="A163" s="102">
        <v>159</v>
      </c>
      <c r="B163" s="95" t="s">
        <v>396</v>
      </c>
      <c r="C163" s="95" t="s">
        <v>399</v>
      </c>
      <c r="D163" s="95" t="s">
        <v>386</v>
      </c>
      <c r="E163" s="95" t="s">
        <v>398</v>
      </c>
      <c r="F163" s="95" t="s">
        <v>382</v>
      </c>
      <c r="G163" s="95">
        <v>1</v>
      </c>
      <c r="H163" s="98">
        <v>0.19</v>
      </c>
      <c r="I163" s="106">
        <v>130235</v>
      </c>
      <c r="J163" s="106">
        <f t="shared" si="55"/>
        <v>24745</v>
      </c>
      <c r="K163" s="106">
        <f t="shared" si="56"/>
        <v>154980</v>
      </c>
      <c r="L163" s="106">
        <v>143775</v>
      </c>
      <c r="M163" s="106">
        <f t="shared" si="57"/>
        <v>27317</v>
      </c>
      <c r="N163" s="106">
        <f t="shared" si="58"/>
        <v>171092</v>
      </c>
      <c r="O163" s="106">
        <v>176843</v>
      </c>
      <c r="P163" s="106">
        <f t="shared" si="59"/>
        <v>33600</v>
      </c>
      <c r="Q163" s="106">
        <f t="shared" si="60"/>
        <v>210443</v>
      </c>
      <c r="R163" s="106">
        <v>143775</v>
      </c>
      <c r="S163" s="106">
        <f t="shared" si="61"/>
        <v>27317</v>
      </c>
      <c r="T163" s="106">
        <f t="shared" si="62"/>
        <v>171092</v>
      </c>
      <c r="U163" s="106">
        <v>110000</v>
      </c>
      <c r="V163" s="106">
        <f t="shared" si="63"/>
        <v>20900</v>
      </c>
      <c r="W163" s="106">
        <f t="shared" si="64"/>
        <v>130900</v>
      </c>
      <c r="X163" s="106">
        <v>161983</v>
      </c>
      <c r="Y163" s="106">
        <f t="shared" si="65"/>
        <v>30777</v>
      </c>
      <c r="Z163" s="106">
        <f t="shared" si="66"/>
        <v>192760</v>
      </c>
      <c r="AA163" s="106">
        <f t="shared" si="50"/>
        <v>144435.16666666666</v>
      </c>
      <c r="AB163" s="107">
        <f t="shared" si="51"/>
        <v>110000</v>
      </c>
      <c r="AC163" s="106">
        <f t="shared" si="52"/>
        <v>176843</v>
      </c>
      <c r="AD163" s="108">
        <f t="shared" si="53"/>
        <v>143775</v>
      </c>
      <c r="AE163" s="109">
        <f t="shared" si="67"/>
        <v>110000</v>
      </c>
      <c r="AF163" s="110">
        <f t="shared" si="68"/>
        <v>20900</v>
      </c>
      <c r="AG163" s="110">
        <f t="shared" si="69"/>
        <v>130900</v>
      </c>
      <c r="AH163" s="119">
        <f t="shared" si="54"/>
        <v>130900</v>
      </c>
      <c r="AI163" s="94"/>
    </row>
    <row r="164" spans="1:35" ht="16.5">
      <c r="A164" s="102">
        <v>160</v>
      </c>
      <c r="B164" s="95" t="s">
        <v>396</v>
      </c>
      <c r="C164" s="95" t="s">
        <v>397</v>
      </c>
      <c r="D164" s="95" t="s">
        <v>395</v>
      </c>
      <c r="E164" s="95" t="s">
        <v>394</v>
      </c>
      <c r="F164" s="95" t="s">
        <v>382</v>
      </c>
      <c r="G164" s="95">
        <v>1</v>
      </c>
      <c r="H164" s="98">
        <v>0.19</v>
      </c>
      <c r="I164" s="106">
        <v>130235</v>
      </c>
      <c r="J164" s="106">
        <f t="shared" si="55"/>
        <v>24745</v>
      </c>
      <c r="K164" s="106">
        <f t="shared" si="56"/>
        <v>154980</v>
      </c>
      <c r="L164" s="106">
        <v>143775</v>
      </c>
      <c r="M164" s="106">
        <f t="shared" si="57"/>
        <v>27317</v>
      </c>
      <c r="N164" s="106">
        <f t="shared" si="58"/>
        <v>171092</v>
      </c>
      <c r="O164" s="106">
        <v>176843</v>
      </c>
      <c r="P164" s="106">
        <f t="shared" si="59"/>
        <v>33600</v>
      </c>
      <c r="Q164" s="106">
        <f t="shared" si="60"/>
        <v>210443</v>
      </c>
      <c r="R164" s="106">
        <v>143775</v>
      </c>
      <c r="S164" s="106">
        <f t="shared" si="61"/>
        <v>27317</v>
      </c>
      <c r="T164" s="106">
        <f t="shared" si="62"/>
        <v>171092</v>
      </c>
      <c r="U164" s="106">
        <v>110000</v>
      </c>
      <c r="V164" s="106">
        <f t="shared" si="63"/>
        <v>20900</v>
      </c>
      <c r="W164" s="106">
        <f t="shared" si="64"/>
        <v>130900</v>
      </c>
      <c r="X164" s="106">
        <v>161983</v>
      </c>
      <c r="Y164" s="106">
        <f t="shared" si="65"/>
        <v>30777</v>
      </c>
      <c r="Z164" s="106">
        <f t="shared" si="66"/>
        <v>192760</v>
      </c>
      <c r="AA164" s="106">
        <f t="shared" si="50"/>
        <v>144435.16666666666</v>
      </c>
      <c r="AB164" s="107">
        <f t="shared" si="51"/>
        <v>110000</v>
      </c>
      <c r="AC164" s="106">
        <f t="shared" si="52"/>
        <v>176843</v>
      </c>
      <c r="AD164" s="108">
        <f t="shared" si="53"/>
        <v>143775</v>
      </c>
      <c r="AE164" s="109">
        <f t="shared" si="67"/>
        <v>110000</v>
      </c>
      <c r="AF164" s="110">
        <f t="shared" si="68"/>
        <v>20900</v>
      </c>
      <c r="AG164" s="110">
        <f t="shared" si="69"/>
        <v>130900</v>
      </c>
      <c r="AH164" s="119">
        <f t="shared" si="54"/>
        <v>130900</v>
      </c>
      <c r="AI164" s="94"/>
    </row>
    <row r="165" spans="1:35" ht="16.5">
      <c r="A165" s="102">
        <v>161</v>
      </c>
      <c r="B165" s="95" t="s">
        <v>396</v>
      </c>
      <c r="C165" s="95" t="s">
        <v>568</v>
      </c>
      <c r="D165" s="95" t="s">
        <v>395</v>
      </c>
      <c r="E165" s="95" t="s">
        <v>394</v>
      </c>
      <c r="F165" s="95" t="s">
        <v>382</v>
      </c>
      <c r="G165" s="95">
        <v>1</v>
      </c>
      <c r="H165" s="98">
        <v>0.19</v>
      </c>
      <c r="I165" s="106">
        <v>130235</v>
      </c>
      <c r="J165" s="106">
        <f t="shared" si="55"/>
        <v>24745</v>
      </c>
      <c r="K165" s="106">
        <f t="shared" si="56"/>
        <v>154980</v>
      </c>
      <c r="L165" s="106">
        <v>143775</v>
      </c>
      <c r="M165" s="106">
        <f t="shared" si="57"/>
        <v>27317</v>
      </c>
      <c r="N165" s="106">
        <f t="shared" si="58"/>
        <v>171092</v>
      </c>
      <c r="O165" s="106">
        <v>176843</v>
      </c>
      <c r="P165" s="106">
        <f t="shared" si="59"/>
        <v>33600</v>
      </c>
      <c r="Q165" s="106">
        <f t="shared" si="60"/>
        <v>210443</v>
      </c>
      <c r="R165" s="106">
        <v>143775</v>
      </c>
      <c r="S165" s="106">
        <f t="shared" si="61"/>
        <v>27317</v>
      </c>
      <c r="T165" s="106">
        <f t="shared" si="62"/>
        <v>171092</v>
      </c>
      <c r="U165" s="106">
        <v>110000</v>
      </c>
      <c r="V165" s="106">
        <f t="shared" si="63"/>
        <v>20900</v>
      </c>
      <c r="W165" s="106">
        <f t="shared" si="64"/>
        <v>130900</v>
      </c>
      <c r="X165" s="106">
        <v>161983</v>
      </c>
      <c r="Y165" s="106">
        <f t="shared" si="65"/>
        <v>30777</v>
      </c>
      <c r="Z165" s="106">
        <f t="shared" si="66"/>
        <v>192760</v>
      </c>
      <c r="AA165" s="106">
        <f t="shared" ref="AA165:AA171" si="70">AVERAGE(I165,L165,O165,R165,U165,X165)</f>
        <v>144435.16666666666</v>
      </c>
      <c r="AB165" s="107">
        <f t="shared" ref="AB165:AB171" si="71">MIN(I165,L165,O165,R165,U165,X165)</f>
        <v>110000</v>
      </c>
      <c r="AC165" s="106">
        <f t="shared" ref="AC165:AC171" si="72">MAX(I165,L165,O165,R165,U165,X165)</f>
        <v>176843</v>
      </c>
      <c r="AD165" s="108">
        <f t="shared" ref="AD165:AD171" si="73">MEDIAN(I165,L165,O165,R165,U165,X165)</f>
        <v>143775</v>
      </c>
      <c r="AE165" s="109">
        <f t="shared" si="67"/>
        <v>110000</v>
      </c>
      <c r="AF165" s="110">
        <f t="shared" si="68"/>
        <v>20900</v>
      </c>
      <c r="AG165" s="110">
        <f t="shared" si="69"/>
        <v>130900</v>
      </c>
      <c r="AH165" s="119">
        <f t="shared" ref="AH165:AH173" si="74">AG165*G165</f>
        <v>130900</v>
      </c>
      <c r="AI165" s="94"/>
    </row>
    <row r="166" spans="1:35" ht="16.5">
      <c r="A166" s="102">
        <v>162</v>
      </c>
      <c r="B166" s="95" t="s">
        <v>396</v>
      </c>
      <c r="C166" s="95" t="s">
        <v>568</v>
      </c>
      <c r="D166" s="95" t="s">
        <v>395</v>
      </c>
      <c r="E166" s="95" t="s">
        <v>394</v>
      </c>
      <c r="F166" s="95" t="s">
        <v>382</v>
      </c>
      <c r="G166" s="95">
        <v>1</v>
      </c>
      <c r="H166" s="98">
        <v>0.19</v>
      </c>
      <c r="I166" s="106">
        <v>130235</v>
      </c>
      <c r="J166" s="106">
        <f t="shared" si="55"/>
        <v>24745</v>
      </c>
      <c r="K166" s="106">
        <f t="shared" si="56"/>
        <v>154980</v>
      </c>
      <c r="L166" s="106">
        <v>143775</v>
      </c>
      <c r="M166" s="106">
        <f t="shared" si="57"/>
        <v>27317</v>
      </c>
      <c r="N166" s="106">
        <f t="shared" si="58"/>
        <v>171092</v>
      </c>
      <c r="O166" s="106">
        <v>176843</v>
      </c>
      <c r="P166" s="106">
        <f t="shared" si="59"/>
        <v>33600</v>
      </c>
      <c r="Q166" s="106">
        <f t="shared" si="60"/>
        <v>210443</v>
      </c>
      <c r="R166" s="106">
        <v>143775</v>
      </c>
      <c r="S166" s="106">
        <f t="shared" si="61"/>
        <v>27317</v>
      </c>
      <c r="T166" s="106">
        <f t="shared" si="62"/>
        <v>171092</v>
      </c>
      <c r="U166" s="106">
        <v>110000</v>
      </c>
      <c r="V166" s="106">
        <f t="shared" si="63"/>
        <v>20900</v>
      </c>
      <c r="W166" s="106">
        <f t="shared" si="64"/>
        <v>130900</v>
      </c>
      <c r="X166" s="106">
        <v>161983</v>
      </c>
      <c r="Y166" s="106">
        <f t="shared" si="65"/>
        <v>30777</v>
      </c>
      <c r="Z166" s="106">
        <f t="shared" si="66"/>
        <v>192760</v>
      </c>
      <c r="AA166" s="106">
        <f t="shared" si="70"/>
        <v>144435.16666666666</v>
      </c>
      <c r="AB166" s="107">
        <f t="shared" si="71"/>
        <v>110000</v>
      </c>
      <c r="AC166" s="106">
        <f t="shared" si="72"/>
        <v>176843</v>
      </c>
      <c r="AD166" s="108">
        <f t="shared" si="73"/>
        <v>143775</v>
      </c>
      <c r="AE166" s="109">
        <f t="shared" si="67"/>
        <v>110000</v>
      </c>
      <c r="AF166" s="110">
        <f t="shared" si="68"/>
        <v>20900</v>
      </c>
      <c r="AG166" s="110">
        <f t="shared" si="69"/>
        <v>130900</v>
      </c>
      <c r="AH166" s="119">
        <f t="shared" si="74"/>
        <v>130900</v>
      </c>
      <c r="AI166" s="94"/>
    </row>
    <row r="167" spans="1:35">
      <c r="A167" s="102">
        <v>163</v>
      </c>
      <c r="B167" s="95" t="s">
        <v>391</v>
      </c>
      <c r="C167" s="95" t="s">
        <v>390</v>
      </c>
      <c r="D167" s="95" t="s">
        <v>569</v>
      </c>
      <c r="E167" s="95" t="s">
        <v>393</v>
      </c>
      <c r="F167" s="95" t="s">
        <v>382</v>
      </c>
      <c r="G167" s="95">
        <v>1</v>
      </c>
      <c r="H167" s="98">
        <v>0.19</v>
      </c>
      <c r="I167" s="106">
        <v>130235</v>
      </c>
      <c r="J167" s="106">
        <f t="shared" si="55"/>
        <v>24745</v>
      </c>
      <c r="K167" s="106">
        <f t="shared" si="56"/>
        <v>154980</v>
      </c>
      <c r="L167" s="112">
        <v>168569</v>
      </c>
      <c r="M167" s="106">
        <f t="shared" si="57"/>
        <v>32028</v>
      </c>
      <c r="N167" s="106">
        <f t="shared" si="58"/>
        <v>200597</v>
      </c>
      <c r="O167" s="112">
        <v>207340</v>
      </c>
      <c r="P167" s="106">
        <f t="shared" si="59"/>
        <v>39395</v>
      </c>
      <c r="Q167" s="106">
        <f t="shared" si="60"/>
        <v>246735</v>
      </c>
      <c r="R167" s="106">
        <v>168568.75</v>
      </c>
      <c r="S167" s="106">
        <f t="shared" si="61"/>
        <v>32028</v>
      </c>
      <c r="T167" s="106">
        <f t="shared" si="62"/>
        <v>200596.75</v>
      </c>
      <c r="U167" s="106">
        <v>140000</v>
      </c>
      <c r="V167" s="106">
        <f t="shared" si="63"/>
        <v>26600</v>
      </c>
      <c r="W167" s="106">
        <f t="shared" si="64"/>
        <v>166600</v>
      </c>
      <c r="X167" s="106">
        <v>187681</v>
      </c>
      <c r="Y167" s="106">
        <f t="shared" si="65"/>
        <v>35659</v>
      </c>
      <c r="Z167" s="106">
        <f t="shared" si="66"/>
        <v>223340</v>
      </c>
      <c r="AA167" s="106">
        <f t="shared" si="70"/>
        <v>167065.625</v>
      </c>
      <c r="AB167" s="107">
        <f t="shared" si="71"/>
        <v>130235</v>
      </c>
      <c r="AC167" s="106">
        <f t="shared" si="72"/>
        <v>207340</v>
      </c>
      <c r="AD167" s="108">
        <f t="shared" si="73"/>
        <v>168568.875</v>
      </c>
      <c r="AE167" s="109">
        <f t="shared" si="67"/>
        <v>130235</v>
      </c>
      <c r="AF167" s="110">
        <f t="shared" si="68"/>
        <v>24745</v>
      </c>
      <c r="AG167" s="110">
        <f t="shared" si="69"/>
        <v>154980</v>
      </c>
      <c r="AH167" s="119">
        <f t="shared" si="74"/>
        <v>154980</v>
      </c>
      <c r="AI167" s="94"/>
    </row>
    <row r="168" spans="1:35">
      <c r="A168" s="102">
        <v>164</v>
      </c>
      <c r="B168" s="95" t="s">
        <v>391</v>
      </c>
      <c r="C168" s="95" t="s">
        <v>392</v>
      </c>
      <c r="D168" s="95" t="s">
        <v>386</v>
      </c>
      <c r="E168" s="95" t="s">
        <v>389</v>
      </c>
      <c r="F168" s="95" t="s">
        <v>382</v>
      </c>
      <c r="G168" s="95">
        <v>1</v>
      </c>
      <c r="H168" s="98">
        <v>0.19</v>
      </c>
      <c r="I168" s="106">
        <v>130235</v>
      </c>
      <c r="J168" s="106">
        <f t="shared" si="55"/>
        <v>24745</v>
      </c>
      <c r="K168" s="106">
        <f t="shared" si="56"/>
        <v>154980</v>
      </c>
      <c r="L168" s="106">
        <v>143775</v>
      </c>
      <c r="M168" s="106">
        <f t="shared" si="57"/>
        <v>27317</v>
      </c>
      <c r="N168" s="106">
        <f t="shared" si="58"/>
        <v>171092</v>
      </c>
      <c r="O168" s="106">
        <v>176843</v>
      </c>
      <c r="P168" s="106">
        <f t="shared" si="59"/>
        <v>33600</v>
      </c>
      <c r="Q168" s="106">
        <f t="shared" si="60"/>
        <v>210443</v>
      </c>
      <c r="R168" s="106">
        <v>143775</v>
      </c>
      <c r="S168" s="106">
        <f t="shared" si="61"/>
        <v>27317</v>
      </c>
      <c r="T168" s="106">
        <f t="shared" si="62"/>
        <v>171092</v>
      </c>
      <c r="U168" s="106">
        <v>110000</v>
      </c>
      <c r="V168" s="106">
        <f t="shared" si="63"/>
        <v>20900</v>
      </c>
      <c r="W168" s="106">
        <f t="shared" si="64"/>
        <v>130900</v>
      </c>
      <c r="X168" s="106">
        <v>161983</v>
      </c>
      <c r="Y168" s="106">
        <f t="shared" si="65"/>
        <v>30777</v>
      </c>
      <c r="Z168" s="106">
        <f t="shared" si="66"/>
        <v>192760</v>
      </c>
      <c r="AA168" s="106">
        <f t="shared" si="70"/>
        <v>144435.16666666666</v>
      </c>
      <c r="AB168" s="107">
        <f t="shared" si="71"/>
        <v>110000</v>
      </c>
      <c r="AC168" s="106">
        <f t="shared" si="72"/>
        <v>176843</v>
      </c>
      <c r="AD168" s="108">
        <f t="shared" si="73"/>
        <v>143775</v>
      </c>
      <c r="AE168" s="109">
        <f t="shared" si="67"/>
        <v>110000</v>
      </c>
      <c r="AF168" s="110">
        <f t="shared" si="68"/>
        <v>20900</v>
      </c>
      <c r="AG168" s="110">
        <f t="shared" si="69"/>
        <v>130900</v>
      </c>
      <c r="AH168" s="119">
        <f t="shared" si="74"/>
        <v>130900</v>
      </c>
      <c r="AI168" s="94"/>
    </row>
    <row r="169" spans="1:35">
      <c r="A169" s="102">
        <v>165</v>
      </c>
      <c r="B169" s="95" t="s">
        <v>391</v>
      </c>
      <c r="C169" s="95" t="s">
        <v>390</v>
      </c>
      <c r="D169" s="95" t="s">
        <v>569</v>
      </c>
      <c r="E169" s="95" t="s">
        <v>389</v>
      </c>
      <c r="F169" s="95" t="s">
        <v>382</v>
      </c>
      <c r="G169" s="95">
        <v>1</v>
      </c>
      <c r="H169" s="98">
        <v>0.19</v>
      </c>
      <c r="I169" s="106">
        <v>130235</v>
      </c>
      <c r="J169" s="106">
        <f t="shared" si="55"/>
        <v>24745</v>
      </c>
      <c r="K169" s="106">
        <f t="shared" si="56"/>
        <v>154980</v>
      </c>
      <c r="L169" s="112">
        <v>157944</v>
      </c>
      <c r="M169" s="106">
        <f t="shared" si="57"/>
        <v>30009</v>
      </c>
      <c r="N169" s="106">
        <f t="shared" si="58"/>
        <v>187953</v>
      </c>
      <c r="O169" s="112">
        <v>194271</v>
      </c>
      <c r="P169" s="106">
        <f t="shared" si="59"/>
        <v>36911</v>
      </c>
      <c r="Q169" s="106">
        <f t="shared" si="60"/>
        <v>231182</v>
      </c>
      <c r="R169" s="106">
        <v>157943.75</v>
      </c>
      <c r="S169" s="106">
        <f t="shared" si="61"/>
        <v>30009</v>
      </c>
      <c r="T169" s="106">
        <f t="shared" si="62"/>
        <v>187952.75</v>
      </c>
      <c r="U169" s="106">
        <v>140000</v>
      </c>
      <c r="V169" s="106">
        <f t="shared" si="63"/>
        <v>26600</v>
      </c>
      <c r="W169" s="106">
        <f t="shared" si="64"/>
        <v>166600</v>
      </c>
      <c r="X169" s="106">
        <v>187681</v>
      </c>
      <c r="Y169" s="106">
        <f t="shared" si="65"/>
        <v>35659</v>
      </c>
      <c r="Z169" s="106">
        <f t="shared" si="66"/>
        <v>223340</v>
      </c>
      <c r="AA169" s="106">
        <f t="shared" si="70"/>
        <v>161345.79166666666</v>
      </c>
      <c r="AB169" s="107">
        <f t="shared" si="71"/>
        <v>130235</v>
      </c>
      <c r="AC169" s="106">
        <f t="shared" si="72"/>
        <v>194271</v>
      </c>
      <c r="AD169" s="108">
        <f t="shared" si="73"/>
        <v>157943.875</v>
      </c>
      <c r="AE169" s="109">
        <f t="shared" si="67"/>
        <v>130235</v>
      </c>
      <c r="AF169" s="110">
        <f t="shared" si="68"/>
        <v>24745</v>
      </c>
      <c r="AG169" s="110">
        <f t="shared" si="69"/>
        <v>154980</v>
      </c>
      <c r="AH169" s="119">
        <f t="shared" si="74"/>
        <v>154980</v>
      </c>
      <c r="AI169" s="94"/>
    </row>
    <row r="170" spans="1:35">
      <c r="A170" s="102">
        <v>166</v>
      </c>
      <c r="B170" s="95" t="s">
        <v>566</v>
      </c>
      <c r="C170" s="95" t="s">
        <v>388</v>
      </c>
      <c r="D170" s="95" t="s">
        <v>386</v>
      </c>
      <c r="E170" s="95" t="s">
        <v>385</v>
      </c>
      <c r="F170" s="95" t="s">
        <v>382</v>
      </c>
      <c r="G170" s="95">
        <v>1</v>
      </c>
      <c r="H170" s="98">
        <v>0.19</v>
      </c>
      <c r="I170" s="106">
        <v>130235</v>
      </c>
      <c r="J170" s="106">
        <f t="shared" si="55"/>
        <v>24745</v>
      </c>
      <c r="K170" s="106">
        <f t="shared" si="56"/>
        <v>154980</v>
      </c>
      <c r="L170" s="106">
        <v>143775</v>
      </c>
      <c r="M170" s="106">
        <f t="shared" si="57"/>
        <v>27317</v>
      </c>
      <c r="N170" s="106">
        <f t="shared" si="58"/>
        <v>171092</v>
      </c>
      <c r="O170" s="106">
        <v>176843</v>
      </c>
      <c r="P170" s="106">
        <f t="shared" si="59"/>
        <v>33600</v>
      </c>
      <c r="Q170" s="106">
        <f t="shared" si="60"/>
        <v>210443</v>
      </c>
      <c r="R170" s="106">
        <v>143775</v>
      </c>
      <c r="S170" s="106">
        <f t="shared" si="61"/>
        <v>27317</v>
      </c>
      <c r="T170" s="106">
        <f t="shared" si="62"/>
        <v>171092</v>
      </c>
      <c r="U170" s="106">
        <v>110000</v>
      </c>
      <c r="V170" s="106">
        <f t="shared" si="63"/>
        <v>20900</v>
      </c>
      <c r="W170" s="106">
        <f t="shared" si="64"/>
        <v>130900</v>
      </c>
      <c r="X170" s="106">
        <v>161983</v>
      </c>
      <c r="Y170" s="106">
        <f t="shared" si="65"/>
        <v>30777</v>
      </c>
      <c r="Z170" s="106">
        <f t="shared" si="66"/>
        <v>192760</v>
      </c>
      <c r="AA170" s="106">
        <f t="shared" si="70"/>
        <v>144435.16666666666</v>
      </c>
      <c r="AB170" s="107">
        <f t="shared" si="71"/>
        <v>110000</v>
      </c>
      <c r="AC170" s="106">
        <f t="shared" si="72"/>
        <v>176843</v>
      </c>
      <c r="AD170" s="108">
        <f t="shared" si="73"/>
        <v>143775</v>
      </c>
      <c r="AE170" s="109">
        <f t="shared" si="67"/>
        <v>110000</v>
      </c>
      <c r="AF170" s="110">
        <f t="shared" si="68"/>
        <v>20900</v>
      </c>
      <c r="AG170" s="110">
        <f t="shared" si="69"/>
        <v>130900</v>
      </c>
      <c r="AH170" s="119">
        <f t="shared" si="74"/>
        <v>130900</v>
      </c>
      <c r="AI170" s="94"/>
    </row>
    <row r="171" spans="1:35">
      <c r="A171" s="102">
        <v>167</v>
      </c>
      <c r="B171" s="95" t="s">
        <v>566</v>
      </c>
      <c r="C171" s="95" t="s">
        <v>387</v>
      </c>
      <c r="D171" s="95" t="s">
        <v>386</v>
      </c>
      <c r="E171" s="95" t="s">
        <v>385</v>
      </c>
      <c r="F171" s="95" t="s">
        <v>382</v>
      </c>
      <c r="G171" s="95">
        <v>1</v>
      </c>
      <c r="H171" s="98">
        <v>0.19</v>
      </c>
      <c r="I171" s="106">
        <v>130235</v>
      </c>
      <c r="J171" s="106">
        <f t="shared" si="55"/>
        <v>24745</v>
      </c>
      <c r="K171" s="106">
        <f t="shared" si="56"/>
        <v>154980</v>
      </c>
      <c r="L171" s="106">
        <v>143775</v>
      </c>
      <c r="M171" s="106">
        <f t="shared" si="57"/>
        <v>27317</v>
      </c>
      <c r="N171" s="106">
        <f t="shared" si="58"/>
        <v>171092</v>
      </c>
      <c r="O171" s="106">
        <v>176843</v>
      </c>
      <c r="P171" s="106">
        <f t="shared" si="59"/>
        <v>33600</v>
      </c>
      <c r="Q171" s="106">
        <f t="shared" si="60"/>
        <v>210443</v>
      </c>
      <c r="R171" s="106">
        <v>143775</v>
      </c>
      <c r="S171" s="106">
        <f t="shared" si="61"/>
        <v>27317</v>
      </c>
      <c r="T171" s="106">
        <f t="shared" si="62"/>
        <v>171092</v>
      </c>
      <c r="U171" s="106">
        <v>110000</v>
      </c>
      <c r="V171" s="106">
        <f t="shared" si="63"/>
        <v>20900</v>
      </c>
      <c r="W171" s="106">
        <f t="shared" si="64"/>
        <v>130900</v>
      </c>
      <c r="X171" s="106">
        <v>161983</v>
      </c>
      <c r="Y171" s="106">
        <f t="shared" si="65"/>
        <v>30777</v>
      </c>
      <c r="Z171" s="106">
        <f t="shared" si="66"/>
        <v>192760</v>
      </c>
      <c r="AA171" s="106">
        <f t="shared" si="70"/>
        <v>144435.16666666666</v>
      </c>
      <c r="AB171" s="107">
        <f t="shared" si="71"/>
        <v>110000</v>
      </c>
      <c r="AC171" s="106">
        <f t="shared" si="72"/>
        <v>176843</v>
      </c>
      <c r="AD171" s="108">
        <f t="shared" si="73"/>
        <v>143775</v>
      </c>
      <c r="AE171" s="109">
        <f t="shared" si="67"/>
        <v>110000</v>
      </c>
      <c r="AF171" s="110">
        <f t="shared" si="68"/>
        <v>20900</v>
      </c>
      <c r="AG171" s="110">
        <f t="shared" si="69"/>
        <v>130900</v>
      </c>
      <c r="AH171" s="119">
        <f t="shared" si="74"/>
        <v>130900</v>
      </c>
      <c r="AI171" s="94"/>
    </row>
    <row r="172" spans="1:35" ht="33">
      <c r="A172" s="102">
        <v>168</v>
      </c>
      <c r="B172" s="95" t="s">
        <v>567</v>
      </c>
      <c r="C172" s="95" t="s">
        <v>384</v>
      </c>
      <c r="D172" s="95" t="s">
        <v>570</v>
      </c>
      <c r="E172" s="95" t="s">
        <v>383</v>
      </c>
      <c r="F172" s="95" t="s">
        <v>382</v>
      </c>
      <c r="G172" s="95">
        <v>1</v>
      </c>
      <c r="H172" s="98">
        <v>0.19</v>
      </c>
      <c r="I172" s="112">
        <v>110000</v>
      </c>
      <c r="J172" s="106">
        <f t="shared" ref="J172" si="75">+ROUND(I172*19%,0)</f>
        <v>20900</v>
      </c>
      <c r="K172" s="106">
        <f t="shared" ref="K172" si="76">+I172+J172</f>
        <v>130900</v>
      </c>
      <c r="L172" s="112">
        <v>554688</v>
      </c>
      <c r="M172" s="106">
        <f t="shared" ref="M172" si="77">+ROUND(L172*19%,0)</f>
        <v>105391</v>
      </c>
      <c r="N172" s="106">
        <f t="shared" ref="N172" si="78">+L172+M172</f>
        <v>660079</v>
      </c>
      <c r="O172" s="112">
        <v>682266</v>
      </c>
      <c r="P172" s="106">
        <f t="shared" ref="P172" si="79">+ROUND(O172*19%,0)</f>
        <v>129631</v>
      </c>
      <c r="Q172" s="106">
        <f t="shared" ref="Q172" si="80">+O172+P172</f>
        <v>811897</v>
      </c>
      <c r="R172" s="106">
        <v>554687.5</v>
      </c>
      <c r="S172" s="106">
        <f t="shared" ref="S172" si="81">+ROUND(R172*19%,0)</f>
        <v>105391</v>
      </c>
      <c r="T172" s="106">
        <f t="shared" ref="T172" si="82">+R172+S172</f>
        <v>660078.5</v>
      </c>
      <c r="U172" s="106">
        <v>0</v>
      </c>
      <c r="V172" s="106">
        <f t="shared" ref="V172" si="83">+ROUND(U172*19%,0)</f>
        <v>0</v>
      </c>
      <c r="W172" s="106">
        <f t="shared" ref="W172" si="84">+U172+V172</f>
        <v>0</v>
      </c>
      <c r="X172" s="106">
        <v>623316</v>
      </c>
      <c r="Y172" s="106">
        <f t="shared" ref="Y172" si="85">+ROUND(X172*19%,0)</f>
        <v>118430</v>
      </c>
      <c r="Z172" s="106">
        <f t="shared" ref="Z172" si="86">+X172+Y172</f>
        <v>741746</v>
      </c>
      <c r="AA172" s="107">
        <f>AVERAGE(I172,L172,O172,R172,X172)</f>
        <v>504991.5</v>
      </c>
      <c r="AB172" s="106">
        <f>MIN(I172,L172,O172,R172,X172)</f>
        <v>110000</v>
      </c>
      <c r="AC172" s="106">
        <f>MAX(I172,L172,O172,R172,X172)</f>
        <v>682266</v>
      </c>
      <c r="AD172" s="113">
        <f>MEDIAN(I172,L172,O172,R172,X172)</f>
        <v>554688</v>
      </c>
      <c r="AE172" s="109">
        <f>AA172</f>
        <v>504991.5</v>
      </c>
      <c r="AF172" s="114">
        <f t="shared" ref="AF172" si="87">+ROUND(AE172*19%,0)</f>
        <v>95948</v>
      </c>
      <c r="AG172" s="114">
        <f t="shared" ref="AG172" si="88">+ROUND(AE172+AF172,0)</f>
        <v>600940</v>
      </c>
      <c r="AH172" s="119">
        <f t="shared" si="74"/>
        <v>600940</v>
      </c>
      <c r="AI172" s="96"/>
    </row>
    <row r="173" spans="1:35" ht="17.25" thickBot="1">
      <c r="A173" s="103">
        <v>169</v>
      </c>
      <c r="B173" s="104" t="s">
        <v>529</v>
      </c>
      <c r="C173" s="104" t="s">
        <v>593</v>
      </c>
      <c r="D173" s="104" t="s">
        <v>594</v>
      </c>
      <c r="E173" s="104" t="s">
        <v>595</v>
      </c>
      <c r="F173" s="104" t="s">
        <v>382</v>
      </c>
      <c r="G173" s="104">
        <v>1</v>
      </c>
      <c r="H173" s="105">
        <v>0.19</v>
      </c>
      <c r="I173" s="115"/>
      <c r="J173" s="116">
        <f t="shared" si="55"/>
        <v>0</v>
      </c>
      <c r="K173" s="116">
        <f t="shared" si="56"/>
        <v>0</v>
      </c>
      <c r="L173" s="115">
        <v>2555500</v>
      </c>
      <c r="M173" s="116">
        <f t="shared" si="57"/>
        <v>485545</v>
      </c>
      <c r="N173" s="116">
        <f t="shared" si="58"/>
        <v>3041045</v>
      </c>
      <c r="O173" s="115"/>
      <c r="P173" s="116"/>
      <c r="Q173" s="116"/>
      <c r="R173" s="116"/>
      <c r="S173" s="116"/>
      <c r="T173" s="116"/>
      <c r="U173" s="116"/>
      <c r="V173" s="116"/>
      <c r="W173" s="116"/>
      <c r="X173" s="116">
        <v>2432000</v>
      </c>
      <c r="Y173" s="116">
        <f t="shared" ref="Y173" si="89">+ROUND(X173*19%,0)</f>
        <v>462080</v>
      </c>
      <c r="Z173" s="116">
        <f t="shared" ref="Z173" si="90">+X173+Y173</f>
        <v>2894080</v>
      </c>
      <c r="AA173" s="116">
        <f>AVERAGE(L173,X173)</f>
        <v>2493750</v>
      </c>
      <c r="AB173" s="117">
        <f>MIN(L173,X173)</f>
        <v>2432000</v>
      </c>
      <c r="AC173" s="116">
        <f>MAX(L173,X173)</f>
        <v>2555500</v>
      </c>
      <c r="AD173" s="118">
        <f>MEDIAN(L173,X173)</f>
        <v>2493750</v>
      </c>
      <c r="AE173" s="121">
        <f t="shared" si="67"/>
        <v>2432000</v>
      </c>
      <c r="AF173" s="122">
        <f t="shared" si="68"/>
        <v>462080</v>
      </c>
      <c r="AG173" s="122">
        <f t="shared" si="69"/>
        <v>2894080</v>
      </c>
      <c r="AH173" s="123">
        <f t="shared" si="74"/>
        <v>2894080</v>
      </c>
      <c r="AI173" s="94"/>
    </row>
    <row r="174" spans="1:35" ht="13.5" customHeight="1" thickBot="1">
      <c r="A174" s="196"/>
      <c r="B174" s="197"/>
      <c r="C174" s="197"/>
      <c r="D174" s="197"/>
      <c r="E174" s="197"/>
      <c r="F174" s="197"/>
      <c r="G174" s="197"/>
      <c r="H174" s="197"/>
      <c r="I174" s="197"/>
      <c r="J174" s="197"/>
      <c r="K174" s="197"/>
      <c r="L174" s="197"/>
      <c r="M174" s="197"/>
      <c r="N174" s="197"/>
      <c r="O174" s="197"/>
      <c r="P174" s="197"/>
      <c r="Q174" s="197"/>
      <c r="R174" s="197"/>
      <c r="S174" s="197"/>
      <c r="T174" s="197"/>
      <c r="U174" s="197"/>
      <c r="V174" s="197"/>
      <c r="W174" s="197"/>
      <c r="X174" s="197"/>
      <c r="Y174" s="197"/>
      <c r="Z174" s="197"/>
      <c r="AA174" s="197"/>
      <c r="AB174" s="197"/>
      <c r="AC174" s="197"/>
      <c r="AD174" s="197"/>
      <c r="AE174" s="197"/>
      <c r="AF174" s="197"/>
      <c r="AG174" s="197"/>
      <c r="AH174" s="120">
        <f>SUM(AH5:AH173)</f>
        <v>25255072</v>
      </c>
      <c r="AI174" s="94"/>
    </row>
    <row r="175" spans="1:35">
      <c r="AG175" s="93" t="s">
        <v>599</v>
      </c>
      <c r="AH175" s="94">
        <f>+AH174*6</f>
        <v>151530432</v>
      </c>
    </row>
    <row r="177" spans="34:34">
      <c r="AH177" s="94"/>
    </row>
  </sheetData>
  <autoFilter ref="A4:AC174"/>
  <mergeCells count="5">
    <mergeCell ref="A2:H3"/>
    <mergeCell ref="AA2:AD3"/>
    <mergeCell ref="AE2:AH3"/>
    <mergeCell ref="A174:AG174"/>
    <mergeCell ref="A1:AH1"/>
  </mergeCells>
  <pageMargins left="0.7" right="0.7" top="0.75" bottom="0.75" header="0.3" footer="0.3"/>
  <pageSetup scale="69" orientation="portrait" r:id="rId1"/>
  <rowBreaks count="2" manualBreakCount="2">
    <brk id="67" max="33" man="1"/>
    <brk id="161" max="3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4"/>
  <sheetViews>
    <sheetView workbookViewId="0">
      <selection activeCell="C38" sqref="C38"/>
    </sheetView>
  </sheetViews>
  <sheetFormatPr baseColWidth="10" defaultRowHeight="12.75"/>
  <cols>
    <col min="1" max="1" width="46.83203125" customWidth="1"/>
    <col min="2" max="2" width="19.33203125" bestFit="1" customWidth="1"/>
    <col min="3" max="3" width="28.83203125" customWidth="1"/>
  </cols>
  <sheetData>
    <row r="2" spans="1:2">
      <c r="A2" s="88" t="s">
        <v>598</v>
      </c>
      <c r="B2" s="89">
        <v>237000000</v>
      </c>
    </row>
    <row r="3" spans="1:2">
      <c r="A3" s="90" t="s">
        <v>596</v>
      </c>
      <c r="B3" s="91">
        <f>'Lote 2 - Aires Acondicionados'!AH175/B2</f>
        <v>0.63936891139240504</v>
      </c>
    </row>
    <row r="4" spans="1:2">
      <c r="A4" s="90" t="s">
        <v>597</v>
      </c>
      <c r="B4" s="92">
        <f>1-B3</f>
        <v>0.36063108860759496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8"/>
  <sheetViews>
    <sheetView workbookViewId="0"/>
  </sheetViews>
  <sheetFormatPr baseColWidth="10" defaultColWidth="9.33203125" defaultRowHeight="12.75"/>
  <cols>
    <col min="1" max="1" width="70.5" customWidth="1"/>
    <col min="2" max="2" width="32.1640625" customWidth="1"/>
    <col min="3" max="3" width="19.83203125" customWidth="1"/>
  </cols>
  <sheetData>
    <row r="1" spans="1:3" ht="52.35" customHeight="1">
      <c r="A1" s="19" t="s">
        <v>81</v>
      </c>
      <c r="B1" s="47" t="s">
        <v>62</v>
      </c>
    </row>
    <row r="2" spans="1:3" ht="60.2" customHeight="1">
      <c r="A2" s="124" t="s">
        <v>82</v>
      </c>
      <c r="B2" s="124"/>
      <c r="C2" s="124"/>
    </row>
    <row r="3" spans="1:3" ht="104.1" customHeight="1">
      <c r="A3" s="124" t="s">
        <v>83</v>
      </c>
      <c r="B3" s="124"/>
      <c r="C3" s="124"/>
    </row>
    <row r="4" spans="1:3" ht="135.6" customHeight="1">
      <c r="A4" s="124" t="s">
        <v>84</v>
      </c>
      <c r="B4" s="124"/>
      <c r="C4" s="124"/>
    </row>
    <row r="5" spans="1:3" ht="169.35" customHeight="1">
      <c r="A5" s="124" t="s">
        <v>85</v>
      </c>
      <c r="B5" s="124"/>
      <c r="C5" s="124"/>
    </row>
    <row r="6" spans="1:3" ht="93.2" customHeight="1">
      <c r="A6" s="124" t="s">
        <v>65</v>
      </c>
      <c r="B6" s="124"/>
      <c r="C6" s="124"/>
    </row>
    <row r="7" spans="1:3" ht="408.95" customHeight="1">
      <c r="A7" s="124" t="s">
        <v>86</v>
      </c>
      <c r="B7" s="124"/>
      <c r="C7" s="124"/>
    </row>
    <row r="8" spans="1:3" ht="79.5" customHeight="1">
      <c r="A8" s="124"/>
      <c r="B8" s="124"/>
      <c r="C8" s="124"/>
    </row>
    <row r="9" spans="1:3" ht="218.45" customHeight="1">
      <c r="A9" s="124" t="s">
        <v>87</v>
      </c>
      <c r="B9" s="124"/>
      <c r="C9" s="124"/>
    </row>
    <row r="10" spans="1:3" ht="288.60000000000002" customHeight="1">
      <c r="A10" s="124" t="s">
        <v>88</v>
      </c>
      <c r="B10" s="124"/>
      <c r="C10" s="124"/>
    </row>
    <row r="11" spans="1:3" ht="28.7" customHeight="1">
      <c r="A11" s="201" t="s">
        <v>89</v>
      </c>
      <c r="B11" s="201"/>
      <c r="C11" s="201"/>
    </row>
    <row r="12" spans="1:3" ht="392.1" customHeight="1">
      <c r="A12" s="124" t="s">
        <v>90</v>
      </c>
      <c r="B12" s="124"/>
      <c r="C12" s="124"/>
    </row>
    <row r="13" spans="1:3" ht="53.1" customHeight="1">
      <c r="A13" s="124" t="s">
        <v>91</v>
      </c>
      <c r="B13" s="124"/>
      <c r="C13" s="124"/>
    </row>
    <row r="14" spans="1:3" ht="72.599999999999994" customHeight="1">
      <c r="A14" s="202" t="s">
        <v>92</v>
      </c>
      <c r="B14" s="202"/>
      <c r="C14" s="202"/>
    </row>
    <row r="15" spans="1:3" ht="408.95" customHeight="1">
      <c r="A15" s="124" t="s">
        <v>93</v>
      </c>
      <c r="B15" s="124"/>
      <c r="C15" s="124"/>
    </row>
    <row r="16" spans="1:3" ht="123.2" customHeight="1">
      <c r="A16" s="124"/>
      <c r="B16" s="124"/>
      <c r="C16" s="124"/>
    </row>
    <row r="17" spans="1:3" ht="72.2" customHeight="1">
      <c r="A17" s="202" t="s">
        <v>94</v>
      </c>
      <c r="B17" s="202"/>
      <c r="C17" s="202"/>
    </row>
    <row r="18" spans="1:3" ht="114.2" customHeight="1">
      <c r="A18" s="124" t="s">
        <v>95</v>
      </c>
      <c r="B18" s="124"/>
      <c r="C18" s="124"/>
    </row>
    <row r="19" spans="1:3" ht="366.75" customHeight="1">
      <c r="A19" s="124" t="s">
        <v>96</v>
      </c>
      <c r="B19" s="124"/>
      <c r="C19" s="124"/>
    </row>
    <row r="20" spans="1:3" ht="257.10000000000002" customHeight="1">
      <c r="A20" s="124" t="s">
        <v>97</v>
      </c>
      <c r="B20" s="124"/>
      <c r="C20" s="124"/>
    </row>
    <row r="21" spans="1:3" ht="57.75" customHeight="1">
      <c r="A21" s="124" t="s">
        <v>98</v>
      </c>
      <c r="B21" s="124"/>
      <c r="C21" s="124"/>
    </row>
    <row r="22" spans="1:3" ht="41.45" customHeight="1">
      <c r="A22" s="124" t="s">
        <v>99</v>
      </c>
      <c r="B22" s="124"/>
      <c r="C22" s="124"/>
    </row>
    <row r="23" spans="1:3" ht="55.5" customHeight="1">
      <c r="A23" s="124" t="s">
        <v>100</v>
      </c>
      <c r="B23" s="124"/>
      <c r="C23" s="124"/>
    </row>
    <row r="24" spans="1:3" ht="55.35" customHeight="1">
      <c r="A24" s="126" t="s">
        <v>101</v>
      </c>
      <c r="B24" s="126"/>
      <c r="C24" s="126"/>
    </row>
    <row r="25" spans="1:3" ht="42" customHeight="1">
      <c r="A25" s="124" t="s">
        <v>102</v>
      </c>
      <c r="B25" s="124"/>
      <c r="C25" s="124"/>
    </row>
    <row r="26" spans="1:3" ht="153.19999999999999" customHeight="1">
      <c r="A26" s="124" t="s">
        <v>103</v>
      </c>
      <c r="B26" s="124"/>
      <c r="C26" s="124"/>
    </row>
    <row r="27" spans="1:3" ht="69.2" customHeight="1">
      <c r="A27" s="126" t="s">
        <v>104</v>
      </c>
      <c r="B27" s="126"/>
      <c r="C27" s="126"/>
    </row>
    <row r="28" spans="1:3" ht="27.6" customHeight="1">
      <c r="A28" s="126" t="s">
        <v>105</v>
      </c>
      <c r="B28" s="126"/>
      <c r="C28" s="126"/>
    </row>
    <row r="29" spans="1:3" ht="55.35" customHeight="1">
      <c r="A29" s="126" t="s">
        <v>106</v>
      </c>
      <c r="B29" s="126"/>
      <c r="C29" s="126"/>
    </row>
    <row r="30" spans="1:3" ht="96.95" customHeight="1">
      <c r="A30" s="124" t="s">
        <v>107</v>
      </c>
      <c r="B30" s="124"/>
      <c r="C30" s="124"/>
    </row>
    <row r="31" spans="1:3" ht="55.35" customHeight="1">
      <c r="A31" s="126" t="s">
        <v>108</v>
      </c>
      <c r="B31" s="126"/>
      <c r="C31" s="126"/>
    </row>
    <row r="32" spans="1:3" ht="41.45" customHeight="1">
      <c r="A32" s="126" t="s">
        <v>109</v>
      </c>
      <c r="B32" s="126"/>
      <c r="C32" s="126"/>
    </row>
    <row r="33" spans="1:3" ht="83.25" customHeight="1">
      <c r="A33" s="126" t="s">
        <v>110</v>
      </c>
      <c r="B33" s="126"/>
      <c r="C33" s="126"/>
    </row>
    <row r="34" spans="1:3" ht="27.95" customHeight="1">
      <c r="A34" s="124" t="s">
        <v>111</v>
      </c>
      <c r="B34" s="124"/>
      <c r="C34" s="124"/>
    </row>
    <row r="35" spans="1:3" ht="41.45" customHeight="1">
      <c r="A35" s="126" t="s">
        <v>112</v>
      </c>
      <c r="B35" s="126"/>
      <c r="C35" s="126"/>
    </row>
    <row r="36" spans="1:3" ht="264" customHeight="1">
      <c r="A36" s="203" t="s">
        <v>113</v>
      </c>
      <c r="B36" s="203"/>
      <c r="C36" s="203"/>
    </row>
    <row r="37" spans="1:3" ht="16.5" customHeight="1">
      <c r="A37" s="124" t="s">
        <v>114</v>
      </c>
      <c r="B37" s="124"/>
      <c r="C37" s="124"/>
    </row>
    <row r="38" spans="1:3" ht="83.25" customHeight="1">
      <c r="A38" s="203" t="s">
        <v>115</v>
      </c>
      <c r="B38" s="203"/>
      <c r="C38" s="203"/>
    </row>
    <row r="39" spans="1:3" ht="408.95" customHeight="1">
      <c r="A39" s="203" t="s">
        <v>116</v>
      </c>
      <c r="B39" s="203"/>
      <c r="C39" s="203"/>
    </row>
    <row r="40" spans="1:3" ht="111.6" customHeight="1">
      <c r="A40" s="203"/>
      <c r="B40" s="203"/>
      <c r="C40" s="203"/>
    </row>
    <row r="41" spans="1:3" ht="408.95" customHeight="1">
      <c r="A41" s="203" t="s">
        <v>117</v>
      </c>
      <c r="B41" s="203"/>
      <c r="C41" s="203"/>
    </row>
    <row r="42" spans="1:3" ht="10.35" customHeight="1">
      <c r="A42" s="203"/>
      <c r="B42" s="203"/>
      <c r="C42" s="203"/>
    </row>
    <row r="43" spans="1:3" ht="15.75" customHeight="1">
      <c r="A43" s="204" t="s">
        <v>118</v>
      </c>
      <c r="B43" s="204"/>
      <c r="C43" s="204"/>
    </row>
    <row r="44" spans="1:3" ht="15.75" customHeight="1">
      <c r="A44" s="204" t="s">
        <v>119</v>
      </c>
      <c r="B44" s="204"/>
      <c r="C44" s="204"/>
    </row>
    <row r="45" spans="1:3" ht="96.95" customHeight="1">
      <c r="A45" s="203" t="s">
        <v>120</v>
      </c>
      <c r="B45" s="203"/>
      <c r="C45" s="203"/>
    </row>
    <row r="46" spans="1:3" ht="408.95" customHeight="1">
      <c r="A46" s="203" t="s">
        <v>121</v>
      </c>
      <c r="B46" s="203"/>
      <c r="C46" s="203"/>
    </row>
    <row r="47" spans="1:3" ht="134.85" customHeight="1">
      <c r="A47" s="203"/>
      <c r="B47" s="203"/>
      <c r="C47" s="203"/>
    </row>
    <row r="48" spans="1:3" ht="69" customHeight="1">
      <c r="A48" s="203" t="s">
        <v>122</v>
      </c>
      <c r="B48" s="203"/>
      <c r="C48" s="203"/>
    </row>
    <row r="49" spans="1:3" ht="15.75" customHeight="1">
      <c r="A49" s="205" t="s">
        <v>123</v>
      </c>
      <c r="B49" s="205"/>
      <c r="C49" s="205"/>
    </row>
    <row r="50" spans="1:3" ht="15.75" customHeight="1">
      <c r="A50" s="205" t="s">
        <v>119</v>
      </c>
      <c r="B50" s="205"/>
      <c r="C50" s="205"/>
    </row>
    <row r="51" spans="1:3" ht="408.95" customHeight="1">
      <c r="A51" s="203" t="s">
        <v>124</v>
      </c>
      <c r="B51" s="203"/>
      <c r="C51" s="203"/>
    </row>
    <row r="52" spans="1:3" ht="21.95" customHeight="1">
      <c r="A52" s="203"/>
      <c r="B52" s="203"/>
      <c r="C52" s="203"/>
    </row>
    <row r="53" spans="1:3" ht="408.95" customHeight="1">
      <c r="A53" s="203" t="s">
        <v>125</v>
      </c>
      <c r="B53" s="203"/>
      <c r="C53" s="203"/>
    </row>
    <row r="54" spans="1:3" ht="36" customHeight="1">
      <c r="A54" s="203"/>
      <c r="B54" s="203"/>
      <c r="C54" s="203"/>
    </row>
    <row r="55" spans="1:3" ht="63" customHeight="1">
      <c r="A55" s="206" t="s">
        <v>126</v>
      </c>
      <c r="B55" s="206"/>
      <c r="C55" s="206"/>
    </row>
    <row r="56" spans="1:3" ht="16.5" customHeight="1">
      <c r="A56" s="124" t="s">
        <v>127</v>
      </c>
      <c r="B56" s="124"/>
      <c r="C56" s="124"/>
    </row>
    <row r="57" spans="1:3" ht="15.75" customHeight="1">
      <c r="A57" s="126" t="s">
        <v>128</v>
      </c>
      <c r="B57" s="126"/>
      <c r="C57" s="126"/>
    </row>
    <row r="58" spans="1:3" ht="69.2" customHeight="1">
      <c r="A58" s="203" t="s">
        <v>129</v>
      </c>
      <c r="B58" s="203"/>
      <c r="C58" s="203"/>
    </row>
  </sheetData>
  <mergeCells count="50">
    <mergeCell ref="A53:C54"/>
    <mergeCell ref="A55:C55"/>
    <mergeCell ref="A56:C56"/>
    <mergeCell ref="A57:C57"/>
    <mergeCell ref="A58:C58"/>
    <mergeCell ref="A46:C47"/>
    <mergeCell ref="A48:C48"/>
    <mergeCell ref="A49:C49"/>
    <mergeCell ref="A50:C50"/>
    <mergeCell ref="A51:C52"/>
    <mergeCell ref="A39:C40"/>
    <mergeCell ref="A41:C42"/>
    <mergeCell ref="A43:C43"/>
    <mergeCell ref="A44:C44"/>
    <mergeCell ref="A45:C45"/>
    <mergeCell ref="A34:C34"/>
    <mergeCell ref="A35:C35"/>
    <mergeCell ref="A36:C36"/>
    <mergeCell ref="A37:C37"/>
    <mergeCell ref="A38:C38"/>
    <mergeCell ref="A29:C29"/>
    <mergeCell ref="A30:C30"/>
    <mergeCell ref="A31:C31"/>
    <mergeCell ref="A32:C32"/>
    <mergeCell ref="A33:C33"/>
    <mergeCell ref="A24:C24"/>
    <mergeCell ref="A25:C25"/>
    <mergeCell ref="A26:C26"/>
    <mergeCell ref="A27:C27"/>
    <mergeCell ref="A28:C28"/>
    <mergeCell ref="A19:C19"/>
    <mergeCell ref="A20:C20"/>
    <mergeCell ref="A21:C21"/>
    <mergeCell ref="A22:C22"/>
    <mergeCell ref="A23:C23"/>
    <mergeCell ref="A13:C13"/>
    <mergeCell ref="A14:C14"/>
    <mergeCell ref="A15:C16"/>
    <mergeCell ref="A17:C17"/>
    <mergeCell ref="A18:C18"/>
    <mergeCell ref="A7:C8"/>
    <mergeCell ref="A9:C9"/>
    <mergeCell ref="A10:C10"/>
    <mergeCell ref="A11:C11"/>
    <mergeCell ref="A12:C12"/>
    <mergeCell ref="A2:C2"/>
    <mergeCell ref="A3:C3"/>
    <mergeCell ref="A4:C4"/>
    <mergeCell ref="A5:C5"/>
    <mergeCell ref="A6:C6"/>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2"/>
  <sheetViews>
    <sheetView topLeftCell="A4" workbookViewId="0">
      <selection sqref="A1:G1"/>
    </sheetView>
  </sheetViews>
  <sheetFormatPr baseColWidth="10" defaultColWidth="9.33203125" defaultRowHeight="12.75"/>
  <cols>
    <col min="1" max="1" width="26.1640625" customWidth="1"/>
    <col min="2" max="2" width="1.1640625" customWidth="1"/>
    <col min="3" max="3" width="30.5" customWidth="1"/>
    <col min="4" max="4" width="19.5" customWidth="1"/>
    <col min="5" max="5" width="21.1640625" customWidth="1"/>
    <col min="6" max="6" width="1.33203125" customWidth="1"/>
    <col min="7" max="7" width="22.1640625" customWidth="1"/>
  </cols>
  <sheetData>
    <row r="1" spans="1:7" ht="87" customHeight="1">
      <c r="A1" s="124" t="s">
        <v>130</v>
      </c>
      <c r="B1" s="124"/>
      <c r="C1" s="124"/>
      <c r="D1" s="124"/>
      <c r="E1" s="124"/>
      <c r="F1" s="124"/>
      <c r="G1" s="124"/>
    </row>
    <row r="2" spans="1:7" ht="195.95" customHeight="1">
      <c r="A2" s="124" t="s">
        <v>131</v>
      </c>
      <c r="B2" s="124"/>
      <c r="C2" s="124"/>
      <c r="D2" s="124"/>
      <c r="E2" s="124"/>
      <c r="F2" s="124"/>
      <c r="G2" s="124"/>
    </row>
    <row r="3" spans="1:7" ht="12.75" customHeight="1">
      <c r="A3" s="48" t="s">
        <v>132</v>
      </c>
      <c r="B3" s="207" t="s">
        <v>133</v>
      </c>
      <c r="C3" s="208"/>
      <c r="D3" s="208"/>
      <c r="E3" s="208"/>
      <c r="F3" s="209"/>
    </row>
    <row r="4" spans="1:7" ht="31.5" customHeight="1">
      <c r="A4" s="49" t="s">
        <v>134</v>
      </c>
      <c r="B4" s="210" t="s">
        <v>135</v>
      </c>
      <c r="C4" s="211"/>
      <c r="D4" s="211"/>
      <c r="E4" s="211"/>
      <c r="F4" s="212"/>
    </row>
    <row r="5" spans="1:7" ht="25.5" customHeight="1">
      <c r="A5" s="50" t="s">
        <v>136</v>
      </c>
      <c r="B5" s="140" t="s">
        <v>137</v>
      </c>
      <c r="C5" s="144"/>
      <c r="D5" s="144"/>
      <c r="E5" s="144"/>
      <c r="F5" s="141"/>
    </row>
    <row r="6" spans="1:7" ht="11.1" customHeight="1">
      <c r="A6" s="43"/>
      <c r="B6" s="213"/>
      <c r="C6" s="214"/>
      <c r="D6" s="214"/>
      <c r="E6" s="214"/>
      <c r="F6" s="215"/>
    </row>
    <row r="7" spans="1:7" ht="12.75" customHeight="1">
      <c r="A7" s="44"/>
      <c r="B7" s="127"/>
      <c r="C7" s="52" t="s">
        <v>138</v>
      </c>
      <c r="D7" s="53" t="s">
        <v>139</v>
      </c>
      <c r="E7" s="54" t="s">
        <v>140</v>
      </c>
      <c r="F7" s="168"/>
    </row>
    <row r="8" spans="1:7" ht="12.75" customHeight="1">
      <c r="A8" s="44"/>
      <c r="B8" s="127"/>
      <c r="C8" s="55"/>
      <c r="D8" s="55"/>
      <c r="E8" s="56" t="s">
        <v>141</v>
      </c>
      <c r="F8" s="168"/>
    </row>
    <row r="9" spans="1:7" ht="12.75" customHeight="1">
      <c r="A9" s="57" t="s">
        <v>142</v>
      </c>
      <c r="B9" s="127"/>
      <c r="C9" s="19" t="s">
        <v>143</v>
      </c>
      <c r="D9" s="58" t="s">
        <v>144</v>
      </c>
      <c r="E9" s="58" t="s">
        <v>145</v>
      </c>
      <c r="F9" s="127"/>
    </row>
    <row r="10" spans="1:7" ht="12.75" customHeight="1">
      <c r="A10" s="57" t="s">
        <v>146</v>
      </c>
      <c r="B10" s="127"/>
      <c r="C10" s="57" t="s">
        <v>147</v>
      </c>
      <c r="D10" s="57" t="s">
        <v>148</v>
      </c>
      <c r="E10" s="57" t="s">
        <v>149</v>
      </c>
      <c r="F10" s="127"/>
    </row>
    <row r="11" spans="1:7" ht="12.75" customHeight="1">
      <c r="A11" s="44"/>
      <c r="B11" s="127"/>
      <c r="C11" s="57" t="s">
        <v>150</v>
      </c>
      <c r="D11" s="57" t="s">
        <v>151</v>
      </c>
      <c r="E11" s="57" t="s">
        <v>152</v>
      </c>
      <c r="F11" s="127"/>
    </row>
    <row r="12" spans="1:7" ht="12.75" customHeight="1">
      <c r="A12" s="44"/>
      <c r="B12" s="127"/>
      <c r="C12" s="57" t="s">
        <v>153</v>
      </c>
      <c r="D12" s="44"/>
      <c r="E12" s="57" t="s">
        <v>154</v>
      </c>
      <c r="F12" s="127"/>
    </row>
    <row r="13" spans="1:7" ht="12.75" customHeight="1">
      <c r="A13" s="46"/>
      <c r="B13" s="135"/>
      <c r="C13" s="59" t="s">
        <v>155</v>
      </c>
      <c r="D13" s="46"/>
      <c r="E13" s="59" t="s">
        <v>156</v>
      </c>
      <c r="F13" s="135"/>
    </row>
    <row r="14" spans="1:7" ht="12.75" customHeight="1">
      <c r="A14" s="48" t="s">
        <v>132</v>
      </c>
      <c r="B14" s="207" t="s">
        <v>133</v>
      </c>
      <c r="C14" s="208"/>
      <c r="D14" s="208"/>
      <c r="E14" s="208"/>
      <c r="F14" s="209"/>
    </row>
    <row r="15" spans="1:7" ht="73.5" customHeight="1">
      <c r="A15" s="134"/>
      <c r="B15" s="134"/>
      <c r="C15" s="11" t="s">
        <v>157</v>
      </c>
      <c r="D15" s="50" t="s">
        <v>158</v>
      </c>
      <c r="E15" s="50" t="s">
        <v>159</v>
      </c>
      <c r="F15" s="19"/>
    </row>
    <row r="16" spans="1:7" ht="52.35" customHeight="1">
      <c r="A16" s="127"/>
      <c r="B16" s="127"/>
      <c r="C16" s="60" t="s">
        <v>160</v>
      </c>
      <c r="D16" s="50" t="s">
        <v>161</v>
      </c>
      <c r="E16" s="11" t="s">
        <v>162</v>
      </c>
      <c r="F16" s="27"/>
    </row>
    <row r="17" spans="1:7" ht="21.2" customHeight="1">
      <c r="A17" s="135"/>
      <c r="B17" s="216"/>
      <c r="C17" s="217"/>
      <c r="D17" s="217"/>
      <c r="E17" s="217"/>
      <c r="F17" s="218"/>
    </row>
    <row r="18" spans="1:7" ht="174.6" customHeight="1">
      <c r="A18" s="49" t="s">
        <v>163</v>
      </c>
      <c r="B18" s="140" t="s">
        <v>164</v>
      </c>
      <c r="C18" s="144"/>
      <c r="D18" s="144"/>
      <c r="E18" s="144"/>
      <c r="F18" s="141"/>
    </row>
    <row r="19" spans="1:7" ht="75.2" customHeight="1">
      <c r="A19" s="49" t="s">
        <v>165</v>
      </c>
      <c r="B19" s="140" t="s">
        <v>166</v>
      </c>
      <c r="C19" s="144"/>
      <c r="D19" s="144"/>
      <c r="E19" s="144"/>
      <c r="F19" s="141"/>
    </row>
    <row r="20" spans="1:7" ht="69.2" customHeight="1">
      <c r="A20" s="126" t="s">
        <v>167</v>
      </c>
      <c r="B20" s="126"/>
      <c r="C20" s="126"/>
      <c r="D20" s="126"/>
      <c r="E20" s="126"/>
      <c r="F20" s="126"/>
      <c r="G20" s="126"/>
    </row>
    <row r="21" spans="1:7" ht="16.5" customHeight="1">
      <c r="A21" s="124" t="s">
        <v>168</v>
      </c>
      <c r="B21" s="124"/>
      <c r="C21" s="124"/>
      <c r="D21" s="124"/>
      <c r="E21" s="124"/>
      <c r="F21" s="124"/>
      <c r="G21" s="124"/>
    </row>
    <row r="22" spans="1:7" ht="27.6" customHeight="1">
      <c r="A22" s="126" t="s">
        <v>169</v>
      </c>
      <c r="B22" s="126"/>
      <c r="C22" s="126"/>
      <c r="D22" s="126"/>
      <c r="E22" s="126"/>
      <c r="F22" s="126"/>
      <c r="G22" s="126"/>
    </row>
  </sheetData>
  <mergeCells count="18">
    <mergeCell ref="A20:G20"/>
    <mergeCell ref="A21:G21"/>
    <mergeCell ref="A22:G22"/>
    <mergeCell ref="A15:A17"/>
    <mergeCell ref="B15:B16"/>
    <mergeCell ref="B17:F17"/>
    <mergeCell ref="B18:F18"/>
    <mergeCell ref="B19:F19"/>
    <mergeCell ref="B6:F6"/>
    <mergeCell ref="B7:B13"/>
    <mergeCell ref="F7:F8"/>
    <mergeCell ref="F9:F13"/>
    <mergeCell ref="B14:F14"/>
    <mergeCell ref="A1:G1"/>
    <mergeCell ref="A2:G2"/>
    <mergeCell ref="B3:F3"/>
    <mergeCell ref="B4:F4"/>
    <mergeCell ref="B5:F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workbookViewId="0"/>
  </sheetViews>
  <sheetFormatPr baseColWidth="10" defaultColWidth="9.33203125" defaultRowHeight="12.75"/>
  <cols>
    <col min="1" max="1" width="23.5" customWidth="1"/>
    <col min="2" max="2" width="1.1640625" customWidth="1"/>
    <col min="3" max="3" width="32.83203125" customWidth="1"/>
    <col min="4" max="4" width="20.83203125" customWidth="1"/>
    <col min="5" max="5" width="22.6640625" customWidth="1"/>
    <col min="6" max="6" width="1.33203125" customWidth="1"/>
    <col min="7" max="7" width="19.83203125" customWidth="1"/>
  </cols>
  <sheetData>
    <row r="1" spans="1:7" ht="12.75" customHeight="1">
      <c r="A1" s="61" t="s">
        <v>132</v>
      </c>
      <c r="B1" s="207" t="s">
        <v>133</v>
      </c>
      <c r="C1" s="208"/>
      <c r="D1" s="208"/>
      <c r="E1" s="208"/>
      <c r="F1" s="209"/>
    </row>
    <row r="2" spans="1:7" ht="31.5" customHeight="1">
      <c r="A2" s="62" t="s">
        <v>170</v>
      </c>
      <c r="B2" s="140" t="s">
        <v>171</v>
      </c>
      <c r="C2" s="144"/>
      <c r="D2" s="144"/>
      <c r="E2" s="144"/>
      <c r="F2" s="141"/>
    </row>
    <row r="3" spans="1:7" ht="25.5" customHeight="1">
      <c r="A3" s="11" t="s">
        <v>172</v>
      </c>
      <c r="B3" s="140" t="s">
        <v>173</v>
      </c>
      <c r="C3" s="144"/>
      <c r="D3" s="144"/>
      <c r="E3" s="144"/>
      <c r="F3" s="141"/>
    </row>
    <row r="4" spans="1:7" ht="11.1" customHeight="1">
      <c r="A4" s="219" t="s">
        <v>174</v>
      </c>
      <c r="B4" s="213"/>
      <c r="C4" s="214"/>
      <c r="D4" s="214"/>
      <c r="E4" s="214"/>
      <c r="F4" s="215"/>
    </row>
    <row r="5" spans="1:7" ht="25.5" customHeight="1">
      <c r="A5" s="220"/>
      <c r="B5" s="127"/>
      <c r="C5" s="63" t="s">
        <v>138</v>
      </c>
      <c r="D5" s="63" t="s">
        <v>139</v>
      </c>
      <c r="E5" s="64" t="s">
        <v>175</v>
      </c>
      <c r="F5" s="45"/>
    </row>
    <row r="6" spans="1:7" ht="32.1" customHeight="1">
      <c r="A6" s="221"/>
      <c r="B6" s="135"/>
      <c r="C6" s="60" t="s">
        <v>176</v>
      </c>
      <c r="D6" s="50" t="s">
        <v>177</v>
      </c>
      <c r="E6" s="11" t="s">
        <v>178</v>
      </c>
      <c r="F6" s="23"/>
    </row>
    <row r="7" spans="1:7" ht="147.19999999999999" customHeight="1">
      <c r="A7" s="62" t="s">
        <v>179</v>
      </c>
      <c r="B7" s="140" t="s">
        <v>180</v>
      </c>
      <c r="C7" s="144"/>
      <c r="D7" s="144"/>
      <c r="E7" s="144"/>
      <c r="F7" s="141"/>
    </row>
    <row r="8" spans="1:7" ht="66.75" customHeight="1">
      <c r="A8" s="60" t="s">
        <v>181</v>
      </c>
      <c r="B8" s="140" t="s">
        <v>182</v>
      </c>
      <c r="C8" s="144"/>
      <c r="D8" s="144"/>
      <c r="E8" s="144"/>
      <c r="F8" s="141"/>
    </row>
    <row r="9" spans="1:7" ht="27.6" customHeight="1">
      <c r="A9" s="126" t="s">
        <v>183</v>
      </c>
      <c r="B9" s="126"/>
      <c r="C9" s="126"/>
      <c r="D9" s="126"/>
      <c r="E9" s="126"/>
      <c r="F9" s="126"/>
      <c r="G9" s="126"/>
    </row>
    <row r="10" spans="1:7" ht="27.6" customHeight="1">
      <c r="A10" s="126" t="s">
        <v>184</v>
      </c>
      <c r="B10" s="126"/>
      <c r="C10" s="126"/>
      <c r="D10" s="126"/>
      <c r="E10" s="126"/>
      <c r="F10" s="126"/>
      <c r="G10" s="126"/>
    </row>
    <row r="11" spans="1:7" ht="27.6" customHeight="1">
      <c r="A11" s="126" t="s">
        <v>185</v>
      </c>
      <c r="B11" s="126"/>
      <c r="C11" s="126"/>
      <c r="D11" s="126"/>
      <c r="E11" s="126"/>
      <c r="F11" s="126"/>
      <c r="G11" s="126"/>
    </row>
    <row r="12" spans="1:7" ht="41.45" customHeight="1">
      <c r="A12" s="124" t="s">
        <v>186</v>
      </c>
      <c r="B12" s="124"/>
      <c r="C12" s="124"/>
      <c r="D12" s="124"/>
      <c r="E12" s="124"/>
      <c r="F12" s="124"/>
      <c r="G12" s="124"/>
    </row>
    <row r="13" spans="1:7" ht="166.5" customHeight="1">
      <c r="A13" s="124" t="s">
        <v>187</v>
      </c>
      <c r="B13" s="124"/>
      <c r="C13" s="124"/>
      <c r="D13" s="124"/>
      <c r="E13" s="124"/>
      <c r="F13" s="124"/>
      <c r="G13" s="124"/>
    </row>
    <row r="14" spans="1:7" ht="55.35" customHeight="1">
      <c r="A14" s="126" t="s">
        <v>188</v>
      </c>
      <c r="B14" s="126"/>
      <c r="C14" s="126"/>
      <c r="D14" s="126"/>
      <c r="E14" s="126"/>
      <c r="F14" s="126"/>
      <c r="G14" s="126"/>
    </row>
    <row r="15" spans="1:7" ht="69.2" customHeight="1">
      <c r="A15" s="126" t="s">
        <v>189</v>
      </c>
      <c r="B15" s="126"/>
      <c r="C15" s="126"/>
      <c r="D15" s="126"/>
      <c r="E15" s="126"/>
      <c r="F15" s="126"/>
      <c r="G15" s="126"/>
    </row>
    <row r="16" spans="1:7" ht="41.25" customHeight="1">
      <c r="A16" s="126" t="s">
        <v>190</v>
      </c>
      <c r="B16" s="126"/>
      <c r="C16" s="126"/>
      <c r="D16" s="126"/>
      <c r="E16" s="126"/>
      <c r="F16" s="126"/>
      <c r="G16" s="126"/>
    </row>
    <row r="17" spans="1:7" ht="41.45" customHeight="1">
      <c r="A17" s="126" t="s">
        <v>191</v>
      </c>
      <c r="B17" s="126"/>
      <c r="C17" s="126"/>
      <c r="D17" s="126"/>
      <c r="E17" s="126"/>
      <c r="F17" s="126"/>
      <c r="G17" s="126"/>
    </row>
    <row r="18" spans="1:7" ht="97.35" customHeight="1">
      <c r="A18" s="124" t="s">
        <v>192</v>
      </c>
      <c r="B18" s="124"/>
      <c r="C18" s="124"/>
      <c r="D18" s="124"/>
      <c r="E18" s="124"/>
      <c r="F18" s="124"/>
      <c r="G18" s="124"/>
    </row>
    <row r="19" spans="1:7" ht="55.35" customHeight="1">
      <c r="A19" s="126" t="s">
        <v>193</v>
      </c>
      <c r="B19" s="126"/>
      <c r="C19" s="126"/>
      <c r="D19" s="126"/>
      <c r="E19" s="126"/>
      <c r="F19" s="126"/>
      <c r="G19" s="126"/>
    </row>
    <row r="20" spans="1:7" ht="55.5" customHeight="1">
      <c r="A20" s="124" t="s">
        <v>194</v>
      </c>
      <c r="B20" s="124"/>
      <c r="C20" s="124"/>
      <c r="D20" s="124"/>
      <c r="E20" s="124"/>
      <c r="F20" s="124"/>
      <c r="G20" s="124"/>
    </row>
    <row r="21" spans="1:7" ht="27.6" customHeight="1">
      <c r="A21" s="126" t="s">
        <v>195</v>
      </c>
      <c r="B21" s="126"/>
      <c r="C21" s="126"/>
      <c r="D21" s="126"/>
      <c r="E21" s="126"/>
      <c r="F21" s="126"/>
      <c r="G21" s="126"/>
    </row>
    <row r="22" spans="1:7" ht="55.5" customHeight="1">
      <c r="A22" s="124" t="s">
        <v>196</v>
      </c>
      <c r="B22" s="124"/>
      <c r="C22" s="124"/>
      <c r="D22" s="124"/>
      <c r="E22" s="124"/>
      <c r="F22" s="124"/>
      <c r="G22" s="124"/>
    </row>
    <row r="23" spans="1:7" ht="125.1" customHeight="1">
      <c r="A23" s="124" t="s">
        <v>197</v>
      </c>
      <c r="B23" s="124"/>
      <c r="C23" s="124"/>
      <c r="D23" s="124"/>
      <c r="E23" s="124"/>
      <c r="F23" s="124"/>
      <c r="G23" s="124"/>
    </row>
    <row r="24" spans="1:7" ht="41.45" customHeight="1">
      <c r="A24" s="124" t="s">
        <v>198</v>
      </c>
      <c r="B24" s="124"/>
      <c r="C24" s="124"/>
      <c r="D24" s="124"/>
      <c r="E24" s="124"/>
      <c r="F24" s="124"/>
      <c r="G24" s="124"/>
    </row>
    <row r="25" spans="1:7" ht="69.599999999999994" customHeight="1">
      <c r="A25" s="124" t="s">
        <v>199</v>
      </c>
      <c r="B25" s="124"/>
      <c r="C25" s="124"/>
      <c r="D25" s="124"/>
      <c r="E25" s="124"/>
      <c r="F25" s="124"/>
      <c r="G25" s="124"/>
    </row>
    <row r="26" spans="1:7" ht="69.2" customHeight="1">
      <c r="A26" s="124" t="s">
        <v>200</v>
      </c>
      <c r="B26" s="124"/>
      <c r="C26" s="124"/>
      <c r="D26" s="124"/>
      <c r="E26" s="124"/>
      <c r="F26" s="124"/>
      <c r="G26" s="124"/>
    </row>
    <row r="27" spans="1:7" ht="96.95" customHeight="1">
      <c r="A27" s="126" t="s">
        <v>201</v>
      </c>
      <c r="B27" s="126"/>
      <c r="C27" s="126"/>
      <c r="D27" s="126"/>
      <c r="E27" s="126"/>
      <c r="F27" s="126"/>
      <c r="G27" s="126"/>
    </row>
    <row r="28" spans="1:7" ht="125.1" customHeight="1">
      <c r="A28" s="126" t="s">
        <v>202</v>
      </c>
      <c r="B28" s="126"/>
      <c r="C28" s="126"/>
      <c r="D28" s="126"/>
      <c r="E28" s="126"/>
      <c r="F28" s="126"/>
      <c r="G28" s="126"/>
    </row>
    <row r="29" spans="1:7" ht="69.2" customHeight="1">
      <c r="A29" s="124" t="s">
        <v>203</v>
      </c>
      <c r="B29" s="124"/>
      <c r="C29" s="124"/>
      <c r="D29" s="124"/>
      <c r="E29" s="124"/>
      <c r="F29" s="124"/>
      <c r="G29" s="124"/>
    </row>
    <row r="30" spans="1:7" ht="83.25" customHeight="1">
      <c r="A30" s="124" t="s">
        <v>204</v>
      </c>
      <c r="B30" s="124"/>
      <c r="C30" s="124"/>
      <c r="D30" s="124"/>
      <c r="E30" s="124"/>
      <c r="F30" s="124"/>
      <c r="G30" s="124"/>
    </row>
    <row r="31" spans="1:7" ht="31.5" customHeight="1">
      <c r="A31" s="124" t="s">
        <v>205</v>
      </c>
      <c r="B31" s="124"/>
      <c r="C31" s="124"/>
      <c r="D31" s="124"/>
      <c r="E31" s="124"/>
      <c r="F31" s="124"/>
      <c r="G31" s="124"/>
    </row>
    <row r="32" spans="1:7" ht="27.6" customHeight="1">
      <c r="A32" s="126" t="s">
        <v>206</v>
      </c>
      <c r="B32" s="126"/>
      <c r="C32" s="126"/>
      <c r="D32" s="126"/>
      <c r="E32" s="126"/>
      <c r="F32" s="126"/>
      <c r="G32" s="126"/>
    </row>
  </sheetData>
  <mergeCells count="32">
    <mergeCell ref="A32:G32"/>
    <mergeCell ref="A27:G27"/>
    <mergeCell ref="A28:G28"/>
    <mergeCell ref="A29:G29"/>
    <mergeCell ref="A30:G30"/>
    <mergeCell ref="A31:G31"/>
    <mergeCell ref="A22:G22"/>
    <mergeCell ref="A23:G23"/>
    <mergeCell ref="A24:G24"/>
    <mergeCell ref="A25:G25"/>
    <mergeCell ref="A26:G26"/>
    <mergeCell ref="A17:G17"/>
    <mergeCell ref="A18:G18"/>
    <mergeCell ref="A19:G19"/>
    <mergeCell ref="A20:G20"/>
    <mergeCell ref="A21:G21"/>
    <mergeCell ref="A12:G12"/>
    <mergeCell ref="A13:G13"/>
    <mergeCell ref="A14:G14"/>
    <mergeCell ref="A15:G15"/>
    <mergeCell ref="A16:G16"/>
    <mergeCell ref="B7:F7"/>
    <mergeCell ref="B8:F8"/>
    <mergeCell ref="A9:G9"/>
    <mergeCell ref="A10:G10"/>
    <mergeCell ref="A11:G11"/>
    <mergeCell ref="B1:F1"/>
    <mergeCell ref="B2:F2"/>
    <mergeCell ref="B3:F3"/>
    <mergeCell ref="A4:A6"/>
    <mergeCell ref="B4:F4"/>
    <mergeCell ref="B5:B6"/>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A4" sqref="A4:D4"/>
    </sheetView>
  </sheetViews>
  <sheetFormatPr baseColWidth="10" defaultColWidth="9.33203125" defaultRowHeight="12.75"/>
  <cols>
    <col min="1" max="1" width="35.83203125" customWidth="1"/>
    <col min="2" max="2" width="36.5" customWidth="1"/>
    <col min="3" max="3" width="40.1640625" customWidth="1"/>
    <col min="4" max="4" width="9.83203125" customWidth="1"/>
  </cols>
  <sheetData>
    <row r="1" spans="1:4" ht="83.25" customHeight="1">
      <c r="A1" s="124" t="s">
        <v>374</v>
      </c>
      <c r="B1" s="124"/>
      <c r="C1" s="124"/>
      <c r="D1" s="124"/>
    </row>
    <row r="2" spans="1:4" ht="15.75" customHeight="1">
      <c r="A2" s="126" t="s">
        <v>375</v>
      </c>
      <c r="B2" s="126"/>
      <c r="C2" s="126"/>
      <c r="D2" s="126"/>
    </row>
    <row r="3" spans="1:4" ht="55.5" customHeight="1">
      <c r="A3" s="124" t="s">
        <v>376</v>
      </c>
      <c r="B3" s="124"/>
      <c r="C3" s="124"/>
      <c r="D3" s="124"/>
    </row>
    <row r="4" spans="1:4" ht="83.25" customHeight="1">
      <c r="A4" s="149" t="s">
        <v>377</v>
      </c>
      <c r="B4" s="149"/>
      <c r="C4" s="149"/>
      <c r="D4" s="149"/>
    </row>
    <row r="5" spans="1:4" ht="55.35" customHeight="1">
      <c r="A5" s="124" t="s">
        <v>378</v>
      </c>
      <c r="B5" s="124"/>
      <c r="C5" s="124"/>
      <c r="D5" s="124"/>
    </row>
    <row r="6" spans="1:4" ht="27.95" customHeight="1">
      <c r="A6" s="28" t="s">
        <v>379</v>
      </c>
      <c r="B6" s="28" t="s">
        <v>380</v>
      </c>
      <c r="C6" s="28" t="s">
        <v>381</v>
      </c>
    </row>
  </sheetData>
  <mergeCells count="5">
    <mergeCell ref="A1:D1"/>
    <mergeCell ref="A2:D2"/>
    <mergeCell ref="A3:D3"/>
    <mergeCell ref="A4:D4"/>
    <mergeCell ref="A5:D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vt:i4>
      </vt:variant>
    </vt:vector>
  </HeadingPairs>
  <TitlesOfParts>
    <vt:vector size="11" baseType="lpstr">
      <vt:lpstr>Table 1</vt:lpstr>
      <vt:lpstr>lote 1 -a</vt:lpstr>
      <vt:lpstr>lote 1-b</vt:lpstr>
      <vt:lpstr>lote 1-c</vt:lpstr>
      <vt:lpstr>Lote 2 - Aires Acondicionados</vt:lpstr>
      <vt:lpstr>Presupuesto</vt:lpstr>
      <vt:lpstr>Table 5</vt:lpstr>
      <vt:lpstr>Table 6</vt:lpstr>
      <vt:lpstr>Table 7</vt:lpstr>
      <vt:lpstr>Table 10</vt:lpstr>
      <vt:lpstr>'Lote 2 - Aires Acondicionados'!Área_de_impresión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EL ASESOR JURÍDICO DEL INSTITUTO DE DEPORTES Y RECREACIÓN INDER</dc:title>
  <dc:creator>dvelez</dc:creator>
  <cp:lastModifiedBy>Carolina Vergara Tobon</cp:lastModifiedBy>
  <cp:lastPrinted>2024-07-24T20:42:52Z</cp:lastPrinted>
  <dcterms:created xsi:type="dcterms:W3CDTF">2023-02-27T13:27:59Z</dcterms:created>
  <dcterms:modified xsi:type="dcterms:W3CDTF">2024-07-24T20:49:36Z</dcterms:modified>
</cp:coreProperties>
</file>