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830"/>
  <workbookPr/>
  <mc:AlternateContent xmlns:mc="http://schemas.openxmlformats.org/markup-compatibility/2006">
    <mc:Choice Requires="x15">
      <x15ac:absPath xmlns:x15ac="http://schemas.microsoft.com/office/spreadsheetml/2010/11/ac" url="https://sena4-my.sharepoint.com/personal/agilp_sena_edu_co/Documents/Escritorio/2. SENNOVA 2024/1. COMPRAS/5 MANTENIMIENTO EQUIPOS LAB/"/>
    </mc:Choice>
  </mc:AlternateContent>
  <xr:revisionPtr revIDLastSave="274" documentId="13_ncr:1_{616CABDC-EF45-4036-8ABC-02C56E7FB222}" xr6:coauthVersionLast="47" xr6:coauthVersionMax="47" xr10:uidLastSave="{BEECC93A-48D8-451F-9D12-041D7C4B66A5}"/>
  <bookViews>
    <workbookView xWindow="-120" yWindow="-120" windowWidth="29040" windowHeight="15720" xr2:uid="{00000000-000D-0000-FFFF-FFFF00000000}"/>
  </bookViews>
  <sheets>
    <sheet name="OPERADOR" sheetId="3" r:id="rId1"/>
  </sheets>
  <definedNames>
    <definedName name="_xlnm.Print_Area" localSheetId="0">OPERADOR!$A$1:$M$38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 xmlns:mx="http://schemas.microsoft.com/office/mac/excel/2008/main" uri="{7523E5D3-25F3-A5E0-1632-64F254C22452}">
      <mx:ArchID Flags="2"/>
    </ext>
  </extLst>
</workbook>
</file>

<file path=xl/calcChain.xml><?xml version="1.0" encoding="utf-8"?>
<calcChain xmlns="http://schemas.openxmlformats.org/spreadsheetml/2006/main">
  <c r="L34" i="3" l="1"/>
  <c r="K33" i="3"/>
  <c r="K32" i="3"/>
  <c r="K31" i="3"/>
  <c r="K30" i="3"/>
  <c r="K29" i="3"/>
  <c r="K28" i="3"/>
  <c r="K27" i="3"/>
  <c r="K26" i="3"/>
  <c r="K24" i="3"/>
  <c r="K23" i="3"/>
  <c r="K22" i="3"/>
  <c r="K21" i="3"/>
  <c r="K20" i="3"/>
  <c r="K19" i="3"/>
  <c r="K18" i="3"/>
  <c r="K17" i="3"/>
  <c r="K16" i="3"/>
  <c r="J33" i="3"/>
  <c r="J32" i="3"/>
  <c r="J31" i="3"/>
  <c r="J30" i="3"/>
  <c r="J29" i="3"/>
  <c r="J28" i="3"/>
  <c r="J27" i="3"/>
  <c r="J26" i="3"/>
  <c r="J25" i="3"/>
  <c r="K25" i="3" s="1"/>
  <c r="J24" i="3"/>
  <c r="J23" i="3"/>
  <c r="J22" i="3"/>
  <c r="J21" i="3"/>
  <c r="J20" i="3"/>
  <c r="J19" i="3"/>
  <c r="J18" i="3"/>
  <c r="J17" i="3"/>
  <c r="J16" i="3"/>
  <c r="H34" i="3"/>
  <c r="H12" i="3"/>
  <c r="H13" i="3"/>
  <c r="H14" i="3"/>
  <c r="H15" i="3"/>
  <c r="H16" i="3"/>
  <c r="H17" i="3"/>
  <c r="H18" i="3"/>
  <c r="H19" i="3"/>
  <c r="H20" i="3"/>
  <c r="H21" i="3"/>
  <c r="H22" i="3"/>
  <c r="H23" i="3"/>
  <c r="H24" i="3"/>
  <c r="H25" i="3"/>
  <c r="H26" i="3"/>
  <c r="H27" i="3"/>
  <c r="H28" i="3"/>
  <c r="H29" i="3"/>
  <c r="H30" i="3"/>
  <c r="H31" i="3"/>
  <c r="H32" i="3"/>
  <c r="H33" i="3"/>
  <c r="J14" i="3"/>
  <c r="J12" i="3"/>
  <c r="J11" i="3"/>
  <c r="J13" i="3"/>
  <c r="J15" i="3"/>
  <c r="J34" i="3" l="1"/>
  <c r="K14" i="3"/>
  <c r="K13" i="3"/>
  <c r="K12" i="3"/>
  <c r="K15" i="3" l="1"/>
  <c r="H11" i="3"/>
  <c r="H35" i="3" s="1"/>
  <c r="K11" i="3" l="1"/>
  <c r="L35" i="3" l="1"/>
  <c r="L36" i="3" s="1"/>
  <c r="J35" i="3"/>
  <c r="J36" i="3" s="1"/>
  <c r="H36" i="3"/>
</calcChain>
</file>

<file path=xl/sharedStrings.xml><?xml version="1.0" encoding="utf-8"?>
<sst xmlns="http://schemas.openxmlformats.org/spreadsheetml/2006/main" count="93" uniqueCount="64">
  <si>
    <t>CENTRO DE MATERIALES Y ENSAYOS</t>
  </si>
  <si>
    <t>ITEM</t>
  </si>
  <si>
    <t>UND.</t>
  </si>
  <si>
    <t>CANT.</t>
  </si>
  <si>
    <t>VR TOTAL</t>
  </si>
  <si>
    <t>Sub Total</t>
  </si>
  <si>
    <t>Total Propuesta</t>
  </si>
  <si>
    <t>Promedio</t>
  </si>
  <si>
    <t>VR UNITARIO</t>
  </si>
  <si>
    <t>Valor IVA 19%</t>
  </si>
  <si>
    <t>TIPO DE ELEMENTO</t>
  </si>
  <si>
    <t>REGIONAL DISTRITO CAPITAL - CENTRO DE MATERIALES Y ENSAYOS</t>
  </si>
  <si>
    <t>Und</t>
  </si>
  <si>
    <t>DESCRIPCIÓN</t>
  </si>
  <si>
    <t xml:space="preserve">Sub Total </t>
  </si>
  <si>
    <t>MÁQUINA UNIVERSAL DE ENSAYOS UH-50 A,
SHIMADZU. MARCA: SHIMADZU, MODELO: UH 50-A.
SERIE: 33099597</t>
  </si>
  <si>
    <t>CALIBRACIÓN DE LA MÁQUINA UNIVERSAL DE ENSAYOS, UH-50A. MODELO: UH 50-A.
SERIE: 33099597.</t>
  </si>
  <si>
    <t>EXTENSÓMETROS</t>
  </si>
  <si>
    <t>Servicio de Calibración de Extensómetros.
Intervalos de Calibración: No. 1: (0,0 a 25,0) mm
Medición velocidad: 5.0 mm/min, 15.0mm/min, 25.0mm/min.
Calibración por un laboratorio acreditado ante ONAC</t>
  </si>
  <si>
    <t>MÁQUINA UNIVERSAL DE ENSAYOS BMT-E SERIES</t>
  </si>
  <si>
    <t>Servicio de Calibración Máquina Universal de Ensayos SHIMADZU.
Calibración de máquinas de ensayo entre 200,1 kN y 500 kN. Intervalos De Calibración:
(49 a 441) kN COMPRESIÓN
(24 a 220) kN TENSIÓN
(9,8 a 98) kN TENSIÓN
(9,8 a 49) kN TENSION
(4,9 a 24) kN TENSIÓN
(1,9 a 9,8) kN TENSIÓN
Material de prueba para calibración del equipo: Material de Referencia RH: Material de Referencia – Acero, Probetas de barra redonda d0 = 10 mm; extremo roscado M16, Rm = 900MPa A = 17 %, 1 juego de 6 probetas. Con certificado de acreditación ISO/IEC 17025:2017 y 17034:2017.</t>
  </si>
  <si>
    <t>Servicio de Mantenimiento Máquina Universal de Ensayos BMT-E-Series.
Incluye lo siguiente:
Verificación del funcionamiento en general y de cada unidad (hidráulica, mecánica, eléctrica y electrónica).
Mantenimiento preventivo de acuerdo con los procedimientos establecidos en el manual que entre otras actividades incluye:
Verificación y ajuste de la unidad de control en todas sus funciones (Ajuste de Hold, ganancia e integración).
Limpieza de las unidades electrónicas, mecánicas, eléctricas, e hidráulicas y ajuste de conectores y cableado.
Reemplazo de cables en caso de requerirse.
Lubricación de partes móviles como los tornillos sinfín de las columnas y de las mordazas, eje de transmisión central y guías de alineación de la unidad de carga.
Remplazo del aceite de la unidad hidráulica, de la grasa de los tornillos sinfín verticales y de las mordazas.
Limpieza y ajuste del montaje del encoder – detector de desplazamiento y sus” switchs” finales de Carrera (asegura protección del encoder).
Verificación y ajuste de las fuentes de alimentación de bajo voltaje. Se reemplazarán algunos componentes con ciertas averías ya detectadas.
Verificación y pruebas de funcionamiento de paradas de emergencia.
Inspección y ajustes de las funciones de la unidad de procesamiento y sus accesorios.
Verificación y ajuste de los amplificadores de carga.
Pruebas de funcionamiento de cada unidad y del conjunto como sistema.
Instrucciones para el personal que opera el equipo sobre los cuidados y precauciones en su manejo.
Elaboración del informe técnico del servicio de Mantenimiento.
Acompañamiento durante el proceso de calibración, con el fin de asesorar al personal de calibración en el montaje de dispositivos para la máquina y realizar los ajustes de carga si son necesarios. (Es muy importante para garantizar que los dispositivos usados por el laboratorio de calibración sean los adecuados para evitar daños sobre los mecanismos de la máquina y más exactamente en las guías de los tornillos sinfín de las mordazas).</t>
  </si>
  <si>
    <t>CALIBRACIÓN PARA LA MAQUINA UNIVERSAL ENSAYOS BMT-E SERIES</t>
  </si>
  <si>
    <t>Servicio de Calibración Máquina Universal de Ensayos BMT-E-Series.
Calibración por un laboratorio acreditado ante ONAC.
6 puntos de calibración 5 en tracción y 1 en compresión estos puntos serán especificados por el personal que opera la maquina o en su defecto los puntos se tomarán del certificado de calibración anterior para continuar con la trazabilidad de las mediciones.</t>
  </si>
  <si>
    <t>MANTENIMIENTO PREVENTIVO DURÓMETRO DIGITAL
MARCA: ALBERT GNEHM SERIE N: 18/19 160 RODI.</t>
  </si>
  <si>
    <t>Servicio de mantenimiento preventivo Durómetro Digital.
Despiece, limpieza, ajuste pesos muertos de 15, 30, 45, 00, 100, 150 y 187.5 kg.
Ajuste del sistema automático y verificación de lecturas por el método de comparación con placa patrón propiedad del SENA.</t>
  </si>
  <si>
    <t>CALIBRACIÓN PARA EL DURÓMETRO DIGITAL ALBERT GNEHM</t>
  </si>
  <si>
    <t>Servicio de Calibración Durómetro Digital.
Calibración durómetro HRBW de forma directa: Calibración del sistema de aplicación de fuerza máximo en 3 cargas y ciclo de medición del ensayo- DIRECTA.
Calibración durómetro HRBW de forma Indirecta: Calibración indirecta con bloques en tres puntos a escoger (25, 35, 45, 55, 63) HRC escala alta, media y baja a escoger.
Calibración durómetro HRC de forma directa: Calibración del sistema de aplicación de fuerza máximo en 3 cargas y ciclo de medición del ensayo- DIRECTA.
Calibración durómetro HRC de forma Indirecta: Calibración indirecta con bloques en tres puntos a escoger (25, 35, 45, 55, 63) HRC escala alta, media y baja a escoger.</t>
  </si>
  <si>
    <t>MANTENIMIENTO PREVENTIVO MICRO DURÓMETRO WILSON</t>
  </si>
  <si>
    <t>Servicio de mantenimiento preventivo Microdurómetro.
Verificación de fuentes.
Ajuste de sistema de control.
Limpieza de disipadores.
Lubricación de partes móviles.
Ajuste de pesos.
Limpieza de sensores.
Alineación de parte óptica y posicionamiento de huella.
Tratamiento antihongos.
Ajustes con patrones suministrados por el SENA.
Limpieza y mantenimiento general.
Material de prueba para calibración del equipo: Material de referencia certificado micro dureza HV: material de referencia HV 735 0,5. Certificado de acreditación ISO/IEC 17025:2017 y 17034:2017.</t>
  </si>
  <si>
    <t>MANTENIMIENTO PREVENTIVO EMPASTILLADORA MARCA IMPTECH EUROPE.</t>
  </si>
  <si>
    <t>Servicio de mantenimiento preventivo Empastilladora.
Revisión de las señales de alimentación de los circuitos primarios.
Verificación del sistema temporizador
Limpieza y lubricación del sistema mecánico
Limpieza general</t>
  </si>
  <si>
    <t>MANTENIMIENTO PREVENTIVO CORTADORA METALOGRÁFICA MARCA IMPTECH EUROPE</t>
  </si>
  <si>
    <t>Servicio de mantenimiento preventivo Cortadora Imptech Europe.
Revisión de las señales de alimentación de los circuitos primarios.
Ajuste de bloque y eje de balancín.
Limpieza de filtros.
Modificación del mármol para que la manguera no restrinja el paso del refrigerante.
Desensamble y verificación del conducto de drenaje.
Lubricación del sistema mecánico.
Suministro y cambio de refrigerante.
Limpieza de tanque y bomba de recirculación</t>
  </si>
  <si>
    <t>MANTENIMIENTO PREVENTIVO PULIDORA DE BANDA BELTAND 6”</t>
  </si>
  <si>
    <t>Servicio de mantenimiento preventivo Pulidora de Banda.
Desensamble general
Verificación funcionamiento motor
Ajuste de sistema de control
Limpieza de disipadores
Lubricación de partes móviles
Limpieza de sensores</t>
  </si>
  <si>
    <t>MANTENIMIENTO EXTRUSORA DE PELLET, CHILLER y CORTADORA DE PELLET</t>
  </si>
  <si>
    <t>Servicio de mantenimiento preventivo Extrusora de Pellet.
Desensamble general.
Limpieza interna y externa.
Cambio de 3 conexiones eléctricas. Toma Industrial. 3P+E 16A 415Vac Impermeable.
Cable encauchetado de 4 x12 AWG 8 metros.
Suministros de breaker de ser necesario auxiliar.
Suministro, cambio e instalación de encoder.
Reconexión de sensores.
Limpieza de tableros de control.
Limpieza general de los tornillos sin fin.
Desatascamiento de radiadores.
Cambio de líquidos refrigerantes.
Cambio de filtros.
Afilado de cuchillas.
Modificación tolva y conexión tolva.
Alineado de radiador.
Suministro, cambio e instalación de trampa de fluidos.
Pines de centrado tambor extrusora.
Lubricación de partes móviles.
Reconexión de cableado.
Eliminación de fugas.
Cambio de retenedores.
Cambio de aceite.
Suministro de un juego de resistencias.
Suministro cambio e instalación de celda de carga para balanza.
Pruebas de funcionamiento del conjunto.</t>
  </si>
  <si>
    <t>MANTENIMIENTO EXTRUSORA DE PELLET PEQUEÑA</t>
  </si>
  <si>
    <t>Servicio de mantenimiento preventivo Extrusora de Pellet pequeña.
Desensamble general.
Limpieza interna y externa
Reconexión de sensores.
Rectificación de roscas.
Limpieza de tableros de control.
Limpieza general de los tornillos sin fin.</t>
  </si>
  <si>
    <t>Mantenimiento y Calibración Pie De Rey Análogo- Digital 0 a 150 mm / 0 a 6 in.</t>
  </si>
  <si>
    <t>Servicio de mantenimiento y calibración Pie de Rey Análogo – Digital.
Desensamble general.
Suministro e instalación de baterías de 1.55V.
Limpieza de partes eléctricas y electrónicas.
Lubricación de partes móviles.
Ajuste de Zero.
Calibración por laboratorio acreditado por la ONAC.</t>
  </si>
  <si>
    <t>Mantenimiento Unidad De Verificación Del Extensómetro SHIMADZU SC-25</t>
  </si>
  <si>
    <t>Servicio de mantenimiento Unidad de Verificación.
Limpieza del Bobina LVT.
Ajuste de consola.
Ajuste de sensibilidad.</t>
  </si>
  <si>
    <t>Mantenimiento y Calibración Termo Higrómetros en 6 puntos</t>
  </si>
  <si>
    <t>Servicio de mantenimiento y calibración Termohigrómetros.
Limpieza de carcaza externa.
Limpieza de circuito.
Puntos temperatura: (21, 22, 23) °C.
Puntos humedad: (30, 40, 50) %hr.
Verificación de soldaduras.
Calibración por laboratorio acreditado por la ONAC.</t>
  </si>
  <si>
    <t>SERVICIO DE MANTENIMIENTO Y CALIBRACIÓN PARA JUEGO DE BLOQUES. VALORES NOMINALES: 40 MM, 10 MM, 5 MM, 3 MM Y 1.5 MM.</t>
  </si>
  <si>
    <t>Servicio de mantenimiento y calibración Juego de Bloques.
Limpieza total
Calibración por laboratorio acreditado por la ONAC.</t>
  </si>
  <si>
    <t>MANTENIMIENTO Y CALIBRACIÓN REJILLA MICROMÉTRICA ÓPTICA MARCA ZEISS 1 HASTA 1000 MICRÓMETROS</t>
  </si>
  <si>
    <t>Servicio de mantenimiento y calibración de Rejilla Micrométrica.
Limpieza total.
Tratamiento antihongos.
Calibración por laboratorio acreditado por la ONAC.</t>
  </si>
  <si>
    <t>Servicio de mantenimiento y calibración de Galga de Radios.
Limpieza total.
Lubricación de partes móviles.
Calibración por laboratorio acreditado por la ONAC.</t>
  </si>
  <si>
    <t>MANTENIMIENTO Y CALIBRACIÓN PARA GALGA DE RADIOS. VALORES NOMINALES: 10 MM, 10.5 MM, 11 MM, 11.5 MM 12.5 MM. CANTIDAD DE RADIOS POR GALGA: 2</t>
  </si>
  <si>
    <t>MANTENIMIENTO SISTEMA MODULAR LABORATORIO ENSAYOS MECÁNICOS.</t>
  </si>
  <si>
    <t xml:space="preserve">
Servicio de mantenimiento Sistema Modular Laboratorio de Ensayos Mecánicos.
Suministro, cambio e instalación de 18 m² de lámina de madecor RH (antifluido) de 18 mm.
Suministro, cambio e instalación de 31 ml de perfil de sujeción en acero color gris pintura electrostática, incluye lamina de cristal 4mm para un área de 0.68 m².</t>
  </si>
  <si>
    <t>SUMINISTRO E INSTALACIÓN DE SISTEMA DE DESPLAZAMIENTO LATERAL</t>
  </si>
  <si>
    <t>Suministro e instalación de sistema de desplazamiento lateral:
Seis puntos de apoyo vertical con ejes y palancas de ajuste.
Pistón Hidráulico de 30 cm, fuerza de 800 N
Superficie de soporte forrada en material sintético negro.</t>
  </si>
  <si>
    <t>IMPRESORA 3D DE PELLET</t>
  </si>
  <si>
    <t>Reparación y ajuste de impresora 3d de pellet:
Desensamble general.
Limpieza interna y externa.
Reconexión de sensores.
Rectificación de roscas.
Suministro y cambio de sistema de potencia.
Limpieza general de los tornillos sin fin.
Ajuste y calibración de temperatura.</t>
  </si>
  <si>
    <t>SUMINISTRO E INSTALACIÓN DE SISTEMA DE SEGURIDAD DIGITAL Y LAMINA SUPERFICIAL DE PROTECCIÓN.</t>
  </si>
  <si>
    <t>5 modos de apertura: Código virtual por aplicación; Huella digital; Pin o código; Tarjeta IC; Llave física; Uso interior/exterior, con grado de protección IP65; Conectividad inalámbrica WIFI (IEEE802.11b/g/n) de 2.4GHz. (No es compatible con 5GHz); Automatización con otros dispositivos; Función antimirones y bloqueo por intentos fallidos de apertura; Apertura izquierda o derecha; Fabricada en aleación de aluminio de alta resistencia.</t>
  </si>
  <si>
    <t>PROUD DE COLOMBIA LTDA</t>
  </si>
  <si>
    <t xml:space="preserve"> Mantenimiento de Equipos de laboratorio - SGPS-12351-2024 </t>
  </si>
  <si>
    <t>Mantenimiento preventivo de la Máquina Universal de Ensayos SHIMADZU.
Incluye lo siguiente:
Verificación del funcionamiento en general y de cada unidad (hidráulica, mecánica, eléctrica y electrónica).
Mantenimiento preventivo de acuerdo con los procedimientos establecidos en el manual de servicio de SHIMADZU, que entre otras actividades incluye:
Verificación y ajuste de la unidad de control en todas sus funciones (Ajuste de Hold, ganancia e integración).
Limpieza de las unidades electrónicas, mecánicas, eléctricas, e hidráulicas y ajuste de conectores y cableado.
Reemplazo de cables en caso de requerirse
Lubricación de partes móviles como los tornillos sinfín de las columnas y de las mordazas, eje de transmisión central y guías de alineación de la unidad de carga.
Remplazo del aceite de la unidad hidráulica, de la grasa de los tornillos sinfín verticales y de las mordazas.
Verificación de funcionamiento, limpieza y ajuste del montaje del encoder – detector de desplazamiento y sus” switchs” finales de Carrera (asegura protección del encoder).
Verificación y ajuste de las fuentes de alimentación de bajo voltaje. 
Se reemplazarán algunos componentes con ciertas averías ya detectadas.
Inspección y ajustes de las funciones de la unidad de procesamiento y sus accesorios.
Verificación y ajuste de los amplificadores de carga. Se reemplazarán algunos componentes de estos amplificadores para garantizar datos confiables en la calibración.
Puesta a punto horno de inducción ASEG Galloni, cambio de sistema de refrigeración, baterías ups y conexiones eléctricas.
Pruebas de funcionamiento de cada unidad y del conjunto como sistema.
Instrucciones para el personal que opera el equipo sobre los cuidados y precauciones en su manejo.
Elaboración del informe técnico del servicio de Mantenimiento.
Acompañamiento durante el proceso de calibración, con el fin de asesorar al personal de calibración en el montaje de dispositivos para la máquina y realizar los ajustes de carga si son necesarios. (Es muy importante para garantizar que los dispositivos usados por el laboratorio de calibración sean los adecuados para evitar daños sobre los mecanismos de la máquina y más exactamente en las guías de los tornillos sinfín de las mordazas).</t>
  </si>
  <si>
    <t>INDUTECSA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</si>
</sst>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quot;$&quot;* #,##0_-;\-&quot;$&quot;* #,##0_-;_-&quot;$&quot;* &quot;-&quot;_-;_-@_-"/>
    <numFmt numFmtId="165" formatCode="&quot;$&quot;#,##0"/>
    <numFmt numFmtId="166" formatCode="[$$-240A]\ #,##0"/>
  </numFmts>
  <fonts count="11" x14ac:knownFonts="1">
    <font>
      <sz val="11"/>
      <color theme="1"/>
      <name val="Calibri"/>
      <family val="2"/>
      <scheme val="minor"/>
    </font>
    <font>
      <b/>
      <sz val="11"/>
      <color theme="1"/>
      <name val="Calibri"/>
      <family val="2"/>
      <scheme val="minor"/>
    </font>
    <font>
      <b/>
      <sz val="12"/>
      <color theme="1"/>
      <name val="Calibri"/>
      <family val="2"/>
      <scheme val="minor"/>
    </font>
    <font>
      <sz val="11"/>
      <color theme="1"/>
      <name val="Calibri"/>
      <family val="2"/>
      <scheme val="minor"/>
    </font>
    <font>
      <sz val="9"/>
      <color theme="1"/>
      <name val="Calibri"/>
      <family val="2"/>
      <scheme val="minor"/>
    </font>
    <font>
      <sz val="11"/>
      <color theme="1"/>
      <name val="Arial Narrow"/>
      <family val="2"/>
    </font>
    <font>
      <b/>
      <sz val="12"/>
      <color theme="1"/>
      <name val="Arial Narrow"/>
      <family val="2"/>
    </font>
    <font>
      <b/>
      <sz val="11"/>
      <color theme="1"/>
      <name val="Arial Narrow"/>
      <family val="2"/>
    </font>
    <font>
      <sz val="11"/>
      <color rgb="FF000000"/>
      <name val="Arial Narrow"/>
      <family val="2"/>
    </font>
    <font>
      <b/>
      <sz val="11"/>
      <color theme="1"/>
      <name val="Arial"/>
      <family val="2"/>
    </font>
    <font>
      <b/>
      <sz val="18"/>
      <color theme="1"/>
      <name val="Arial Narrow"/>
      <family val="2"/>
    </font>
  </fonts>
  <fills count="3">
    <fill>
      <patternFill patternType="none"/>
    </fill>
    <fill>
      <patternFill patternType="gray125"/>
    </fill>
    <fill>
      <patternFill patternType="solid">
        <fgColor rgb="FFFFFFFF"/>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medium">
        <color indexed="64"/>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right style="medium">
        <color indexed="64"/>
      </right>
      <top/>
      <bottom style="thin">
        <color auto="1"/>
      </bottom>
      <diagonal/>
    </border>
    <border>
      <left/>
      <right style="medium">
        <color indexed="64"/>
      </right>
      <top style="thin">
        <color auto="1"/>
      </top>
      <bottom style="thin">
        <color auto="1"/>
      </bottom>
      <diagonal/>
    </border>
    <border>
      <left/>
      <right style="medium">
        <color indexed="64"/>
      </right>
      <top style="thin">
        <color auto="1"/>
      </top>
      <bottom style="medium">
        <color indexed="64"/>
      </bottom>
      <diagonal/>
    </border>
    <border>
      <left style="medium">
        <color indexed="64"/>
      </left>
      <right style="thin">
        <color auto="1"/>
      </right>
      <top/>
      <bottom style="thin">
        <color auto="1"/>
      </bottom>
      <diagonal/>
    </border>
  </borders>
  <cellStyleXfs count="2">
    <xf numFmtId="0" fontId="0" fillId="0" borderId="0"/>
    <xf numFmtId="164" fontId="3" fillId="0" borderId="0" applyFont="0" applyFill="0" applyBorder="0" applyAlignment="0" applyProtection="0"/>
  </cellStyleXfs>
  <cellXfs count="43">
    <xf numFmtId="0" fontId="0" fillId="0" borderId="0" xfId="0"/>
    <xf numFmtId="0" fontId="0" fillId="0" borderId="0" xfId="0" applyAlignment="1">
      <alignment horizontal="center" vertical="center"/>
    </xf>
    <xf numFmtId="0" fontId="2" fillId="0" borderId="0" xfId="0" applyFont="1" applyAlignment="1">
      <alignment horizontal="center"/>
    </xf>
    <xf numFmtId="0" fontId="1" fillId="0" borderId="0" xfId="0" applyFont="1"/>
    <xf numFmtId="0" fontId="4" fillId="0" borderId="0" xfId="0" applyFont="1"/>
    <xf numFmtId="1" fontId="0" fillId="0" borderId="0" xfId="0" applyNumberFormat="1" applyAlignment="1">
      <alignment horizontal="center" vertical="center"/>
    </xf>
    <xf numFmtId="0" fontId="5" fillId="0" borderId="0" xfId="0" applyFont="1"/>
    <xf numFmtId="0" fontId="5" fillId="0" borderId="0" xfId="0" applyFont="1" applyAlignment="1">
      <alignment horizontal="center" vertical="center"/>
    </xf>
    <xf numFmtId="0" fontId="6" fillId="0" borderId="0" xfId="0" applyFont="1" applyAlignment="1">
      <alignment horizontal="center"/>
    </xf>
    <xf numFmtId="0" fontId="8" fillId="2" borderId="1" xfId="0" applyFont="1" applyFill="1" applyBorder="1" applyAlignment="1">
      <alignment horizontal="center" vertical="center" wrapText="1"/>
    </xf>
    <xf numFmtId="0" fontId="9" fillId="0" borderId="1" xfId="0" applyFont="1" applyBorder="1" applyAlignment="1">
      <alignment horizontal="center" vertical="center" wrapText="1"/>
    </xf>
    <xf numFmtId="0" fontId="7" fillId="0" borderId="0" xfId="0" applyFont="1" applyAlignment="1">
      <alignment vertical="center" wrapText="1"/>
    </xf>
    <xf numFmtId="0" fontId="7" fillId="0" borderId="0" xfId="0" applyFont="1" applyAlignment="1">
      <alignment vertical="center"/>
    </xf>
    <xf numFmtId="0" fontId="8" fillId="2" borderId="2" xfId="0" applyFont="1" applyFill="1" applyBorder="1" applyAlignment="1">
      <alignment horizontal="center" vertical="center" wrapText="1"/>
    </xf>
    <xf numFmtId="0" fontId="7" fillId="0" borderId="5" xfId="0" applyFont="1" applyBorder="1" applyAlignment="1">
      <alignment horizontal="center" vertical="center" wrapText="1"/>
    </xf>
    <xf numFmtId="0" fontId="7" fillId="0" borderId="6" xfId="0" applyFont="1" applyBorder="1" applyAlignment="1">
      <alignment horizontal="center" vertical="center" wrapText="1"/>
    </xf>
    <xf numFmtId="166" fontId="5" fillId="0" borderId="5" xfId="0" applyNumberFormat="1" applyFont="1" applyBorder="1" applyAlignment="1">
      <alignment horizontal="center" vertical="center" wrapText="1"/>
    </xf>
    <xf numFmtId="166" fontId="5" fillId="0" borderId="6" xfId="0" applyNumberFormat="1" applyFont="1" applyBorder="1" applyAlignment="1">
      <alignment horizontal="center" vertical="center" wrapText="1"/>
    </xf>
    <xf numFmtId="165" fontId="5" fillId="0" borderId="6" xfId="1" applyNumberFormat="1" applyFont="1" applyBorder="1" applyAlignment="1">
      <alignment horizontal="center" vertical="center" wrapText="1"/>
    </xf>
    <xf numFmtId="0" fontId="7" fillId="0" borderId="5" xfId="0" applyFont="1" applyBorder="1" applyAlignment="1">
      <alignment horizontal="center" vertical="center"/>
    </xf>
    <xf numFmtId="0" fontId="7" fillId="0" borderId="7" xfId="0" applyFont="1" applyBorder="1" applyAlignment="1">
      <alignment horizontal="center" vertical="center" wrapText="1"/>
    </xf>
    <xf numFmtId="165" fontId="5" fillId="0" borderId="8" xfId="1" applyNumberFormat="1" applyFont="1" applyBorder="1" applyAlignment="1">
      <alignment horizontal="center" vertical="center" wrapText="1"/>
    </xf>
    <xf numFmtId="165" fontId="5" fillId="0" borderId="9" xfId="1" applyNumberFormat="1" applyFont="1" applyBorder="1" applyAlignment="1">
      <alignment horizontal="center" vertical="center" wrapText="1"/>
    </xf>
    <xf numFmtId="165" fontId="5" fillId="0" borderId="10" xfId="1" applyNumberFormat="1" applyFont="1" applyBorder="1" applyAlignment="1">
      <alignment horizontal="center" vertical="center" wrapText="1"/>
    </xf>
    <xf numFmtId="165" fontId="5" fillId="0" borderId="11" xfId="1" applyNumberFormat="1" applyFont="1" applyBorder="1" applyAlignment="1">
      <alignment horizontal="center" vertical="center" wrapText="1"/>
    </xf>
    <xf numFmtId="0" fontId="7" fillId="0" borderId="1" xfId="0" applyFont="1" applyBorder="1" applyAlignment="1">
      <alignment horizontal="center" vertical="center" wrapText="1"/>
    </xf>
    <xf numFmtId="165" fontId="5" fillId="0" borderId="6" xfId="0" applyNumberFormat="1" applyFont="1" applyBorder="1" applyAlignment="1">
      <alignment horizontal="center" vertical="center" wrapText="1"/>
    </xf>
    <xf numFmtId="0" fontId="5" fillId="0" borderId="1" xfId="0" applyFont="1" applyBorder="1" applyAlignment="1">
      <alignment horizontal="left" vertical="center" wrapText="1"/>
    </xf>
    <xf numFmtId="166" fontId="5" fillId="0" borderId="12" xfId="0" applyNumberFormat="1" applyFont="1" applyBorder="1" applyAlignment="1">
      <alignment horizontal="center" vertical="center" wrapText="1"/>
    </xf>
    <xf numFmtId="166" fontId="5" fillId="0" borderId="5" xfId="0" applyNumberFormat="1" applyFont="1" applyBorder="1" applyAlignment="1">
      <alignment horizontal="center" vertical="center" wrapText="1"/>
    </xf>
    <xf numFmtId="166" fontId="5" fillId="0" borderId="6" xfId="0" applyNumberFormat="1" applyFont="1" applyBorder="1" applyAlignment="1">
      <alignment horizontal="center" vertical="center" wrapText="1"/>
    </xf>
    <xf numFmtId="0" fontId="0" fillId="0" borderId="0" xfId="0" applyAlignment="1">
      <alignment horizontal="center"/>
    </xf>
    <xf numFmtId="0" fontId="7" fillId="0" borderId="3" xfId="0" applyFont="1" applyBorder="1" applyAlignment="1">
      <alignment horizontal="center" vertical="center"/>
    </xf>
    <xf numFmtId="0" fontId="7" fillId="0" borderId="4" xfId="0" applyFont="1" applyBorder="1" applyAlignment="1">
      <alignment horizontal="center" vertical="center"/>
    </xf>
    <xf numFmtId="0" fontId="7" fillId="0" borderId="5" xfId="0" applyFont="1" applyBorder="1" applyAlignment="1">
      <alignment horizontal="center" vertical="center"/>
    </xf>
    <xf numFmtId="0" fontId="7" fillId="0" borderId="6" xfId="0" applyFont="1" applyBorder="1" applyAlignment="1">
      <alignment horizontal="center" vertical="center"/>
    </xf>
    <xf numFmtId="0" fontId="9" fillId="0" borderId="1" xfId="0" applyFont="1" applyBorder="1" applyAlignment="1">
      <alignment horizontal="center" vertical="center" wrapText="1"/>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10" fillId="0" borderId="0" xfId="0" applyFont="1" applyAlignment="1">
      <alignment horizontal="center" vertical="center" wrapText="1"/>
    </xf>
    <xf numFmtId="0" fontId="10" fillId="0" borderId="0" xfId="0" applyFont="1" applyAlignment="1">
      <alignment horizontal="center" vertical="center"/>
    </xf>
  </cellXfs>
  <cellStyles count="2">
    <cellStyle name="Moneda [0]" xfId="1" builtinId="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2</xdr:col>
      <xdr:colOff>294025</xdr:colOff>
      <xdr:row>2</xdr:row>
      <xdr:rowOff>103573</xdr:rowOff>
    </xdr:from>
    <xdr:to>
      <xdr:col>2</xdr:col>
      <xdr:colOff>1221760</xdr:colOff>
      <xdr:row>4</xdr:row>
      <xdr:rowOff>363560</xdr:rowOff>
    </xdr:to>
    <xdr:pic>
      <xdr:nvPicPr>
        <xdr:cNvPr id="2" name="1 Imagen">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duotone>
            <a:prstClr val="black"/>
            <a:schemeClr val="accent6">
              <a:tint val="45000"/>
              <a:satMod val="400000"/>
            </a:schemeClr>
          </a:duotone>
          <a:extLst>
            <a:ext uri="{28A0092B-C50C-407E-A947-70E740481C1C}">
              <a14:useLocalDpi xmlns:a14="http://schemas.microsoft.com/office/drawing/2010/main" val="0"/>
            </a:ext>
          </a:extLst>
        </a:blip>
        <a:srcRect/>
        <a:stretch>
          <a:fillRect/>
        </a:stretch>
      </xdr:blipFill>
      <xdr:spPr bwMode="auto">
        <a:xfrm>
          <a:off x="1413213" y="532198"/>
          <a:ext cx="927735" cy="87911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L43"/>
  <sheetViews>
    <sheetView tabSelected="1" view="pageBreakPreview" zoomScale="70" zoomScaleNormal="55" zoomScaleSheetLayoutView="70" zoomScalePageLayoutView="40" workbookViewId="0">
      <selection activeCell="D11" sqref="D11"/>
    </sheetView>
  </sheetViews>
  <sheetFormatPr baseColWidth="10" defaultColWidth="11.5703125" defaultRowHeight="15" x14ac:dyDescent="0.25"/>
  <cols>
    <col min="1" max="1" width="5.140625" customWidth="1"/>
    <col min="2" max="2" width="10" customWidth="1"/>
    <col min="3" max="3" width="32.7109375" bestFit="1" customWidth="1"/>
    <col min="4" max="4" width="145.28515625" customWidth="1"/>
    <col min="5" max="5" width="13.85546875" customWidth="1"/>
    <col min="6" max="6" width="9.140625" customWidth="1"/>
    <col min="7" max="8" width="20.42578125" style="1" bestFit="1" customWidth="1"/>
    <col min="9" max="10" width="20.42578125" style="1" customWidth="1"/>
    <col min="11" max="11" width="19.85546875" style="1" bestFit="1" customWidth="1"/>
    <col min="12" max="12" width="17.85546875" customWidth="1"/>
    <col min="13" max="13" width="10.28515625" customWidth="1"/>
  </cols>
  <sheetData>
    <row r="1" spans="2:12" ht="16.5" x14ac:dyDescent="0.3">
      <c r="C1" s="6"/>
      <c r="D1" s="6"/>
      <c r="E1" s="6"/>
      <c r="F1" s="6"/>
      <c r="G1" s="7"/>
      <c r="H1" s="7"/>
      <c r="I1" s="7"/>
      <c r="J1" s="7"/>
      <c r="K1" s="7"/>
    </row>
    <row r="2" spans="2:12" ht="16.5" x14ac:dyDescent="0.3">
      <c r="C2" s="6"/>
      <c r="D2" s="6"/>
      <c r="E2" s="6"/>
      <c r="F2" s="6"/>
      <c r="G2" s="7"/>
      <c r="H2" s="7"/>
      <c r="I2" s="7"/>
      <c r="J2" s="7"/>
      <c r="K2" s="7"/>
    </row>
    <row r="3" spans="2:12" ht="25.15" customHeight="1" x14ac:dyDescent="0.25">
      <c r="B3" s="31"/>
      <c r="C3" s="31"/>
      <c r="D3" s="41" t="s">
        <v>11</v>
      </c>
      <c r="E3" s="41"/>
      <c r="F3" s="41"/>
      <c r="G3" s="41"/>
      <c r="H3" s="41"/>
      <c r="I3" s="41"/>
      <c r="J3" s="41"/>
      <c r="K3" s="41"/>
    </row>
    <row r="4" spans="2:12" ht="25.15" customHeight="1" x14ac:dyDescent="0.25">
      <c r="B4" s="31"/>
      <c r="C4" s="31"/>
      <c r="D4" s="42" t="s">
        <v>0</v>
      </c>
      <c r="E4" s="42"/>
      <c r="F4" s="42"/>
      <c r="G4" s="42"/>
      <c r="H4" s="42"/>
      <c r="I4" s="42"/>
      <c r="J4" s="42"/>
      <c r="K4" s="42"/>
    </row>
    <row r="5" spans="2:12" ht="29.45" customHeight="1" x14ac:dyDescent="0.25">
      <c r="B5" s="31"/>
      <c r="C5" s="31"/>
      <c r="D5" s="42" t="s">
        <v>61</v>
      </c>
      <c r="E5" s="42"/>
      <c r="F5" s="42"/>
      <c r="G5" s="42"/>
      <c r="H5" s="42"/>
      <c r="I5" s="42"/>
      <c r="J5" s="42"/>
      <c r="K5" s="42"/>
    </row>
    <row r="6" spans="2:12" ht="15.75" x14ac:dyDescent="0.25">
      <c r="B6" s="2"/>
      <c r="C6" s="8"/>
      <c r="D6" s="8"/>
      <c r="E6" s="8"/>
      <c r="F6" s="8"/>
      <c r="G6" s="8"/>
      <c r="H6" s="8"/>
      <c r="I6" s="8"/>
      <c r="J6" s="8"/>
      <c r="K6" s="8"/>
    </row>
    <row r="7" spans="2:12" ht="15.75" x14ac:dyDescent="0.25">
      <c r="B7" s="2"/>
      <c r="C7" s="8"/>
      <c r="D7" s="8"/>
      <c r="E7" s="8"/>
      <c r="F7" s="8"/>
      <c r="G7" s="8"/>
      <c r="H7" s="8"/>
      <c r="I7" s="8"/>
      <c r="J7" s="8"/>
      <c r="K7" s="8"/>
    </row>
    <row r="8" spans="2:12" ht="17.25" thickBot="1" x14ac:dyDescent="0.35">
      <c r="C8" s="6"/>
      <c r="D8" s="6"/>
      <c r="E8" s="6"/>
      <c r="F8" s="6"/>
      <c r="G8" s="7"/>
      <c r="H8" s="7"/>
      <c r="I8" s="7"/>
      <c r="J8" s="7"/>
      <c r="K8" s="7"/>
    </row>
    <row r="9" spans="2:12" ht="34.9" customHeight="1" x14ac:dyDescent="0.25">
      <c r="B9" s="36" t="s">
        <v>1</v>
      </c>
      <c r="C9" s="37" t="s">
        <v>10</v>
      </c>
      <c r="D9" s="37" t="s">
        <v>13</v>
      </c>
      <c r="E9" s="37" t="s">
        <v>2</v>
      </c>
      <c r="F9" s="38" t="s">
        <v>3</v>
      </c>
      <c r="G9" s="39" t="s">
        <v>60</v>
      </c>
      <c r="H9" s="40"/>
      <c r="I9" s="39" t="s">
        <v>63</v>
      </c>
      <c r="J9" s="40"/>
      <c r="K9" s="32" t="s">
        <v>7</v>
      </c>
      <c r="L9" s="33"/>
    </row>
    <row r="10" spans="2:12" ht="22.5" customHeight="1" x14ac:dyDescent="0.25">
      <c r="B10" s="36"/>
      <c r="C10" s="37"/>
      <c r="D10" s="37"/>
      <c r="E10" s="37"/>
      <c r="F10" s="38"/>
      <c r="G10" s="14" t="s">
        <v>8</v>
      </c>
      <c r="H10" s="15" t="s">
        <v>4</v>
      </c>
      <c r="I10" s="14" t="s">
        <v>8</v>
      </c>
      <c r="J10" s="15" t="s">
        <v>4</v>
      </c>
      <c r="K10" s="34"/>
      <c r="L10" s="35"/>
    </row>
    <row r="11" spans="2:12" ht="409.5" customHeight="1" x14ac:dyDescent="0.25">
      <c r="B11" s="10">
        <v>1</v>
      </c>
      <c r="C11" s="25" t="s">
        <v>15</v>
      </c>
      <c r="D11" s="27" t="s">
        <v>62</v>
      </c>
      <c r="E11" s="9" t="s">
        <v>12</v>
      </c>
      <c r="F11" s="13">
        <v>1</v>
      </c>
      <c r="G11" s="16">
        <v>14850000</v>
      </c>
      <c r="H11" s="26">
        <f>G11*F11</f>
        <v>14850000</v>
      </c>
      <c r="I11" s="16">
        <v>15250000</v>
      </c>
      <c r="J11" s="17">
        <f>I11*F11</f>
        <v>15250000</v>
      </c>
      <c r="K11" s="29">
        <f>AVERAGE(H11,J11)</f>
        <v>15050000</v>
      </c>
      <c r="L11" s="30"/>
    </row>
    <row r="12" spans="2:12" ht="266.25" customHeight="1" x14ac:dyDescent="0.25">
      <c r="B12" s="10">
        <v>2</v>
      </c>
      <c r="C12" s="25" t="s">
        <v>16</v>
      </c>
      <c r="D12" s="27" t="s">
        <v>20</v>
      </c>
      <c r="E12" s="9" t="s">
        <v>12</v>
      </c>
      <c r="F12" s="13">
        <v>1</v>
      </c>
      <c r="G12" s="16">
        <v>16410000</v>
      </c>
      <c r="H12" s="26">
        <f t="shared" ref="H12:H33" si="0">G12*F12</f>
        <v>16410000</v>
      </c>
      <c r="I12" s="16">
        <v>16310000</v>
      </c>
      <c r="J12" s="17">
        <f t="shared" ref="J12:J33" si="1">I12*F12</f>
        <v>16310000</v>
      </c>
      <c r="K12" s="29">
        <f t="shared" ref="K12:K15" si="2">AVERAGE(H12,J12)</f>
        <v>16360000</v>
      </c>
      <c r="L12" s="30"/>
    </row>
    <row r="13" spans="2:12" ht="152.25" customHeight="1" x14ac:dyDescent="0.25">
      <c r="B13" s="10">
        <v>3</v>
      </c>
      <c r="C13" s="25" t="s">
        <v>17</v>
      </c>
      <c r="D13" s="27" t="s">
        <v>18</v>
      </c>
      <c r="E13" s="9" t="s">
        <v>12</v>
      </c>
      <c r="F13" s="13">
        <v>1</v>
      </c>
      <c r="G13" s="16">
        <v>2250000</v>
      </c>
      <c r="H13" s="26">
        <f t="shared" si="0"/>
        <v>2250000</v>
      </c>
      <c r="I13" s="16">
        <v>2230000</v>
      </c>
      <c r="J13" s="17">
        <f t="shared" si="1"/>
        <v>2230000</v>
      </c>
      <c r="K13" s="29">
        <f t="shared" si="2"/>
        <v>2240000</v>
      </c>
      <c r="L13" s="30"/>
    </row>
    <row r="14" spans="2:12" ht="409.5" customHeight="1" x14ac:dyDescent="0.25">
      <c r="B14" s="10">
        <v>4</v>
      </c>
      <c r="C14" s="25" t="s">
        <v>19</v>
      </c>
      <c r="D14" s="27" t="s">
        <v>21</v>
      </c>
      <c r="E14" s="9" t="s">
        <v>12</v>
      </c>
      <c r="F14" s="13">
        <v>1</v>
      </c>
      <c r="G14" s="16">
        <v>5650000</v>
      </c>
      <c r="H14" s="26">
        <f t="shared" si="0"/>
        <v>5650000</v>
      </c>
      <c r="I14" s="16">
        <v>5820000</v>
      </c>
      <c r="J14" s="17">
        <f t="shared" si="1"/>
        <v>5820000</v>
      </c>
      <c r="K14" s="29">
        <f t="shared" si="2"/>
        <v>5735000</v>
      </c>
      <c r="L14" s="30"/>
    </row>
    <row r="15" spans="2:12" ht="147.75" customHeight="1" x14ac:dyDescent="0.25">
      <c r="B15" s="10">
        <v>5</v>
      </c>
      <c r="C15" s="25" t="s">
        <v>22</v>
      </c>
      <c r="D15" s="27" t="s">
        <v>23</v>
      </c>
      <c r="E15" s="9" t="s">
        <v>12</v>
      </c>
      <c r="F15" s="13">
        <v>1</v>
      </c>
      <c r="G15" s="16">
        <v>4950000</v>
      </c>
      <c r="H15" s="26">
        <f t="shared" si="0"/>
        <v>4950000</v>
      </c>
      <c r="I15" s="16">
        <v>4910000</v>
      </c>
      <c r="J15" s="17">
        <f t="shared" si="1"/>
        <v>4910000</v>
      </c>
      <c r="K15" s="29">
        <f t="shared" si="2"/>
        <v>4930000</v>
      </c>
      <c r="L15" s="30"/>
    </row>
    <row r="16" spans="2:12" ht="133.5" customHeight="1" x14ac:dyDescent="0.25">
      <c r="B16" s="10">
        <v>6</v>
      </c>
      <c r="C16" s="25" t="s">
        <v>24</v>
      </c>
      <c r="D16" s="27" t="s">
        <v>25</v>
      </c>
      <c r="E16" s="9" t="s">
        <v>12</v>
      </c>
      <c r="F16" s="13">
        <v>1</v>
      </c>
      <c r="G16" s="16">
        <v>3897000</v>
      </c>
      <c r="H16" s="26">
        <f t="shared" si="0"/>
        <v>3897000</v>
      </c>
      <c r="I16" s="16">
        <v>3910000</v>
      </c>
      <c r="J16" s="17">
        <f t="shared" si="1"/>
        <v>3910000</v>
      </c>
      <c r="K16" s="29">
        <f t="shared" ref="K16:K33" si="3">AVERAGE(H16,J16)</f>
        <v>3903500</v>
      </c>
      <c r="L16" s="30"/>
    </row>
    <row r="17" spans="2:12" ht="187.5" customHeight="1" x14ac:dyDescent="0.25">
      <c r="B17" s="10">
        <v>7</v>
      </c>
      <c r="C17" s="25" t="s">
        <v>26</v>
      </c>
      <c r="D17" s="27" t="s">
        <v>27</v>
      </c>
      <c r="E17" s="9" t="s">
        <v>12</v>
      </c>
      <c r="F17" s="13">
        <v>1</v>
      </c>
      <c r="G17" s="16">
        <v>3886000</v>
      </c>
      <c r="H17" s="26">
        <f t="shared" si="0"/>
        <v>3886000</v>
      </c>
      <c r="I17" s="16">
        <v>3800000</v>
      </c>
      <c r="J17" s="17">
        <f t="shared" si="1"/>
        <v>3800000</v>
      </c>
      <c r="K17" s="29">
        <f t="shared" si="3"/>
        <v>3843000</v>
      </c>
      <c r="L17" s="30"/>
    </row>
    <row r="18" spans="2:12" ht="285" customHeight="1" x14ac:dyDescent="0.25">
      <c r="B18" s="10">
        <v>8</v>
      </c>
      <c r="C18" s="25" t="s">
        <v>28</v>
      </c>
      <c r="D18" s="27" t="s">
        <v>29</v>
      </c>
      <c r="E18" s="9" t="s">
        <v>12</v>
      </c>
      <c r="F18" s="13">
        <v>1</v>
      </c>
      <c r="G18" s="16">
        <v>3590000</v>
      </c>
      <c r="H18" s="26">
        <f t="shared" si="0"/>
        <v>3590000</v>
      </c>
      <c r="I18" s="16">
        <v>3350000</v>
      </c>
      <c r="J18" s="17">
        <f t="shared" si="1"/>
        <v>3350000</v>
      </c>
      <c r="K18" s="29">
        <f t="shared" si="3"/>
        <v>3470000</v>
      </c>
      <c r="L18" s="30"/>
    </row>
    <row r="19" spans="2:12" ht="102.75" customHeight="1" x14ac:dyDescent="0.25">
      <c r="B19" s="10">
        <v>9</v>
      </c>
      <c r="C19" s="25" t="s">
        <v>30</v>
      </c>
      <c r="D19" s="27" t="s">
        <v>31</v>
      </c>
      <c r="E19" s="9" t="s">
        <v>12</v>
      </c>
      <c r="F19" s="13">
        <v>1</v>
      </c>
      <c r="G19" s="16">
        <v>1410000</v>
      </c>
      <c r="H19" s="26">
        <f t="shared" si="0"/>
        <v>1410000</v>
      </c>
      <c r="I19" s="16">
        <v>1400000</v>
      </c>
      <c r="J19" s="17">
        <f t="shared" si="1"/>
        <v>1400000</v>
      </c>
      <c r="K19" s="29">
        <f t="shared" si="3"/>
        <v>1405000</v>
      </c>
      <c r="L19" s="30"/>
    </row>
    <row r="20" spans="2:12" ht="180" customHeight="1" x14ac:dyDescent="0.25">
      <c r="B20" s="10">
        <v>10</v>
      </c>
      <c r="C20" s="25" t="s">
        <v>32</v>
      </c>
      <c r="D20" s="27" t="s">
        <v>33</v>
      </c>
      <c r="E20" s="9" t="s">
        <v>12</v>
      </c>
      <c r="F20" s="13">
        <v>1</v>
      </c>
      <c r="G20" s="16">
        <v>1570000</v>
      </c>
      <c r="H20" s="26">
        <f t="shared" si="0"/>
        <v>1570000</v>
      </c>
      <c r="I20" s="16">
        <v>1650000</v>
      </c>
      <c r="J20" s="17">
        <f t="shared" si="1"/>
        <v>1650000</v>
      </c>
      <c r="K20" s="29">
        <f t="shared" si="3"/>
        <v>1610000</v>
      </c>
      <c r="L20" s="30"/>
    </row>
    <row r="21" spans="2:12" ht="147" customHeight="1" x14ac:dyDescent="0.25">
      <c r="B21" s="10">
        <v>11</v>
      </c>
      <c r="C21" s="25" t="s">
        <v>34</v>
      </c>
      <c r="D21" s="27" t="s">
        <v>35</v>
      </c>
      <c r="E21" s="9" t="s">
        <v>12</v>
      </c>
      <c r="F21" s="13">
        <v>1</v>
      </c>
      <c r="G21" s="28">
        <v>630000</v>
      </c>
      <c r="H21" s="26">
        <f t="shared" si="0"/>
        <v>630000</v>
      </c>
      <c r="I21" s="16">
        <v>660000</v>
      </c>
      <c r="J21" s="17">
        <f t="shared" si="1"/>
        <v>660000</v>
      </c>
      <c r="K21" s="29">
        <f t="shared" si="3"/>
        <v>645000</v>
      </c>
      <c r="L21" s="30"/>
    </row>
    <row r="22" spans="2:12" ht="409.5" customHeight="1" x14ac:dyDescent="0.25">
      <c r="B22" s="10">
        <v>12</v>
      </c>
      <c r="C22" s="25" t="s">
        <v>36</v>
      </c>
      <c r="D22" s="27" t="s">
        <v>37</v>
      </c>
      <c r="E22" s="9" t="s">
        <v>12</v>
      </c>
      <c r="F22" s="13">
        <v>1</v>
      </c>
      <c r="G22" s="28">
        <v>16800000</v>
      </c>
      <c r="H22" s="26">
        <f t="shared" si="0"/>
        <v>16800000</v>
      </c>
      <c r="I22" s="16">
        <v>16450000</v>
      </c>
      <c r="J22" s="17">
        <f t="shared" si="1"/>
        <v>16450000</v>
      </c>
      <c r="K22" s="29">
        <f t="shared" si="3"/>
        <v>16625000</v>
      </c>
      <c r="L22" s="30"/>
    </row>
    <row r="23" spans="2:12" ht="168" customHeight="1" x14ac:dyDescent="0.25">
      <c r="B23" s="10">
        <v>13</v>
      </c>
      <c r="C23" s="25" t="s">
        <v>38</v>
      </c>
      <c r="D23" s="27" t="s">
        <v>39</v>
      </c>
      <c r="E23" s="9" t="s">
        <v>12</v>
      </c>
      <c r="F23" s="13">
        <v>1</v>
      </c>
      <c r="G23" s="28">
        <v>4150000</v>
      </c>
      <c r="H23" s="26">
        <f t="shared" si="0"/>
        <v>4150000</v>
      </c>
      <c r="I23" s="16">
        <v>4230000</v>
      </c>
      <c r="J23" s="17">
        <f t="shared" si="1"/>
        <v>4230000</v>
      </c>
      <c r="K23" s="29">
        <f t="shared" si="3"/>
        <v>4190000</v>
      </c>
      <c r="L23" s="30"/>
    </row>
    <row r="24" spans="2:12" ht="172.5" customHeight="1" x14ac:dyDescent="0.25">
      <c r="B24" s="10">
        <v>14</v>
      </c>
      <c r="C24" s="25" t="s">
        <v>40</v>
      </c>
      <c r="D24" s="27" t="s">
        <v>41</v>
      </c>
      <c r="E24" s="9" t="s">
        <v>12</v>
      </c>
      <c r="F24" s="13">
        <v>4</v>
      </c>
      <c r="G24" s="28">
        <v>550000</v>
      </c>
      <c r="H24" s="26">
        <f t="shared" si="0"/>
        <v>2200000</v>
      </c>
      <c r="I24" s="16">
        <v>540000</v>
      </c>
      <c r="J24" s="17">
        <f t="shared" si="1"/>
        <v>2160000</v>
      </c>
      <c r="K24" s="29">
        <f t="shared" si="3"/>
        <v>2180000</v>
      </c>
      <c r="L24" s="30"/>
    </row>
    <row r="25" spans="2:12" ht="131.25" customHeight="1" x14ac:dyDescent="0.25">
      <c r="B25" s="10">
        <v>15</v>
      </c>
      <c r="C25" s="25" t="s">
        <v>42</v>
      </c>
      <c r="D25" s="27" t="s">
        <v>43</v>
      </c>
      <c r="E25" s="9" t="s">
        <v>12</v>
      </c>
      <c r="F25" s="13">
        <v>1</v>
      </c>
      <c r="G25" s="28">
        <v>1328000</v>
      </c>
      <c r="H25" s="26">
        <f t="shared" si="0"/>
        <v>1328000</v>
      </c>
      <c r="I25" s="16">
        <v>1315000</v>
      </c>
      <c r="J25" s="17">
        <f t="shared" si="1"/>
        <v>1315000</v>
      </c>
      <c r="K25" s="29">
        <f t="shared" si="3"/>
        <v>1321500</v>
      </c>
      <c r="L25" s="30"/>
    </row>
    <row r="26" spans="2:12" ht="150.75" customHeight="1" x14ac:dyDescent="0.25">
      <c r="B26" s="10">
        <v>16</v>
      </c>
      <c r="C26" s="25" t="s">
        <v>44</v>
      </c>
      <c r="D26" s="27" t="s">
        <v>45</v>
      </c>
      <c r="E26" s="9" t="s">
        <v>12</v>
      </c>
      <c r="F26" s="13">
        <v>5</v>
      </c>
      <c r="G26" s="28">
        <v>730000</v>
      </c>
      <c r="H26" s="26">
        <f t="shared" si="0"/>
        <v>3650000</v>
      </c>
      <c r="I26" s="16">
        <v>750000</v>
      </c>
      <c r="J26" s="17">
        <f t="shared" si="1"/>
        <v>3750000</v>
      </c>
      <c r="K26" s="29">
        <f t="shared" si="3"/>
        <v>3700000</v>
      </c>
      <c r="L26" s="30"/>
    </row>
    <row r="27" spans="2:12" ht="153.75" customHeight="1" x14ac:dyDescent="0.25">
      <c r="B27" s="10">
        <v>17</v>
      </c>
      <c r="C27" s="25" t="s">
        <v>46</v>
      </c>
      <c r="D27" s="27" t="s">
        <v>47</v>
      </c>
      <c r="E27" s="9" t="s">
        <v>12</v>
      </c>
      <c r="F27" s="13">
        <v>1</v>
      </c>
      <c r="G27" s="28">
        <v>1249000</v>
      </c>
      <c r="H27" s="26">
        <f t="shared" si="0"/>
        <v>1249000</v>
      </c>
      <c r="I27" s="16">
        <v>1230000</v>
      </c>
      <c r="J27" s="17">
        <f t="shared" si="1"/>
        <v>1230000</v>
      </c>
      <c r="K27" s="29">
        <f t="shared" si="3"/>
        <v>1239500</v>
      </c>
      <c r="L27" s="30"/>
    </row>
    <row r="28" spans="2:12" ht="115.5" customHeight="1" x14ac:dyDescent="0.25">
      <c r="B28" s="10">
        <v>18</v>
      </c>
      <c r="C28" s="25" t="s">
        <v>48</v>
      </c>
      <c r="D28" s="27" t="s">
        <v>49</v>
      </c>
      <c r="E28" s="9" t="s">
        <v>12</v>
      </c>
      <c r="F28" s="13">
        <v>1</v>
      </c>
      <c r="G28" s="28">
        <v>1640000</v>
      </c>
      <c r="H28" s="26">
        <f t="shared" si="0"/>
        <v>1640000</v>
      </c>
      <c r="I28" s="16">
        <v>1650000</v>
      </c>
      <c r="J28" s="17">
        <f t="shared" si="1"/>
        <v>1650000</v>
      </c>
      <c r="K28" s="29">
        <f t="shared" si="3"/>
        <v>1645000</v>
      </c>
      <c r="L28" s="30"/>
    </row>
    <row r="29" spans="2:12" ht="102" customHeight="1" x14ac:dyDescent="0.25">
      <c r="B29" s="10">
        <v>19</v>
      </c>
      <c r="C29" s="25" t="s">
        <v>51</v>
      </c>
      <c r="D29" s="27" t="s">
        <v>50</v>
      </c>
      <c r="E29" s="9" t="s">
        <v>12</v>
      </c>
      <c r="F29" s="13">
        <v>5</v>
      </c>
      <c r="G29" s="28">
        <v>388000</v>
      </c>
      <c r="H29" s="26">
        <f t="shared" si="0"/>
        <v>1940000</v>
      </c>
      <c r="I29" s="16">
        <v>390000</v>
      </c>
      <c r="J29" s="17">
        <f t="shared" si="1"/>
        <v>1950000</v>
      </c>
      <c r="K29" s="29">
        <f t="shared" si="3"/>
        <v>1945000</v>
      </c>
      <c r="L29" s="30"/>
    </row>
    <row r="30" spans="2:12" ht="102" customHeight="1" x14ac:dyDescent="0.25">
      <c r="B30" s="10">
        <v>20</v>
      </c>
      <c r="C30" s="25" t="s">
        <v>52</v>
      </c>
      <c r="D30" s="27" t="s">
        <v>53</v>
      </c>
      <c r="E30" s="9" t="s">
        <v>12</v>
      </c>
      <c r="F30" s="13">
        <v>1</v>
      </c>
      <c r="G30" s="16">
        <v>10525000</v>
      </c>
      <c r="H30" s="26">
        <f t="shared" si="0"/>
        <v>10525000</v>
      </c>
      <c r="I30" s="16">
        <v>10630000</v>
      </c>
      <c r="J30" s="17">
        <f t="shared" si="1"/>
        <v>10630000</v>
      </c>
      <c r="K30" s="29">
        <f t="shared" si="3"/>
        <v>10577500</v>
      </c>
      <c r="L30" s="30"/>
    </row>
    <row r="31" spans="2:12" ht="95.25" customHeight="1" x14ac:dyDescent="0.25">
      <c r="B31" s="10">
        <v>21</v>
      </c>
      <c r="C31" s="25" t="s">
        <v>54</v>
      </c>
      <c r="D31" s="27" t="s">
        <v>55</v>
      </c>
      <c r="E31" s="9" t="s">
        <v>12</v>
      </c>
      <c r="F31" s="13">
        <v>3</v>
      </c>
      <c r="G31" s="16">
        <v>1178000</v>
      </c>
      <c r="H31" s="26">
        <f t="shared" si="0"/>
        <v>3534000</v>
      </c>
      <c r="I31" s="16">
        <v>1180000</v>
      </c>
      <c r="J31" s="17">
        <f t="shared" si="1"/>
        <v>3540000</v>
      </c>
      <c r="K31" s="29">
        <f t="shared" si="3"/>
        <v>3537000</v>
      </c>
      <c r="L31" s="30"/>
    </row>
    <row r="32" spans="2:12" ht="148.5" x14ac:dyDescent="0.25">
      <c r="B32" s="10">
        <v>22</v>
      </c>
      <c r="C32" s="25" t="s">
        <v>56</v>
      </c>
      <c r="D32" s="27" t="s">
        <v>57</v>
      </c>
      <c r="E32" s="9" t="s">
        <v>12</v>
      </c>
      <c r="F32" s="13">
        <v>1</v>
      </c>
      <c r="G32" s="16">
        <v>1200000</v>
      </c>
      <c r="H32" s="26">
        <f t="shared" si="0"/>
        <v>1200000</v>
      </c>
      <c r="I32" s="16">
        <v>1150000</v>
      </c>
      <c r="J32" s="17">
        <f t="shared" si="1"/>
        <v>1150000</v>
      </c>
      <c r="K32" s="29">
        <f t="shared" si="3"/>
        <v>1175000</v>
      </c>
      <c r="L32" s="30"/>
    </row>
    <row r="33" spans="2:12" ht="87.75" customHeight="1" x14ac:dyDescent="0.25">
      <c r="B33" s="10">
        <v>23</v>
      </c>
      <c r="C33" s="25" t="s">
        <v>58</v>
      </c>
      <c r="D33" s="27" t="s">
        <v>59</v>
      </c>
      <c r="E33" s="9" t="s">
        <v>12</v>
      </c>
      <c r="F33" s="13">
        <v>1</v>
      </c>
      <c r="G33" s="16">
        <v>1934000</v>
      </c>
      <c r="H33" s="26">
        <f t="shared" si="0"/>
        <v>1934000</v>
      </c>
      <c r="I33" s="16">
        <v>1890000</v>
      </c>
      <c r="J33" s="17">
        <f t="shared" si="1"/>
        <v>1890000</v>
      </c>
      <c r="K33" s="29">
        <f t="shared" si="3"/>
        <v>1912000</v>
      </c>
      <c r="L33" s="30"/>
    </row>
    <row r="34" spans="2:12" ht="15" customHeight="1" x14ac:dyDescent="0.3">
      <c r="C34" s="6"/>
      <c r="D34" s="6"/>
      <c r="F34" s="11"/>
      <c r="G34" s="14" t="s">
        <v>5</v>
      </c>
      <c r="H34" s="18">
        <f>SUM(H11:H33)</f>
        <v>109243000</v>
      </c>
      <c r="I34" s="14" t="s">
        <v>5</v>
      </c>
      <c r="J34" s="18">
        <f>SUM(J11:J33)</f>
        <v>109235000</v>
      </c>
      <c r="K34" s="14" t="s">
        <v>14</v>
      </c>
      <c r="L34" s="22">
        <f>SUM(K11:L33)</f>
        <v>109239000</v>
      </c>
    </row>
    <row r="35" spans="2:12" ht="16.5" x14ac:dyDescent="0.3">
      <c r="C35" s="6"/>
      <c r="D35" s="6"/>
      <c r="F35" s="12"/>
      <c r="G35" s="19" t="s">
        <v>9</v>
      </c>
      <c r="H35" s="18">
        <f>H34*0.19</f>
        <v>20756170</v>
      </c>
      <c r="I35" s="19" t="s">
        <v>9</v>
      </c>
      <c r="J35" s="18">
        <f t="shared" ref="J35" si="4">J34*0.19</f>
        <v>20754650</v>
      </c>
      <c r="K35" s="19" t="s">
        <v>9</v>
      </c>
      <c r="L35" s="23">
        <f>L34*0.19</f>
        <v>20755410</v>
      </c>
    </row>
    <row r="36" spans="2:12" ht="39" customHeight="1" thickBot="1" x14ac:dyDescent="0.35">
      <c r="C36" s="6"/>
      <c r="D36" s="6"/>
      <c r="F36" s="11"/>
      <c r="G36" s="20" t="s">
        <v>6</v>
      </c>
      <c r="H36" s="21">
        <f>+H35+H34</f>
        <v>129999170</v>
      </c>
      <c r="I36" s="20" t="s">
        <v>6</v>
      </c>
      <c r="J36" s="21">
        <f t="shared" ref="J36" si="5">+J35+J34</f>
        <v>129989650</v>
      </c>
      <c r="K36" s="20" t="s">
        <v>6</v>
      </c>
      <c r="L36" s="24">
        <f>L34+L35</f>
        <v>129994410</v>
      </c>
    </row>
    <row r="39" spans="2:12" x14ac:dyDescent="0.25">
      <c r="D39" s="3"/>
    </row>
    <row r="40" spans="2:12" x14ac:dyDescent="0.25">
      <c r="C40" s="4"/>
      <c r="D40" s="4"/>
    </row>
    <row r="43" spans="2:12" x14ac:dyDescent="0.25">
      <c r="G43" s="5"/>
    </row>
  </sheetData>
  <mergeCells count="35">
    <mergeCell ref="B3:C5"/>
    <mergeCell ref="K9:L10"/>
    <mergeCell ref="B9:B10"/>
    <mergeCell ref="C9:C10"/>
    <mergeCell ref="E9:E10"/>
    <mergeCell ref="F9:F10"/>
    <mergeCell ref="G9:H9"/>
    <mergeCell ref="D9:D10"/>
    <mergeCell ref="D3:K3"/>
    <mergeCell ref="D4:K4"/>
    <mergeCell ref="D5:K5"/>
    <mergeCell ref="I9:J9"/>
    <mergeCell ref="K11:L11"/>
    <mergeCell ref="K16:L16"/>
    <mergeCell ref="K17:L17"/>
    <mergeCell ref="K12:L12"/>
    <mergeCell ref="K13:L13"/>
    <mergeCell ref="K14:L14"/>
    <mergeCell ref="K15:L15"/>
    <mergeCell ref="K18:L18"/>
    <mergeCell ref="K19:L19"/>
    <mergeCell ref="K20:L20"/>
    <mergeCell ref="K21:L21"/>
    <mergeCell ref="K22:L22"/>
    <mergeCell ref="K23:L23"/>
    <mergeCell ref="K24:L24"/>
    <mergeCell ref="K25:L25"/>
    <mergeCell ref="K26:L26"/>
    <mergeCell ref="K27:L27"/>
    <mergeCell ref="K33:L33"/>
    <mergeCell ref="K28:L28"/>
    <mergeCell ref="K29:L29"/>
    <mergeCell ref="K30:L30"/>
    <mergeCell ref="K31:L31"/>
    <mergeCell ref="K32:L32"/>
  </mergeCells>
  <pageMargins left="0.70866141732283472" right="0.70866141732283472" top="0.74803149606299213" bottom="0.74803149606299213" header="0.31496062992125984" footer="0.31496062992125984"/>
  <pageSetup paperSize="5" scale="24" orientation="portrait" r:id="rId1"/>
  <rowBreaks count="1" manualBreakCount="1">
    <brk id="19" max="12"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OPERADOR</vt:lpstr>
      <vt:lpstr>OPERADOR!Área_de_impresión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Andres Fernando Gil Plazas</cp:lastModifiedBy>
  <cp:lastPrinted>2017-10-02T19:17:01Z</cp:lastPrinted>
  <dcterms:created xsi:type="dcterms:W3CDTF">2016-10-19T19:39:17Z</dcterms:created>
  <dcterms:modified xsi:type="dcterms:W3CDTF">2024-08-14T15:55:04Z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2023-07-11T23:10:20Z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9671133d-8aae-486f-8828-49b981d4928e</vt:lpwstr>
  </property>
  <property fmtid="{D5CDD505-2E9C-101B-9397-08002B2CF9AE}" pid="8" name="MSIP_Label_1299739c-ad3d-4908-806e-4d91151a6e13_ContentBits">
    <vt:lpwstr>0</vt:lpwstr>
  </property>
</Properties>
</file>