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ocha\Downloads\INVIAS 2020\ADENDA A ENVIAR\"/>
    </mc:Choice>
  </mc:AlternateContent>
  <bookViews>
    <workbookView xWindow="0" yWindow="0" windowWidth="28800" windowHeight="18000"/>
  </bookViews>
  <sheets>
    <sheet name="VIGENCIAS Y DISTRIBUCION DE PTO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H5" i="5" l="1"/>
  <c r="H25" i="5"/>
  <c r="I28" i="5"/>
  <c r="H28" i="5"/>
  <c r="G28" i="5"/>
  <c r="G27" i="5"/>
  <c r="F25" i="5"/>
  <c r="F22" i="5"/>
  <c r="F19" i="5"/>
  <c r="F16" i="5"/>
  <c r="F10" i="5"/>
  <c r="F9" i="5"/>
  <c r="F8" i="5"/>
  <c r="F7" i="5"/>
  <c r="F6" i="5"/>
  <c r="F5" i="5"/>
  <c r="F4" i="5"/>
  <c r="F3" i="5"/>
  <c r="H11" i="5"/>
  <c r="G11" i="5"/>
  <c r="I5" i="5"/>
  <c r="I11" i="5" s="1"/>
  <c r="I25" i="5"/>
  <c r="H27" i="5" l="1"/>
  <c r="I27" i="5"/>
  <c r="I29" i="5" s="1"/>
  <c r="G29" i="5"/>
  <c r="J28" i="5"/>
  <c r="H29" i="5"/>
  <c r="J27" i="5" l="1"/>
  <c r="J29" i="5" s="1"/>
  <c r="G31" i="5" s="1"/>
</calcChain>
</file>

<file path=xl/sharedStrings.xml><?xml version="1.0" encoding="utf-8"?>
<sst xmlns="http://schemas.openxmlformats.org/spreadsheetml/2006/main" count="64" uniqueCount="33">
  <si>
    <t>MANEJO GLOBAL ENTIDADES ESTATALES</t>
  </si>
  <si>
    <t>TRANSPORTE AUTOMATICO DE MERCANCIAS</t>
  </si>
  <si>
    <t>TRANSPORTE AUTOMATICO DE VALORES</t>
  </si>
  <si>
    <t>INFIDELIDAD Y RIESGOS FINANCIEROS</t>
  </si>
  <si>
    <t>RESPONSABILIDAD CIVIL SERVIDORES PUBLICOS</t>
  </si>
  <si>
    <t>INTEGRAL DE NAVEGACIÓN (CASCO BARCO)</t>
  </si>
  <si>
    <t>VIDA GRUPO FUNCIONARIOS</t>
  </si>
  <si>
    <t>RESPONSABILIDAD CIVIL EXTRACONTRACTUAL</t>
  </si>
  <si>
    <t>TODO RIESGO DAÑO MATERIAL PROGRAMA - PSCN</t>
  </si>
  <si>
    <t>GRUPO 1</t>
  </si>
  <si>
    <t>GRUPO 2</t>
  </si>
  <si>
    <t>GRUPO 3</t>
  </si>
  <si>
    <t>GRUPO 4</t>
  </si>
  <si>
    <t>GRUPO 5</t>
  </si>
  <si>
    <t>AUTOMOVILES PROGRAMA - PSCN</t>
  </si>
  <si>
    <t>TODO RIESGO DAÑO MATERIAL - INVIAS</t>
  </si>
  <si>
    <t>PÓLIZA AUTOMOVILES -  INVIAS</t>
  </si>
  <si>
    <t xml:space="preserve">GRUPO </t>
  </si>
  <si>
    <t>RAMO</t>
  </si>
  <si>
    <t>VIGENCIA INICIO DESDE LAS 00:00 HORAS DEL</t>
  </si>
  <si>
    <t xml:space="preserve">VIGENCIA FIN HASTA LAS 24:00 HORAS DEL </t>
  </si>
  <si>
    <t>TOTAL PRESUPUESTO GRUPO 1</t>
  </si>
  <si>
    <t>PRESUPUESTO 2020</t>
  </si>
  <si>
    <t>PRESUPUESTO 2021</t>
  </si>
  <si>
    <t>PRESUPUESTO 2022</t>
  </si>
  <si>
    <t>INVIAS</t>
  </si>
  <si>
    <t>PSCN</t>
  </si>
  <si>
    <t>TOTAL</t>
  </si>
  <si>
    <t>GRAN TOTAL</t>
  </si>
  <si>
    <t>DIAS A CONTRATAR</t>
  </si>
  <si>
    <t>VIGENCIA MINIMA A CONTRATAR</t>
  </si>
  <si>
    <t xml:space="preserve">NOTA: </t>
  </si>
  <si>
    <t xml:space="preserve">SE ACLARA QUE EL PROPONENTE PUEDE PRESENTAR VIGENCIAS DIFERENTES PARA LAS POLIZAS DE PSCN (TRDM Y AUTOMOVILES) Y LAS DEMAS POLIZAS DEL GRUPO 1, TODA VEZ QUE SON RUBROS PRESUPUESTALES DIFERENTES, NO OBSTANTE SE ASIGNARA EL MAYOR PUNTAJE AL PROPONENTE QUE OFERTE LA MAYOR VIGENCIA ADICIONAL A LA MINIMA, DE CONFORMIDAD CON LAS CONDICIONES DEL PLIEGO DEFINITIVO.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</si>
</sst>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.00;\(&quot;$&quot;\ #,##0.00\)"/>
    <numFmt numFmtId="165" formatCode="[$-240A]d&quot; de &quot;mmmm&quot; de &quot;yyyy;@"/>
    <numFmt numFmtId="166" formatCode="&quot;$&quot;\ #,##0"/>
    <numFmt numFmtId="167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ahoma"/>
      <family val="2"/>
    </font>
    <font>
      <sz val="11"/>
      <color indexed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68">
    <xf numFmtId="0" fontId="0" fillId="0" borderId="0" xfId="0"/>
    <xf numFmtId="164" fontId="3" fillId="2" borderId="1" xfId="1" applyNumberFormat="1" applyFont="1" applyFill="1" applyBorder="1" applyAlignment="1">
      <alignment horizontal="left" vertical="center" wrapText="1"/>
    </xf>
    <xf numFmtId="164" fontId="3" fillId="2" borderId="2" xfId="1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164" fontId="3" fillId="2" borderId="11" xfId="1" applyNumberFormat="1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165" fontId="3" fillId="2" borderId="21" xfId="1" applyNumberFormat="1" applyFont="1" applyFill="1" applyBorder="1" applyAlignment="1">
      <alignment horizontal="center" vertical="center" wrapText="1"/>
    </xf>
    <xf numFmtId="166" fontId="0" fillId="0" borderId="0" xfId="2" applyNumberFormat="1" applyFont="1"/>
    <xf numFmtId="166" fontId="5" fillId="3" borderId="25" xfId="2" applyNumberFormat="1" applyFont="1" applyFill="1" applyBorder="1" applyAlignment="1">
      <alignment horizontal="center" vertical="center"/>
    </xf>
    <xf numFmtId="166" fontId="5" fillId="3" borderId="17" xfId="2" applyNumberFormat="1" applyFont="1" applyFill="1" applyBorder="1" applyAlignment="1">
      <alignment horizontal="center" vertical="center"/>
    </xf>
    <xf numFmtId="166" fontId="6" fillId="0" borderId="3" xfId="2" applyNumberFormat="1" applyFont="1" applyBorder="1" applyAlignment="1">
      <alignment horizontal="right" vertical="center"/>
    </xf>
    <xf numFmtId="166" fontId="0" fillId="0" borderId="29" xfId="2" applyNumberFormat="1" applyFont="1" applyBorder="1" applyAlignment="1">
      <alignment horizontal="right" vertical="center"/>
    </xf>
    <xf numFmtId="166" fontId="0" fillId="0" borderId="21" xfId="2" applyNumberFormat="1" applyFont="1" applyBorder="1" applyAlignment="1">
      <alignment horizontal="right" vertical="center"/>
    </xf>
    <xf numFmtId="166" fontId="5" fillId="3" borderId="28" xfId="2" applyNumberFormat="1" applyFont="1" applyFill="1" applyBorder="1" applyAlignment="1">
      <alignment horizontal="center" vertical="center"/>
    </xf>
    <xf numFmtId="166" fontId="5" fillId="3" borderId="6" xfId="2" applyNumberFormat="1" applyFont="1" applyFill="1" applyBorder="1" applyAlignment="1">
      <alignment horizontal="center" vertical="center"/>
    </xf>
    <xf numFmtId="166" fontId="5" fillId="3" borderId="33" xfId="2" applyNumberFormat="1" applyFont="1" applyFill="1" applyBorder="1" applyAlignment="1">
      <alignment horizontal="center" vertical="center"/>
    </xf>
    <xf numFmtId="43" fontId="8" fillId="7" borderId="16" xfId="3" applyFont="1" applyFill="1" applyBorder="1" applyAlignment="1">
      <alignment horizontal="center" vertical="center" wrapText="1"/>
    </xf>
    <xf numFmtId="43" fontId="7" fillId="0" borderId="31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167" fontId="3" fillId="2" borderId="1" xfId="3" applyNumberFormat="1" applyFont="1" applyFill="1" applyBorder="1" applyAlignment="1">
      <alignment horizontal="center" vertical="center" wrapText="1"/>
    </xf>
    <xf numFmtId="167" fontId="3" fillId="2" borderId="11" xfId="3" applyNumberFormat="1" applyFont="1" applyFill="1" applyBorder="1" applyAlignment="1">
      <alignment horizontal="center" vertical="center" wrapText="1"/>
    </xf>
    <xf numFmtId="167" fontId="3" fillId="2" borderId="32" xfId="3" applyNumberFormat="1" applyFont="1" applyFill="1" applyBorder="1" applyAlignment="1">
      <alignment horizontal="center" vertical="center" wrapText="1"/>
    </xf>
    <xf numFmtId="43" fontId="9" fillId="6" borderId="1" xfId="3" applyFont="1" applyFill="1" applyBorder="1" applyAlignment="1">
      <alignment horizontal="center" vertical="center"/>
    </xf>
    <xf numFmtId="166" fontId="9" fillId="6" borderId="1" xfId="2" applyNumberFormat="1" applyFont="1" applyFill="1" applyBorder="1"/>
    <xf numFmtId="43" fontId="9" fillId="7" borderId="1" xfId="3" applyFont="1" applyFill="1" applyBorder="1" applyAlignment="1">
      <alignment horizontal="center" vertical="center"/>
    </xf>
    <xf numFmtId="166" fontId="9" fillId="7" borderId="1" xfId="2" applyNumberFormat="1" applyFont="1" applyFill="1" applyBorder="1"/>
    <xf numFmtId="43" fontId="9" fillId="5" borderId="1" xfId="3" applyFont="1" applyFill="1" applyBorder="1" applyAlignment="1">
      <alignment horizontal="center" vertical="center"/>
    </xf>
    <xf numFmtId="166" fontId="9" fillId="5" borderId="1" xfId="2" applyNumberFormat="1" applyFont="1" applyFill="1" applyBorder="1"/>
    <xf numFmtId="43" fontId="9" fillId="0" borderId="0" xfId="3" applyFont="1" applyAlignment="1">
      <alignment horizontal="center" vertical="center"/>
    </xf>
    <xf numFmtId="166" fontId="9" fillId="0" borderId="0" xfId="2" applyNumberFormat="1" applyFont="1"/>
    <xf numFmtId="0" fontId="10" fillId="0" borderId="0" xfId="0" applyFont="1"/>
    <xf numFmtId="43" fontId="11" fillId="4" borderId="1" xfId="3" applyFont="1" applyFill="1" applyBorder="1" applyAlignment="1">
      <alignment horizontal="center" vertical="center"/>
    </xf>
    <xf numFmtId="166" fontId="11" fillId="4" borderId="1" xfId="2" applyNumberFormat="1" applyFont="1" applyFill="1" applyBorder="1"/>
    <xf numFmtId="165" fontId="3" fillId="8" borderId="1" xfId="1" applyNumberFormat="1" applyFont="1" applyFill="1" applyBorder="1" applyAlignment="1">
      <alignment horizontal="center" vertical="center" wrapText="1"/>
    </xf>
    <xf numFmtId="165" fontId="3" fillId="8" borderId="11" xfId="1" applyNumberFormat="1" applyFont="1" applyFill="1" applyBorder="1" applyAlignment="1">
      <alignment horizontal="center" vertical="center" wrapText="1"/>
    </xf>
    <xf numFmtId="165" fontId="3" fillId="8" borderId="21" xfId="1" applyNumberFormat="1" applyFont="1" applyFill="1" applyBorder="1" applyAlignment="1">
      <alignment horizontal="center" vertical="center" wrapText="1"/>
    </xf>
    <xf numFmtId="165" fontId="3" fillId="10" borderId="2" xfId="1" applyNumberFormat="1" applyFont="1" applyFill="1" applyBorder="1" applyAlignment="1">
      <alignment horizontal="center" vertical="center" wrapText="1"/>
    </xf>
    <xf numFmtId="165" fontId="3" fillId="10" borderId="23" xfId="1" applyNumberFormat="1" applyFont="1" applyFill="1" applyBorder="1" applyAlignment="1">
      <alignment horizontal="center" vertical="center" wrapText="1"/>
    </xf>
    <xf numFmtId="165" fontId="3" fillId="10" borderId="24" xfId="1" applyNumberFormat="1" applyFont="1" applyFill="1" applyBorder="1" applyAlignment="1">
      <alignment horizontal="center" vertical="center" wrapText="1"/>
    </xf>
    <xf numFmtId="165" fontId="3" fillId="10" borderId="21" xfId="1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6" fontId="0" fillId="0" borderId="34" xfId="2" applyNumberFormat="1" applyFont="1" applyBorder="1" applyAlignment="1">
      <alignment horizontal="right" vertical="center"/>
    </xf>
    <xf numFmtId="166" fontId="0" fillId="0" borderId="35" xfId="2" applyNumberFormat="1" applyFont="1" applyBorder="1" applyAlignment="1">
      <alignment horizontal="right" vertical="center"/>
    </xf>
    <xf numFmtId="166" fontId="0" fillId="0" borderId="30" xfId="2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6" fontId="0" fillId="0" borderId="8" xfId="2" applyNumberFormat="1" applyFont="1" applyBorder="1" applyAlignment="1">
      <alignment horizontal="right" vertical="center"/>
    </xf>
    <xf numFmtId="166" fontId="0" fillId="0" borderId="9" xfId="2" applyNumberFormat="1" applyFont="1" applyBorder="1" applyAlignment="1">
      <alignment horizontal="right" vertical="center"/>
    </xf>
    <xf numFmtId="166" fontId="0" fillId="0" borderId="12" xfId="2" applyNumberFormat="1" applyFont="1" applyBorder="1" applyAlignment="1">
      <alignment horizontal="right" vertical="center"/>
    </xf>
    <xf numFmtId="166" fontId="0" fillId="0" borderId="36" xfId="2" applyNumberFormat="1" applyFont="1" applyBorder="1" applyAlignment="1">
      <alignment horizontal="right" vertical="center"/>
    </xf>
    <xf numFmtId="166" fontId="0" fillId="0" borderId="14" xfId="2" applyNumberFormat="1" applyFont="1" applyBorder="1" applyAlignment="1">
      <alignment horizontal="right" vertical="center"/>
    </xf>
    <xf numFmtId="166" fontId="0" fillId="5" borderId="37" xfId="2" applyNumberFormat="1" applyFont="1" applyFill="1" applyBorder="1" applyAlignment="1">
      <alignment horizontal="center" vertical="center"/>
    </xf>
    <xf numFmtId="166" fontId="0" fillId="5" borderId="26" xfId="2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3" fontId="7" fillId="0" borderId="0" xfId="3" applyFont="1" applyBorder="1" applyAlignment="1">
      <alignment horizontal="center" vertical="center"/>
    </xf>
    <xf numFmtId="166" fontId="6" fillId="0" borderId="0" xfId="2" applyNumberFormat="1" applyFont="1" applyBorder="1" applyAlignment="1">
      <alignment horizontal="righ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</cellXfs>
  <cellStyles count="4">
    <cellStyle name="Millares" xfId="3" builtinId="3"/>
    <cellStyle name="Moneda" xfId="2" builtinId="4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showGridLines="0" tabSelected="1" zoomScale="90" zoomScaleNormal="90" workbookViewId="0">
      <selection activeCell="C14" sqref="C14"/>
    </sheetView>
  </sheetViews>
  <sheetFormatPr baseColWidth="10" defaultRowHeight="15" x14ac:dyDescent="0.25"/>
  <cols>
    <col min="1" max="1" width="4.42578125" customWidth="1"/>
    <col min="3" max="3" width="62.42578125" customWidth="1"/>
    <col min="4" max="4" width="26.28515625" customWidth="1"/>
    <col min="5" max="5" width="28.85546875" customWidth="1"/>
    <col min="6" max="6" width="18.28515625" style="25" customWidth="1"/>
    <col min="7" max="7" width="23" style="14" customWidth="1"/>
    <col min="8" max="8" width="19.5703125" style="14" customWidth="1"/>
    <col min="9" max="9" width="19.7109375" style="14" customWidth="1"/>
    <col min="10" max="10" width="21.28515625" bestFit="1" customWidth="1"/>
  </cols>
  <sheetData>
    <row r="1" spans="2:9" ht="15.75" thickBot="1" x14ac:dyDescent="0.3"/>
    <row r="2" spans="2:9" ht="58.5" customHeight="1" thickBot="1" x14ac:dyDescent="0.3">
      <c r="B2" s="7" t="s">
        <v>17</v>
      </c>
      <c r="C2" s="8" t="s">
        <v>18</v>
      </c>
      <c r="D2" s="9" t="s">
        <v>19</v>
      </c>
      <c r="E2" s="11" t="s">
        <v>20</v>
      </c>
      <c r="F2" s="23" t="s">
        <v>30</v>
      </c>
      <c r="G2" s="22" t="s">
        <v>22</v>
      </c>
      <c r="H2" s="16" t="s">
        <v>23</v>
      </c>
      <c r="I2" s="16" t="s">
        <v>24</v>
      </c>
    </row>
    <row r="3" spans="2:9" ht="30" customHeight="1" thickTop="1" x14ac:dyDescent="0.25">
      <c r="B3" s="47" t="s">
        <v>9</v>
      </c>
      <c r="C3" s="2" t="s">
        <v>8</v>
      </c>
      <c r="D3" s="43">
        <v>44061</v>
      </c>
      <c r="E3" s="44">
        <v>44407</v>
      </c>
      <c r="F3" s="26">
        <f>+E3-D3</f>
        <v>346</v>
      </c>
      <c r="G3" s="59">
        <v>3930729892</v>
      </c>
      <c r="H3" s="61">
        <v>0</v>
      </c>
      <c r="I3" s="61">
        <v>0</v>
      </c>
    </row>
    <row r="4" spans="2:9" ht="30" customHeight="1" x14ac:dyDescent="0.25">
      <c r="B4" s="48"/>
      <c r="C4" s="1" t="s">
        <v>14</v>
      </c>
      <c r="D4" s="40">
        <v>44016</v>
      </c>
      <c r="E4" s="44">
        <f>+D4+391</f>
        <v>44407</v>
      </c>
      <c r="F4" s="26">
        <f t="shared" ref="F4:F10" si="0">+E4-D4</f>
        <v>391</v>
      </c>
      <c r="G4" s="60"/>
      <c r="H4" s="62"/>
      <c r="I4" s="62"/>
    </row>
    <row r="5" spans="2:9" ht="30" customHeight="1" x14ac:dyDescent="0.25">
      <c r="B5" s="48"/>
      <c r="C5" s="1" t="s">
        <v>15</v>
      </c>
      <c r="D5" s="40">
        <v>44020</v>
      </c>
      <c r="E5" s="44">
        <v>44593</v>
      </c>
      <c r="F5" s="26">
        <f t="shared" si="0"/>
        <v>573</v>
      </c>
      <c r="G5" s="50">
        <v>1929245978.1220574</v>
      </c>
      <c r="H5" s="56">
        <f>2496821002+37527196</f>
        <v>2534348198</v>
      </c>
      <c r="I5" s="56">
        <f>1500173500.99185+22547593</f>
        <v>1522721093.9918499</v>
      </c>
    </row>
    <row r="6" spans="2:9" ht="30" customHeight="1" x14ac:dyDescent="0.25">
      <c r="B6" s="48"/>
      <c r="C6" s="1" t="s">
        <v>0</v>
      </c>
      <c r="D6" s="40">
        <v>44020</v>
      </c>
      <c r="E6" s="44">
        <v>44593</v>
      </c>
      <c r="F6" s="26">
        <f t="shared" si="0"/>
        <v>573</v>
      </c>
      <c r="G6" s="51"/>
      <c r="H6" s="57"/>
      <c r="I6" s="57"/>
    </row>
    <row r="7" spans="2:9" ht="30" customHeight="1" x14ac:dyDescent="0.25">
      <c r="B7" s="48"/>
      <c r="C7" s="1" t="s">
        <v>1</v>
      </c>
      <c r="D7" s="40">
        <v>44020</v>
      </c>
      <c r="E7" s="44">
        <v>44593</v>
      </c>
      <c r="F7" s="26">
        <f t="shared" si="0"/>
        <v>573</v>
      </c>
      <c r="G7" s="51"/>
      <c r="H7" s="57"/>
      <c r="I7" s="57"/>
    </row>
    <row r="8" spans="2:9" ht="30" customHeight="1" x14ac:dyDescent="0.25">
      <c r="B8" s="48"/>
      <c r="C8" s="1" t="s">
        <v>2</v>
      </c>
      <c r="D8" s="40">
        <v>44020</v>
      </c>
      <c r="E8" s="44">
        <v>44593</v>
      </c>
      <c r="F8" s="26">
        <f t="shared" si="0"/>
        <v>573</v>
      </c>
      <c r="G8" s="51"/>
      <c r="H8" s="57"/>
      <c r="I8" s="57"/>
    </row>
    <row r="9" spans="2:9" ht="30" customHeight="1" x14ac:dyDescent="0.25">
      <c r="B9" s="48"/>
      <c r="C9" s="1" t="s">
        <v>16</v>
      </c>
      <c r="D9" s="40">
        <v>44014</v>
      </c>
      <c r="E9" s="44">
        <v>44593</v>
      </c>
      <c r="F9" s="26">
        <f t="shared" si="0"/>
        <v>579</v>
      </c>
      <c r="G9" s="51"/>
      <c r="H9" s="57"/>
      <c r="I9" s="57"/>
    </row>
    <row r="10" spans="2:9" ht="30" customHeight="1" thickBot="1" x14ac:dyDescent="0.3">
      <c r="B10" s="49"/>
      <c r="C10" s="6" t="s">
        <v>7</v>
      </c>
      <c r="D10" s="41">
        <v>44020</v>
      </c>
      <c r="E10" s="45">
        <v>44593</v>
      </c>
      <c r="F10" s="27">
        <f t="shared" si="0"/>
        <v>573</v>
      </c>
      <c r="G10" s="52"/>
      <c r="H10" s="58"/>
      <c r="I10" s="58"/>
    </row>
    <row r="11" spans="2:9" ht="30" customHeight="1" thickBot="1" x14ac:dyDescent="0.3">
      <c r="B11" s="53" t="s">
        <v>21</v>
      </c>
      <c r="C11" s="54"/>
      <c r="D11" s="54"/>
      <c r="E11" s="55"/>
      <c r="F11" s="24"/>
      <c r="G11" s="17">
        <f>SUM(G3:G10)</f>
        <v>5859975870.122057</v>
      </c>
      <c r="H11" s="17">
        <f t="shared" ref="H11:I11" si="1">SUM(H3:H10)</f>
        <v>2534348198</v>
      </c>
      <c r="I11" s="17">
        <f t="shared" si="1"/>
        <v>1522721093.9918499</v>
      </c>
    </row>
    <row r="12" spans="2:9" ht="30" customHeight="1" x14ac:dyDescent="0.25">
      <c r="B12" s="63"/>
      <c r="C12" s="63"/>
      <c r="D12" s="63"/>
      <c r="E12" s="63"/>
      <c r="F12" s="64"/>
      <c r="G12" s="65"/>
      <c r="H12" s="65"/>
      <c r="I12" s="65"/>
    </row>
    <row r="13" spans="2:9" ht="66" customHeight="1" x14ac:dyDescent="0.25">
      <c r="B13" s="66" t="s">
        <v>31</v>
      </c>
      <c r="C13" s="67" t="s">
        <v>32</v>
      </c>
      <c r="D13" s="67"/>
      <c r="E13" s="67"/>
      <c r="F13" s="64"/>
      <c r="G13" s="65"/>
      <c r="H13" s="65"/>
      <c r="I13" s="65"/>
    </row>
    <row r="14" spans="2:9" ht="30" customHeight="1" thickBot="1" x14ac:dyDescent="0.3">
      <c r="F14"/>
      <c r="G14"/>
      <c r="H14"/>
      <c r="I14"/>
    </row>
    <row r="15" spans="2:9" ht="45.75" customHeight="1" thickBot="1" x14ac:dyDescent="0.3">
      <c r="B15" s="3" t="s">
        <v>17</v>
      </c>
      <c r="C15" s="4" t="s">
        <v>18</v>
      </c>
      <c r="D15" s="5" t="s">
        <v>19</v>
      </c>
      <c r="E15" s="12" t="s">
        <v>20</v>
      </c>
      <c r="F15" s="23" t="s">
        <v>29</v>
      </c>
      <c r="G15" s="15" t="s">
        <v>22</v>
      </c>
      <c r="H15" s="16" t="s">
        <v>23</v>
      </c>
      <c r="I15" s="16" t="s">
        <v>24</v>
      </c>
    </row>
    <row r="16" spans="2:9" ht="36.75" customHeight="1" thickTop="1" thickBot="1" x14ac:dyDescent="0.3">
      <c r="B16" s="10" t="s">
        <v>10</v>
      </c>
      <c r="C16" s="6" t="s">
        <v>4</v>
      </c>
      <c r="D16" s="42">
        <v>44057</v>
      </c>
      <c r="E16" s="46">
        <v>44593</v>
      </c>
      <c r="F16" s="28">
        <f>+E16-D16</f>
        <v>536</v>
      </c>
      <c r="G16" s="18">
        <v>532301483.84408134</v>
      </c>
      <c r="H16" s="19">
        <v>688902057</v>
      </c>
      <c r="I16" s="19">
        <v>413915379.19847792</v>
      </c>
    </row>
    <row r="17" spans="2:10" ht="15.75" thickBot="1" x14ac:dyDescent="0.3"/>
    <row r="18" spans="2:10" ht="30.75" thickBot="1" x14ac:dyDescent="0.3">
      <c r="B18" s="3" t="s">
        <v>17</v>
      </c>
      <c r="C18" s="4" t="s">
        <v>18</v>
      </c>
      <c r="D18" s="5" t="s">
        <v>19</v>
      </c>
      <c r="E18" s="12" t="s">
        <v>20</v>
      </c>
      <c r="F18" s="23" t="s">
        <v>29</v>
      </c>
      <c r="G18" s="20" t="s">
        <v>22</v>
      </c>
      <c r="H18" s="21" t="s">
        <v>23</v>
      </c>
      <c r="I18" s="21" t="s">
        <v>24</v>
      </c>
    </row>
    <row r="19" spans="2:10" ht="36.75" customHeight="1" thickTop="1" thickBot="1" x14ac:dyDescent="0.3">
      <c r="B19" s="10" t="s">
        <v>11</v>
      </c>
      <c r="C19" s="6" t="s">
        <v>3</v>
      </c>
      <c r="D19" s="42">
        <v>44020</v>
      </c>
      <c r="E19" s="46">
        <v>44593</v>
      </c>
      <c r="F19" s="28">
        <f>+E19-D19</f>
        <v>573</v>
      </c>
      <c r="G19" s="18">
        <v>76043069.241177306</v>
      </c>
      <c r="H19" s="19">
        <v>98414579</v>
      </c>
      <c r="I19" s="19">
        <v>59130768.550699003</v>
      </c>
    </row>
    <row r="20" spans="2:10" ht="15.75" thickBot="1" x14ac:dyDescent="0.3"/>
    <row r="21" spans="2:10" ht="30.75" thickBot="1" x14ac:dyDescent="0.3">
      <c r="B21" s="3" t="s">
        <v>17</v>
      </c>
      <c r="C21" s="4" t="s">
        <v>18</v>
      </c>
      <c r="D21" s="5" t="s">
        <v>19</v>
      </c>
      <c r="E21" s="12" t="s">
        <v>20</v>
      </c>
      <c r="F21" s="23" t="s">
        <v>29</v>
      </c>
      <c r="G21" s="20" t="s">
        <v>22</v>
      </c>
      <c r="H21" s="21" t="s">
        <v>23</v>
      </c>
      <c r="I21" s="21" t="s">
        <v>24</v>
      </c>
    </row>
    <row r="22" spans="2:10" ht="36.75" customHeight="1" thickTop="1" thickBot="1" x14ac:dyDescent="0.3">
      <c r="B22" s="10" t="s">
        <v>12</v>
      </c>
      <c r="C22" s="6" t="s">
        <v>5</v>
      </c>
      <c r="D22" s="42">
        <v>44020</v>
      </c>
      <c r="E22" s="46">
        <v>44593</v>
      </c>
      <c r="F22" s="28">
        <f>+E22-D22</f>
        <v>573</v>
      </c>
      <c r="G22" s="18">
        <v>174005743.20937943</v>
      </c>
      <c r="H22" s="19">
        <v>225197408</v>
      </c>
      <c r="I22" s="19">
        <v>135306128.8935276</v>
      </c>
    </row>
    <row r="23" spans="2:10" ht="15.75" thickBot="1" x14ac:dyDescent="0.3"/>
    <row r="24" spans="2:10" ht="30.75" thickBot="1" x14ac:dyDescent="0.3">
      <c r="B24" s="3" t="s">
        <v>17</v>
      </c>
      <c r="C24" s="4" t="s">
        <v>18</v>
      </c>
      <c r="D24" s="5" t="s">
        <v>19</v>
      </c>
      <c r="E24" s="12" t="s">
        <v>20</v>
      </c>
      <c r="F24" s="23" t="s">
        <v>29</v>
      </c>
      <c r="G24" s="20" t="s">
        <v>22</v>
      </c>
      <c r="H24" s="21" t="s">
        <v>23</v>
      </c>
      <c r="I24" s="21" t="s">
        <v>24</v>
      </c>
    </row>
    <row r="25" spans="2:10" ht="36.75" customHeight="1" thickTop="1" thickBot="1" x14ac:dyDescent="0.3">
      <c r="B25" s="10" t="s">
        <v>13</v>
      </c>
      <c r="C25" s="6" t="s">
        <v>6</v>
      </c>
      <c r="D25" s="42">
        <v>44103</v>
      </c>
      <c r="E25" s="13">
        <v>44773</v>
      </c>
      <c r="F25" s="28">
        <f>+E25-D25</f>
        <v>670</v>
      </c>
      <c r="G25" s="18">
        <v>959812636.58330429</v>
      </c>
      <c r="H25" s="19">
        <f>1242184966+56290792</f>
        <v>1298475758</v>
      </c>
      <c r="I25" s="19">
        <f>746346240.784177+33821389</f>
        <v>780167629.78417695</v>
      </c>
    </row>
    <row r="27" spans="2:10" ht="18.75" x14ac:dyDescent="0.3">
      <c r="F27" s="29" t="s">
        <v>25</v>
      </c>
      <c r="G27" s="30">
        <f>+G5+G16+G19+G22+G25</f>
        <v>3671408911</v>
      </c>
      <c r="H27" s="30">
        <f>+H5+H16+H19+H22+H25</f>
        <v>4845338000</v>
      </c>
      <c r="I27" s="30">
        <f>+I5+I16+I19+I22+I25</f>
        <v>2911241000.4187312</v>
      </c>
      <c r="J27" s="30">
        <f>SUM(G27:I27)</f>
        <v>11427987911.418732</v>
      </c>
    </row>
    <row r="28" spans="2:10" ht="18.75" x14ac:dyDescent="0.3">
      <c r="F28" s="31" t="s">
        <v>26</v>
      </c>
      <c r="G28" s="32">
        <f>+G3</f>
        <v>3930729892</v>
      </c>
      <c r="H28" s="32">
        <f>+H3</f>
        <v>0</v>
      </c>
      <c r="I28" s="32">
        <f>+I3</f>
        <v>0</v>
      </c>
      <c r="J28" s="32">
        <f>SUM(G28:I28)</f>
        <v>3930729892</v>
      </c>
    </row>
    <row r="29" spans="2:10" ht="18.75" x14ac:dyDescent="0.3">
      <c r="F29" s="33" t="s">
        <v>27</v>
      </c>
      <c r="G29" s="34">
        <f>+G27+G28</f>
        <v>7602138803</v>
      </c>
      <c r="H29" s="34">
        <f t="shared" ref="H29:J29" si="2">+H27+H28</f>
        <v>4845338000</v>
      </c>
      <c r="I29" s="34">
        <f t="shared" si="2"/>
        <v>2911241000.4187312</v>
      </c>
      <c r="J29" s="34">
        <f t="shared" si="2"/>
        <v>15358717803.418732</v>
      </c>
    </row>
    <row r="30" spans="2:10" ht="18.75" x14ac:dyDescent="0.3">
      <c r="F30" s="35"/>
      <c r="G30" s="36"/>
      <c r="H30" s="36"/>
      <c r="I30" s="36"/>
      <c r="J30" s="37"/>
    </row>
    <row r="31" spans="2:10" ht="18.75" x14ac:dyDescent="0.3">
      <c r="F31" s="38" t="s">
        <v>28</v>
      </c>
      <c r="G31" s="39">
        <f>+J29</f>
        <v>15358717803.418732</v>
      </c>
      <c r="H31" s="36"/>
      <c r="I31" s="36"/>
      <c r="J31" s="37"/>
    </row>
  </sheetData>
  <mergeCells count="9">
    <mergeCell ref="C13:E13"/>
    <mergeCell ref="B3:B10"/>
    <mergeCell ref="G5:G10"/>
    <mergeCell ref="B11:E11"/>
    <mergeCell ref="H5:H10"/>
    <mergeCell ref="I5:I10"/>
    <mergeCell ref="G3:G4"/>
    <mergeCell ref="H3:H4"/>
    <mergeCell ref="I3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VIGENCIAS Y DISTRIBUCION DE PTO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Bohorquez Velasco</dc:creator>
  <cp:lastModifiedBy>Daniel Yesid Rocha Galvis</cp:lastModifiedBy>
  <cp:lastPrinted>2020-03-05T15:25:13Z</cp:lastPrinted>
  <dcterms:created xsi:type="dcterms:W3CDTF">2018-10-19T13:11:59Z</dcterms:created>
  <dcterms:modified xsi:type="dcterms:W3CDTF">2020-06-05T15:05:02Z</dcterms:modified>
</cp:coreProperties>
</file>