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/>
  <mc:AlternateContent xmlns:mc="http://schemas.openxmlformats.org/markup-compatibility/2006">
    <mc:Choice Requires="x15">
      <x15ac:absPath xmlns:x15ac="http://schemas.microsoft.com/office/spreadsheetml/2010/11/ac" url="/Users/imac/Library/Mobile Documents/com~apple~CloudDocs/ALCALDIA DE COTA/SALUD/FUMIGACION/"/>
    </mc:Choice>
  </mc:AlternateContent>
  <xr:revisionPtr revIDLastSave="0" documentId="13_ncr:1_{B599A759-387E-F44A-B689-321BAB5068FE}" xr6:coauthVersionLast="47" xr6:coauthVersionMax="47" xr10:uidLastSave="{00000000-0000-0000-0000-000000000000}"/>
  <bookViews>
    <workbookView xWindow="0" yWindow="0" windowWidth="38400" windowHeight="21600" activeTab="3" xr2:uid="{00000000-000D-0000-FFFF-FFFF00000000}"/>
  </bookViews>
  <sheets>
    <sheet name="REVISION FCIERA" sheetId="2" state="hidden" r:id="rId1"/>
    <sheet name="Hoja1" sheetId="1" state="hidden" r:id="rId2"/>
    <sheet name="REVISION FCIERA (2)" sheetId="3" state="hidden" r:id="rId3"/>
    <sheet name="OFERTA ECONOMICA " sheetId="5" r:id="rId4"/>
  </sheets>
  <definedNames>
    <definedName name="_xlnm._FilterDatabase" localSheetId="3" hidden="1">'OFERTA ECONOMICA '!$A$3:$A$58</definedName>
    <definedName name="_xlnm._FilterDatabase" localSheetId="0" hidden="1">'REVISION FCIERA'!$A$6:$X$46</definedName>
    <definedName name="_xlnm._FilterDatabase" localSheetId="2" hidden="1">'REVISION FCIERA (2)'!$A$6:$X$46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9" i="5" l="1"/>
  <c r="D179" i="5"/>
  <c r="E153" i="5" l="1"/>
  <c r="D153" i="5"/>
  <c r="G150" i="5"/>
  <c r="D149" i="5"/>
  <c r="G144" i="5"/>
  <c r="D143" i="5"/>
  <c r="E143" i="5"/>
  <c r="E149" i="5" l="1"/>
  <c r="D123" i="5"/>
  <c r="F122" i="5"/>
  <c r="F121" i="5"/>
  <c r="F119" i="5"/>
  <c r="F115" i="5"/>
  <c r="F58" i="5"/>
  <c r="D58" i="5"/>
  <c r="F123" i="5" l="1"/>
  <c r="G58" i="5"/>
  <c r="H58" i="5"/>
  <c r="I58" i="5" l="1"/>
  <c r="J58" i="5" l="1"/>
  <c r="S40" i="3" l="1"/>
  <c r="T40" i="3" s="1"/>
  <c r="L40" i="3"/>
  <c r="M40" i="3" s="1"/>
  <c r="F40" i="3"/>
  <c r="E40" i="3"/>
  <c r="G40" i="3" s="1"/>
  <c r="H40" i="3" s="1"/>
  <c r="U39" i="3"/>
  <c r="V39" i="3" s="1"/>
  <c r="T39" i="3"/>
  <c r="S39" i="3"/>
  <c r="L39" i="3"/>
  <c r="M39" i="3" s="1"/>
  <c r="G39" i="3"/>
  <c r="H39" i="3" s="1"/>
  <c r="E39" i="3"/>
  <c r="F39" i="3" s="1"/>
  <c r="U38" i="3"/>
  <c r="V38" i="3" s="1"/>
  <c r="S38" i="3"/>
  <c r="T38" i="3" s="1"/>
  <c r="L38" i="3"/>
  <c r="M38" i="3" s="1"/>
  <c r="E38" i="3"/>
  <c r="G38" i="3" s="1"/>
  <c r="H38" i="3" s="1"/>
  <c r="S37" i="3"/>
  <c r="U37" i="3" s="1"/>
  <c r="V37" i="3" s="1"/>
  <c r="L37" i="3"/>
  <c r="N37" i="3" s="1"/>
  <c r="O37" i="3" s="1"/>
  <c r="E37" i="3"/>
  <c r="F37" i="3" s="1"/>
  <c r="S36" i="3"/>
  <c r="T36" i="3" s="1"/>
  <c r="N36" i="3"/>
  <c r="O36" i="3" s="1"/>
  <c r="M36" i="3"/>
  <c r="L36" i="3"/>
  <c r="E36" i="3"/>
  <c r="G36" i="3" s="1"/>
  <c r="H36" i="3" s="1"/>
  <c r="S35" i="3"/>
  <c r="U35" i="3" s="1"/>
  <c r="V35" i="3" s="1"/>
  <c r="N35" i="3"/>
  <c r="O35" i="3" s="1"/>
  <c r="L35" i="3"/>
  <c r="M35" i="3" s="1"/>
  <c r="G35" i="3"/>
  <c r="H35" i="3" s="1"/>
  <c r="F35" i="3"/>
  <c r="E35" i="3"/>
  <c r="S34" i="3"/>
  <c r="U34" i="3" s="1"/>
  <c r="V34" i="3" s="1"/>
  <c r="L34" i="3"/>
  <c r="N34" i="3" s="1"/>
  <c r="O34" i="3" s="1"/>
  <c r="G34" i="3"/>
  <c r="H34" i="3" s="1"/>
  <c r="E34" i="3"/>
  <c r="F34" i="3" s="1"/>
  <c r="S33" i="3"/>
  <c r="T33" i="3" s="1"/>
  <c r="L33" i="3"/>
  <c r="N33" i="3" s="1"/>
  <c r="O33" i="3" s="1"/>
  <c r="E33" i="3"/>
  <c r="G33" i="3" s="1"/>
  <c r="H33" i="3" s="1"/>
  <c r="U32" i="3"/>
  <c r="V32" i="3" s="1"/>
  <c r="T32" i="3"/>
  <c r="S32" i="3"/>
  <c r="L32" i="3"/>
  <c r="M32" i="3" s="1"/>
  <c r="E32" i="3"/>
  <c r="G32" i="3" s="1"/>
  <c r="H32" i="3" s="1"/>
  <c r="U31" i="3"/>
  <c r="V31" i="3" s="1"/>
  <c r="S31" i="3"/>
  <c r="T31" i="3" s="1"/>
  <c r="N31" i="3"/>
  <c r="O31" i="3" s="1"/>
  <c r="M31" i="3"/>
  <c r="L31" i="3"/>
  <c r="E31" i="3"/>
  <c r="G31" i="3" s="1"/>
  <c r="H31" i="3" s="1"/>
  <c r="S30" i="3"/>
  <c r="U30" i="3" s="1"/>
  <c r="V30" i="3" s="1"/>
  <c r="N30" i="3"/>
  <c r="O30" i="3" s="1"/>
  <c r="L30" i="3"/>
  <c r="M30" i="3" s="1"/>
  <c r="E30" i="3"/>
  <c r="F30" i="3" s="1"/>
  <c r="S29" i="3"/>
  <c r="T29" i="3" s="1"/>
  <c r="L29" i="3"/>
  <c r="N29" i="3" s="1"/>
  <c r="O29" i="3" s="1"/>
  <c r="E29" i="3"/>
  <c r="F29" i="3" s="1"/>
  <c r="S28" i="3"/>
  <c r="U28" i="3" s="1"/>
  <c r="V28" i="3" s="1"/>
  <c r="L28" i="3"/>
  <c r="N28" i="3" s="1"/>
  <c r="O28" i="3" s="1"/>
  <c r="G28" i="3"/>
  <c r="H28" i="3" s="1"/>
  <c r="F28" i="3"/>
  <c r="E28" i="3"/>
  <c r="U27" i="3"/>
  <c r="V27" i="3" s="1"/>
  <c r="W27" i="3" s="1"/>
  <c r="T27" i="3"/>
  <c r="S27" i="3"/>
  <c r="L27" i="3"/>
  <c r="N27" i="3" s="1"/>
  <c r="O27" i="3" s="1"/>
  <c r="G27" i="3"/>
  <c r="H27" i="3" s="1"/>
  <c r="E27" i="3"/>
  <c r="F27" i="3" s="1"/>
  <c r="U26" i="3"/>
  <c r="V26" i="3" s="1"/>
  <c r="S26" i="3"/>
  <c r="T26" i="3" s="1"/>
  <c r="L26" i="3"/>
  <c r="M26" i="3" s="1"/>
  <c r="E26" i="3"/>
  <c r="G26" i="3" s="1"/>
  <c r="H26" i="3" s="1"/>
  <c r="S25" i="3"/>
  <c r="U25" i="3" s="1"/>
  <c r="V25" i="3" s="1"/>
  <c r="L25" i="3"/>
  <c r="M25" i="3" s="1"/>
  <c r="E25" i="3"/>
  <c r="F25" i="3" s="1"/>
  <c r="S24" i="3"/>
  <c r="U24" i="3" s="1"/>
  <c r="V24" i="3" s="1"/>
  <c r="W24" i="3" s="1"/>
  <c r="N24" i="3"/>
  <c r="O24" i="3" s="1"/>
  <c r="M24" i="3"/>
  <c r="L24" i="3"/>
  <c r="E24" i="3"/>
  <c r="G24" i="3" s="1"/>
  <c r="H24" i="3" s="1"/>
  <c r="S23" i="3"/>
  <c r="T23" i="3" s="1"/>
  <c r="N23" i="3"/>
  <c r="O23" i="3" s="1"/>
  <c r="L23" i="3"/>
  <c r="M23" i="3" s="1"/>
  <c r="G23" i="3"/>
  <c r="H23" i="3" s="1"/>
  <c r="F23" i="3"/>
  <c r="E23" i="3"/>
  <c r="S22" i="3"/>
  <c r="U22" i="3" s="1"/>
  <c r="V22" i="3" s="1"/>
  <c r="L22" i="3"/>
  <c r="N22" i="3" s="1"/>
  <c r="O22" i="3" s="1"/>
  <c r="G22" i="3"/>
  <c r="H22" i="3" s="1"/>
  <c r="E22" i="3"/>
  <c r="F22" i="3" s="1"/>
  <c r="S21" i="3"/>
  <c r="U21" i="3" s="1"/>
  <c r="V21" i="3" s="1"/>
  <c r="W21" i="3" s="1"/>
  <c r="L21" i="3"/>
  <c r="N21" i="3" s="1"/>
  <c r="O21" i="3" s="1"/>
  <c r="E21" i="3"/>
  <c r="G21" i="3" s="1"/>
  <c r="H21" i="3" s="1"/>
  <c r="U20" i="3"/>
  <c r="V20" i="3" s="1"/>
  <c r="T20" i="3"/>
  <c r="S20" i="3"/>
  <c r="L20" i="3"/>
  <c r="M20" i="3" s="1"/>
  <c r="E20" i="3"/>
  <c r="G20" i="3" s="1"/>
  <c r="H20" i="3" s="1"/>
  <c r="U19" i="3"/>
  <c r="V19" i="3" s="1"/>
  <c r="S19" i="3"/>
  <c r="T19" i="3" s="1"/>
  <c r="N19" i="3"/>
  <c r="O19" i="3" s="1"/>
  <c r="M19" i="3"/>
  <c r="L19" i="3"/>
  <c r="E19" i="3"/>
  <c r="F19" i="3" s="1"/>
  <c r="S18" i="3"/>
  <c r="U18" i="3" s="1"/>
  <c r="V18" i="3" s="1"/>
  <c r="N18" i="3"/>
  <c r="O18" i="3" s="1"/>
  <c r="L18" i="3"/>
  <c r="M18" i="3" s="1"/>
  <c r="E18" i="3"/>
  <c r="G18" i="3" s="1"/>
  <c r="H18" i="3" s="1"/>
  <c r="S17" i="3"/>
  <c r="U17" i="3" s="1"/>
  <c r="V17" i="3" s="1"/>
  <c r="L17" i="3"/>
  <c r="N17" i="3" s="1"/>
  <c r="O17" i="3" s="1"/>
  <c r="E17" i="3"/>
  <c r="G17" i="3" s="1"/>
  <c r="H17" i="3" s="1"/>
  <c r="S16" i="3"/>
  <c r="T16" i="3" s="1"/>
  <c r="L16" i="3"/>
  <c r="M16" i="3" s="1"/>
  <c r="G16" i="3"/>
  <c r="H16" i="3" s="1"/>
  <c r="F16" i="3"/>
  <c r="E16" i="3"/>
  <c r="U15" i="3"/>
  <c r="V15" i="3" s="1"/>
  <c r="T15" i="3"/>
  <c r="S15" i="3"/>
  <c r="L15" i="3"/>
  <c r="N15" i="3" s="1"/>
  <c r="O15" i="3" s="1"/>
  <c r="G15" i="3"/>
  <c r="H15" i="3" s="1"/>
  <c r="E15" i="3"/>
  <c r="F15" i="3" s="1"/>
  <c r="U14" i="3"/>
  <c r="V14" i="3" s="1"/>
  <c r="W14" i="3" s="1"/>
  <c r="S14" i="3"/>
  <c r="T14" i="3" s="1"/>
  <c r="L14" i="3"/>
  <c r="N14" i="3" s="1"/>
  <c r="O14" i="3" s="1"/>
  <c r="E14" i="3"/>
  <c r="G14" i="3" s="1"/>
  <c r="H14" i="3" s="1"/>
  <c r="S13" i="3"/>
  <c r="U13" i="3" s="1"/>
  <c r="V13" i="3" s="1"/>
  <c r="L13" i="3"/>
  <c r="N13" i="3" s="1"/>
  <c r="O13" i="3" s="1"/>
  <c r="E13" i="3"/>
  <c r="F13" i="3" s="1"/>
  <c r="S12" i="3"/>
  <c r="T12" i="3" s="1"/>
  <c r="N12" i="3"/>
  <c r="O12" i="3" s="1"/>
  <c r="M12" i="3"/>
  <c r="L12" i="3"/>
  <c r="E12" i="3"/>
  <c r="F12" i="3" s="1"/>
  <c r="S11" i="3"/>
  <c r="U11" i="3" s="1"/>
  <c r="V11" i="3" s="1"/>
  <c r="N11" i="3"/>
  <c r="O11" i="3" s="1"/>
  <c r="L11" i="3"/>
  <c r="M11" i="3" s="1"/>
  <c r="G11" i="3"/>
  <c r="H11" i="3" s="1"/>
  <c r="F11" i="3"/>
  <c r="E11" i="3"/>
  <c r="S10" i="3"/>
  <c r="U10" i="3" s="1"/>
  <c r="V10" i="3" s="1"/>
  <c r="L10" i="3"/>
  <c r="N10" i="3" s="1"/>
  <c r="O10" i="3" s="1"/>
  <c r="G10" i="3"/>
  <c r="H10" i="3" s="1"/>
  <c r="E10" i="3"/>
  <c r="F10" i="3" s="1"/>
  <c r="S9" i="3"/>
  <c r="T9" i="3" s="1"/>
  <c r="L9" i="3"/>
  <c r="M9" i="3" s="1"/>
  <c r="E9" i="3"/>
  <c r="G9" i="3" s="1"/>
  <c r="H9" i="3" s="1"/>
  <c r="U8" i="3"/>
  <c r="V8" i="3" s="1"/>
  <c r="T8" i="3"/>
  <c r="S8" i="3"/>
  <c r="L8" i="3"/>
  <c r="N8" i="3" s="1"/>
  <c r="O8" i="3" s="1"/>
  <c r="E8" i="3"/>
  <c r="G8" i="3" s="1"/>
  <c r="H8" i="3" s="1"/>
  <c r="S36" i="2"/>
  <c r="T36" i="2" s="1"/>
  <c r="S37" i="2"/>
  <c r="T37" i="2" s="1"/>
  <c r="S38" i="2"/>
  <c r="T38" i="2" s="1"/>
  <c r="S39" i="2"/>
  <c r="T39" i="2" s="1"/>
  <c r="S40" i="2"/>
  <c r="T40" i="2" s="1"/>
  <c r="L36" i="2"/>
  <c r="M36" i="2" s="1"/>
  <c r="L37" i="2"/>
  <c r="M37" i="2" s="1"/>
  <c r="L38" i="2"/>
  <c r="N38" i="2" s="1"/>
  <c r="O38" i="2" s="1"/>
  <c r="L39" i="2"/>
  <c r="M39" i="2" s="1"/>
  <c r="L40" i="2"/>
  <c r="M40" i="2" s="1"/>
  <c r="E36" i="2"/>
  <c r="F36" i="2" s="1"/>
  <c r="E37" i="2"/>
  <c r="F37" i="2" s="1"/>
  <c r="E38" i="2"/>
  <c r="F38" i="2" s="1"/>
  <c r="E39" i="2"/>
  <c r="F39" i="2" s="1"/>
  <c r="W22" i="3" l="1"/>
  <c r="W17" i="3"/>
  <c r="W28" i="3"/>
  <c r="W10" i="3"/>
  <c r="W15" i="3"/>
  <c r="W18" i="3"/>
  <c r="W26" i="3"/>
  <c r="W31" i="3"/>
  <c r="W34" i="3"/>
  <c r="W8" i="3"/>
  <c r="W32" i="3"/>
  <c r="W11" i="3"/>
  <c r="W35" i="3"/>
  <c r="W13" i="3"/>
  <c r="W37" i="3"/>
  <c r="M37" i="3"/>
  <c r="T10" i="3"/>
  <c r="V42" i="3" s="1"/>
  <c r="M14" i="3"/>
  <c r="T22" i="3"/>
  <c r="N25" i="3"/>
  <c r="O25" i="3" s="1"/>
  <c r="W25" i="3" s="1"/>
  <c r="M15" i="3"/>
  <c r="N26" i="3"/>
  <c r="O26" i="3" s="1"/>
  <c r="M27" i="3"/>
  <c r="T35" i="3"/>
  <c r="F8" i="3"/>
  <c r="G19" i="3"/>
  <c r="H19" i="3" s="1"/>
  <c r="W19" i="3" s="1"/>
  <c r="F20" i="3"/>
  <c r="U23" i="3"/>
  <c r="V23" i="3" s="1"/>
  <c r="W23" i="3" s="1"/>
  <c r="T24" i="3"/>
  <c r="M28" i="3"/>
  <c r="F32" i="3"/>
  <c r="N39" i="3"/>
  <c r="O39" i="3" s="1"/>
  <c r="W39" i="3" s="1"/>
  <c r="U12" i="3"/>
  <c r="V12" i="3" s="1"/>
  <c r="T13" i="3"/>
  <c r="N16" i="3"/>
  <c r="O16" i="3" s="1"/>
  <c r="F21" i="3"/>
  <c r="M29" i="3"/>
  <c r="F33" i="3"/>
  <c r="U36" i="3"/>
  <c r="V36" i="3" s="1"/>
  <c r="W36" i="3" s="1"/>
  <c r="T37" i="3"/>
  <c r="N40" i="3"/>
  <c r="O40" i="3" s="1"/>
  <c r="T21" i="3"/>
  <c r="U9" i="3"/>
  <c r="V9" i="3" s="1"/>
  <c r="F18" i="3"/>
  <c r="U33" i="3"/>
  <c r="V33" i="3" s="1"/>
  <c r="W33" i="3" s="1"/>
  <c r="T34" i="3"/>
  <c r="T11" i="3"/>
  <c r="G30" i="3"/>
  <c r="H30" i="3" s="1"/>
  <c r="W30" i="3" s="1"/>
  <c r="F31" i="3"/>
  <c r="N38" i="3"/>
  <c r="O38" i="3" s="1"/>
  <c r="W38" i="3" s="1"/>
  <c r="F9" i="3"/>
  <c r="M17" i="3"/>
  <c r="T25" i="3"/>
  <c r="M13" i="3"/>
  <c r="G29" i="3"/>
  <c r="H29" i="3" s="1"/>
  <c r="M8" i="3"/>
  <c r="F24" i="3"/>
  <c r="T28" i="3"/>
  <c r="G12" i="3"/>
  <c r="H12" i="3" s="1"/>
  <c r="H43" i="3" s="1"/>
  <c r="U16" i="3"/>
  <c r="V16" i="3" s="1"/>
  <c r="W16" i="3" s="1"/>
  <c r="T17" i="3"/>
  <c r="N20" i="3"/>
  <c r="O20" i="3" s="1"/>
  <c r="O43" i="3" s="1"/>
  <c r="M21" i="3"/>
  <c r="N32" i="3"/>
  <c r="O32" i="3" s="1"/>
  <c r="M33" i="3"/>
  <c r="U40" i="3"/>
  <c r="V40" i="3" s="1"/>
  <c r="W40" i="3" s="1"/>
  <c r="N9" i="3"/>
  <c r="O9" i="3" s="1"/>
  <c r="M10" i="3"/>
  <c r="G13" i="3"/>
  <c r="H13" i="3" s="1"/>
  <c r="F14" i="3"/>
  <c r="T18" i="3"/>
  <c r="M22" i="3"/>
  <c r="G25" i="3"/>
  <c r="H25" i="3" s="1"/>
  <c r="F26" i="3"/>
  <c r="U29" i="3"/>
  <c r="V29" i="3" s="1"/>
  <c r="T30" i="3"/>
  <c r="M34" i="3"/>
  <c r="G37" i="3"/>
  <c r="H37" i="3" s="1"/>
  <c r="F38" i="3"/>
  <c r="F17" i="3"/>
  <c r="F36" i="3"/>
  <c r="U40" i="2"/>
  <c r="V40" i="2" s="1"/>
  <c r="U38" i="2"/>
  <c r="V38" i="2" s="1"/>
  <c r="U37" i="2"/>
  <c r="V37" i="2" s="1"/>
  <c r="G37" i="2"/>
  <c r="H37" i="2" s="1"/>
  <c r="U39" i="2"/>
  <c r="V39" i="2" s="1"/>
  <c r="U36" i="2"/>
  <c r="V36" i="2" s="1"/>
  <c r="M38" i="2"/>
  <c r="N39" i="2"/>
  <c r="O39" i="2" s="1"/>
  <c r="N36" i="2"/>
  <c r="O36" i="2" s="1"/>
  <c r="N40" i="2"/>
  <c r="O40" i="2" s="1"/>
  <c r="N37" i="2"/>
  <c r="O37" i="2" s="1"/>
  <c r="G38" i="2"/>
  <c r="H38" i="2" s="1"/>
  <c r="G39" i="2"/>
  <c r="H39" i="2" s="1"/>
  <c r="G36" i="2"/>
  <c r="H36" i="2" s="1"/>
  <c r="S25" i="2"/>
  <c r="T25" i="2" s="1"/>
  <c r="S26" i="2"/>
  <c r="T26" i="2" s="1"/>
  <c r="S27" i="2"/>
  <c r="U27" i="2" s="1"/>
  <c r="V27" i="2" s="1"/>
  <c r="S28" i="2"/>
  <c r="T28" i="2" s="1"/>
  <c r="S29" i="2"/>
  <c r="T29" i="2" s="1"/>
  <c r="S30" i="2"/>
  <c r="T30" i="2" s="1"/>
  <c r="S31" i="2"/>
  <c r="U31" i="2" s="1"/>
  <c r="V31" i="2" s="1"/>
  <c r="S32" i="2"/>
  <c r="T32" i="2" s="1"/>
  <c r="S33" i="2"/>
  <c r="U33" i="2" s="1"/>
  <c r="V33" i="2" s="1"/>
  <c r="S34" i="2"/>
  <c r="T34" i="2" s="1"/>
  <c r="S35" i="2"/>
  <c r="T35" i="2" s="1"/>
  <c r="L25" i="2"/>
  <c r="M25" i="2" s="1"/>
  <c r="L26" i="2"/>
  <c r="M26" i="2" s="1"/>
  <c r="L27" i="2"/>
  <c r="M27" i="2" s="1"/>
  <c r="L28" i="2"/>
  <c r="M28" i="2"/>
  <c r="N28" i="2"/>
  <c r="O28" i="2" s="1"/>
  <c r="L29" i="2"/>
  <c r="M29" i="2" s="1"/>
  <c r="L30" i="2"/>
  <c r="N30" i="2" s="1"/>
  <c r="O30" i="2" s="1"/>
  <c r="L31" i="2"/>
  <c r="N31" i="2" s="1"/>
  <c r="O31" i="2" s="1"/>
  <c r="L32" i="2"/>
  <c r="M32" i="2" s="1"/>
  <c r="L33" i="2"/>
  <c r="N33" i="2" s="1"/>
  <c r="O33" i="2" s="1"/>
  <c r="L34" i="2"/>
  <c r="M34" i="2" s="1"/>
  <c r="L35" i="2"/>
  <c r="M35" i="2" s="1"/>
  <c r="E25" i="2"/>
  <c r="F25" i="2" s="1"/>
  <c r="E26" i="2"/>
  <c r="F26" i="2" s="1"/>
  <c r="E27" i="2"/>
  <c r="G27" i="2" s="1"/>
  <c r="H27" i="2" s="1"/>
  <c r="E28" i="2"/>
  <c r="F28" i="2" s="1"/>
  <c r="E29" i="2"/>
  <c r="F29" i="2" s="1"/>
  <c r="E30" i="2"/>
  <c r="G30" i="2" s="1"/>
  <c r="H30" i="2" s="1"/>
  <c r="E31" i="2"/>
  <c r="F31" i="2" s="1"/>
  <c r="E32" i="2"/>
  <c r="G32" i="2" s="1"/>
  <c r="H32" i="2" s="1"/>
  <c r="E33" i="2"/>
  <c r="F33" i="2" s="1"/>
  <c r="E34" i="2"/>
  <c r="G34" i="2" s="1"/>
  <c r="H34" i="2" s="1"/>
  <c r="E35" i="2"/>
  <c r="G35" i="2" s="1"/>
  <c r="H35" i="2" s="1"/>
  <c r="E40" i="2"/>
  <c r="F40" i="2" s="1"/>
  <c r="E22" i="2"/>
  <c r="S23" i="2"/>
  <c r="L23" i="2"/>
  <c r="E23" i="2"/>
  <c r="E8" i="2"/>
  <c r="G8" i="2" s="1"/>
  <c r="H8" i="2" s="1"/>
  <c r="H42" i="3" l="1"/>
  <c r="H41" i="3" s="1"/>
  <c r="W12" i="3"/>
  <c r="W20" i="3"/>
  <c r="O42" i="3"/>
  <c r="O41" i="3" s="1"/>
  <c r="W9" i="3"/>
  <c r="V43" i="3"/>
  <c r="W29" i="3"/>
  <c r="W39" i="2"/>
  <c r="W37" i="2"/>
  <c r="W38" i="2"/>
  <c r="W36" i="2"/>
  <c r="W27" i="2"/>
  <c r="G31" i="2"/>
  <c r="H31" i="2" s="1"/>
  <c r="W31" i="2" s="1"/>
  <c r="W40" i="2"/>
  <c r="T31" i="2"/>
  <c r="U35" i="2"/>
  <c r="V35" i="2" s="1"/>
  <c r="W35" i="2" s="1"/>
  <c r="U34" i="2"/>
  <c r="V34" i="2" s="1"/>
  <c r="W34" i="2" s="1"/>
  <c r="T33" i="2"/>
  <c r="U30" i="2"/>
  <c r="V30" i="2" s="1"/>
  <c r="W30" i="2" s="1"/>
  <c r="U29" i="2"/>
  <c r="V29" i="2" s="1"/>
  <c r="U28" i="2"/>
  <c r="V28" i="2" s="1"/>
  <c r="T27" i="2"/>
  <c r="U26" i="2"/>
  <c r="V26" i="2" s="1"/>
  <c r="W26" i="2" s="1"/>
  <c r="U25" i="2"/>
  <c r="V25" i="2" s="1"/>
  <c r="W25" i="2" s="1"/>
  <c r="N35" i="2"/>
  <c r="O35" i="2" s="1"/>
  <c r="N34" i="2"/>
  <c r="O34" i="2" s="1"/>
  <c r="M33" i="2"/>
  <c r="N32" i="2"/>
  <c r="O32" i="2" s="1"/>
  <c r="M31" i="2"/>
  <c r="M30" i="2"/>
  <c r="N27" i="2"/>
  <c r="O27" i="2" s="1"/>
  <c r="N26" i="2"/>
  <c r="O26" i="2" s="1"/>
  <c r="N25" i="2"/>
  <c r="O25" i="2" s="1"/>
  <c r="G40" i="2"/>
  <c r="H40" i="2" s="1"/>
  <c r="F34" i="2"/>
  <c r="G33" i="2"/>
  <c r="H33" i="2" s="1"/>
  <c r="W33" i="2" s="1"/>
  <c r="F32" i="2"/>
  <c r="F30" i="2"/>
  <c r="G29" i="2"/>
  <c r="H29" i="2" s="1"/>
  <c r="G28" i="2"/>
  <c r="H28" i="2" s="1"/>
  <c r="F27" i="2"/>
  <c r="G26" i="2"/>
  <c r="H26" i="2" s="1"/>
  <c r="G25" i="2"/>
  <c r="H25" i="2" s="1"/>
  <c r="F35" i="2"/>
  <c r="U32" i="2"/>
  <c r="V32" i="2" s="1"/>
  <c r="N29" i="2"/>
  <c r="O29" i="2" s="1"/>
  <c r="U23" i="2"/>
  <c r="V23" i="2" s="1"/>
  <c r="T23" i="2"/>
  <c r="S17" i="2"/>
  <c r="U17" i="2" s="1"/>
  <c r="V17" i="2" s="1"/>
  <c r="W17" i="2" s="1"/>
  <c r="S18" i="2"/>
  <c r="U18" i="2" s="1"/>
  <c r="V18" i="2" s="1"/>
  <c r="S19" i="2"/>
  <c r="T19" i="2" s="1"/>
  <c r="S20" i="2"/>
  <c r="T20" i="2" s="1"/>
  <c r="S21" i="2"/>
  <c r="U21" i="2" s="1"/>
  <c r="V21" i="2" s="1"/>
  <c r="S22" i="2"/>
  <c r="U22" i="2" s="1"/>
  <c r="V22" i="2" s="1"/>
  <c r="S24" i="2"/>
  <c r="U24" i="2" s="1"/>
  <c r="V24" i="2" s="1"/>
  <c r="L21" i="2"/>
  <c r="M21" i="2" s="1"/>
  <c r="L22" i="2"/>
  <c r="N22" i="2" s="1"/>
  <c r="O22" i="2" s="1"/>
  <c r="M23" i="2"/>
  <c r="L17" i="2"/>
  <c r="N17" i="2" s="1"/>
  <c r="O17" i="2" s="1"/>
  <c r="L18" i="2"/>
  <c r="N18" i="2" s="1"/>
  <c r="O18" i="2" s="1"/>
  <c r="L19" i="2"/>
  <c r="M19" i="2" s="1"/>
  <c r="L20" i="2"/>
  <c r="M20" i="2" s="1"/>
  <c r="L24" i="2"/>
  <c r="M24" i="2" s="1"/>
  <c r="E19" i="2"/>
  <c r="F19" i="2" s="1"/>
  <c r="E20" i="2"/>
  <c r="G20" i="2" s="1"/>
  <c r="H20" i="2" s="1"/>
  <c r="E21" i="2"/>
  <c r="G21" i="2" s="1"/>
  <c r="H21" i="2" s="1"/>
  <c r="G22" i="2"/>
  <c r="H22" i="2" s="1"/>
  <c r="E16" i="2"/>
  <c r="G16" i="2" s="1"/>
  <c r="H16" i="2" s="1"/>
  <c r="E17" i="2"/>
  <c r="G17" i="2" s="1"/>
  <c r="H17" i="2" s="1"/>
  <c r="E18" i="2"/>
  <c r="F18" i="2" s="1"/>
  <c r="G23" i="2"/>
  <c r="H23" i="2" s="1"/>
  <c r="E24" i="2"/>
  <c r="F24" i="2" s="1"/>
  <c r="W43" i="3" l="1"/>
  <c r="V41" i="3"/>
  <c r="W41" i="3" s="1"/>
  <c r="W42" i="3"/>
  <c r="W29" i="2"/>
  <c r="W32" i="2"/>
  <c r="W28" i="2"/>
  <c r="W22" i="2"/>
  <c r="N21" i="2"/>
  <c r="O21" i="2" s="1"/>
  <c r="W21" i="2" s="1"/>
  <c r="U20" i="2"/>
  <c r="V20" i="2" s="1"/>
  <c r="W20" i="2" s="1"/>
  <c r="U19" i="2"/>
  <c r="V19" i="2" s="1"/>
  <c r="N19" i="2"/>
  <c r="O19" i="2" s="1"/>
  <c r="M22" i="2"/>
  <c r="T24" i="2"/>
  <c r="T22" i="2"/>
  <c r="T21" i="2"/>
  <c r="T18" i="2"/>
  <c r="T17" i="2"/>
  <c r="N24" i="2"/>
  <c r="O24" i="2" s="1"/>
  <c r="W24" i="2" s="1"/>
  <c r="N23" i="2"/>
  <c r="O23" i="2" s="1"/>
  <c r="W23" i="2" s="1"/>
  <c r="N20" i="2"/>
  <c r="O20" i="2" s="1"/>
  <c r="M17" i="2"/>
  <c r="M18" i="2"/>
  <c r="G24" i="2"/>
  <c r="H24" i="2" s="1"/>
  <c r="F21" i="2"/>
  <c r="F20" i="2"/>
  <c r="F23" i="2"/>
  <c r="F17" i="2"/>
  <c r="F22" i="2"/>
  <c r="G19" i="2"/>
  <c r="H19" i="2" s="1"/>
  <c r="G18" i="2"/>
  <c r="H18" i="2" s="1"/>
  <c r="W18" i="2" s="1"/>
  <c r="F16" i="2"/>
  <c r="S15" i="2"/>
  <c r="T15" i="2" s="1"/>
  <c r="S14" i="2"/>
  <c r="T14" i="2" s="1"/>
  <c r="S13" i="2"/>
  <c r="T13" i="2" s="1"/>
  <c r="S12" i="2"/>
  <c r="T12" i="2" s="1"/>
  <c r="S11" i="2"/>
  <c r="T11" i="2" s="1"/>
  <c r="S10" i="2"/>
  <c r="T10" i="2" s="1"/>
  <c r="S9" i="2"/>
  <c r="T9" i="2" s="1"/>
  <c r="S8" i="2"/>
  <c r="T8" i="2" s="1"/>
  <c r="L15" i="2"/>
  <c r="N15" i="2" s="1"/>
  <c r="O15" i="2" s="1"/>
  <c r="L14" i="2"/>
  <c r="M14" i="2" s="1"/>
  <c r="L13" i="2"/>
  <c r="N13" i="2" s="1"/>
  <c r="O13" i="2" s="1"/>
  <c r="L12" i="2"/>
  <c r="N12" i="2" s="1"/>
  <c r="O12" i="2" s="1"/>
  <c r="L11" i="2"/>
  <c r="M11" i="2" s="1"/>
  <c r="L10" i="2"/>
  <c r="N10" i="2" s="1"/>
  <c r="O10" i="2" s="1"/>
  <c r="L9" i="2"/>
  <c r="M9" i="2" s="1"/>
  <c r="L8" i="2"/>
  <c r="N8" i="2" s="1"/>
  <c r="O8" i="2" s="1"/>
  <c r="S16" i="2"/>
  <c r="T16" i="2" s="1"/>
  <c r="L16" i="2"/>
  <c r="M16" i="2" s="1"/>
  <c r="E15" i="2"/>
  <c r="G15" i="2" s="1"/>
  <c r="H15" i="2" s="1"/>
  <c r="E14" i="2"/>
  <c r="G14" i="2" s="1"/>
  <c r="H14" i="2" s="1"/>
  <c r="E13" i="2"/>
  <c r="G13" i="2" s="1"/>
  <c r="H13" i="2" s="1"/>
  <c r="E12" i="2"/>
  <c r="G12" i="2" s="1"/>
  <c r="H12" i="2" s="1"/>
  <c r="E11" i="2"/>
  <c r="F11" i="2" s="1"/>
  <c r="E10" i="2"/>
  <c r="G10" i="2" s="1"/>
  <c r="H10" i="2" s="1"/>
  <c r="E9" i="2"/>
  <c r="G9" i="2" s="1"/>
  <c r="H9" i="2" s="1"/>
  <c r="S19" i="1"/>
  <c r="T19" i="1" s="1"/>
  <c r="S20" i="1"/>
  <c r="T20" i="1" s="1"/>
  <c r="T21" i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S28" i="1"/>
  <c r="T28" i="1" s="1"/>
  <c r="S29" i="1"/>
  <c r="T29" i="1" s="1"/>
  <c r="S30" i="1"/>
  <c r="T30" i="1" s="1"/>
  <c r="S31" i="1"/>
  <c r="T31" i="1" s="1"/>
  <c r="S32" i="1"/>
  <c r="T32" i="1" s="1"/>
  <c r="L19" i="1"/>
  <c r="M19" i="1" s="1"/>
  <c r="L20" i="1"/>
  <c r="M20" i="1" s="1"/>
  <c r="L21" i="1"/>
  <c r="M21" i="1" s="1"/>
  <c r="L22" i="1"/>
  <c r="M22" i="1" s="1"/>
  <c r="M23" i="1"/>
  <c r="L24" i="1"/>
  <c r="M24" i="1" s="1"/>
  <c r="L25" i="1"/>
  <c r="M25" i="1" s="1"/>
  <c r="M26" i="1"/>
  <c r="L27" i="1"/>
  <c r="M27" i="1" s="1"/>
  <c r="M28" i="1"/>
  <c r="M29" i="1"/>
  <c r="L30" i="1"/>
  <c r="M30" i="1" s="1"/>
  <c r="L31" i="1"/>
  <c r="M31" i="1" s="1"/>
  <c r="L32" i="1"/>
  <c r="M32" i="1" s="1"/>
  <c r="G19" i="1"/>
  <c r="H19" i="1" s="1"/>
  <c r="E20" i="1"/>
  <c r="F20" i="1" s="1"/>
  <c r="E21" i="1"/>
  <c r="G21" i="1" s="1"/>
  <c r="H21" i="1" s="1"/>
  <c r="E22" i="1"/>
  <c r="G22" i="1" s="1"/>
  <c r="H22" i="1" s="1"/>
  <c r="E23" i="1"/>
  <c r="G23" i="1" s="1"/>
  <c r="H23" i="1" s="1"/>
  <c r="E24" i="1"/>
  <c r="F24" i="1" s="1"/>
  <c r="E25" i="1"/>
  <c r="F25" i="1" s="1"/>
  <c r="E26" i="1"/>
  <c r="G26" i="1" s="1"/>
  <c r="H26" i="1" s="1"/>
  <c r="E27" i="1"/>
  <c r="G27" i="1" s="1"/>
  <c r="H27" i="1" s="1"/>
  <c r="E28" i="1"/>
  <c r="F28" i="1" s="1"/>
  <c r="E29" i="1"/>
  <c r="G29" i="1" s="1"/>
  <c r="H29" i="1" s="1"/>
  <c r="E30" i="1"/>
  <c r="G30" i="1" s="1"/>
  <c r="H30" i="1" s="1"/>
  <c r="E31" i="1"/>
  <c r="G31" i="1" s="1"/>
  <c r="H31" i="1" s="1"/>
  <c r="E32" i="1"/>
  <c r="F32" i="1" s="1"/>
  <c r="W19" i="2" l="1"/>
  <c r="V42" i="2"/>
  <c r="F13" i="2"/>
  <c r="F15" i="2"/>
  <c r="U16" i="2"/>
  <c r="V16" i="2" s="1"/>
  <c r="N16" i="2"/>
  <c r="O16" i="2" s="1"/>
  <c r="F12" i="2"/>
  <c r="F8" i="2"/>
  <c r="F10" i="2"/>
  <c r="F14" i="2"/>
  <c r="U10" i="2"/>
  <c r="V10" i="2" s="1"/>
  <c r="W10" i="2" s="1"/>
  <c r="U12" i="2"/>
  <c r="V12" i="2" s="1"/>
  <c r="W12" i="2" s="1"/>
  <c r="U15" i="2"/>
  <c r="V15" i="2" s="1"/>
  <c r="W15" i="2" s="1"/>
  <c r="F9" i="2"/>
  <c r="G11" i="2"/>
  <c r="H11" i="2" s="1"/>
  <c r="H43" i="2" s="1"/>
  <c r="U8" i="2"/>
  <c r="V8" i="2" s="1"/>
  <c r="W8" i="2" s="1"/>
  <c r="U9" i="2"/>
  <c r="V9" i="2" s="1"/>
  <c r="W9" i="2" s="1"/>
  <c r="U11" i="2"/>
  <c r="V11" i="2" s="1"/>
  <c r="W11" i="2" s="1"/>
  <c r="U13" i="2"/>
  <c r="V13" i="2" s="1"/>
  <c r="W13" i="2" s="1"/>
  <c r="U14" i="2"/>
  <c r="V14" i="2" s="1"/>
  <c r="W14" i="2" s="1"/>
  <c r="M8" i="2"/>
  <c r="M10" i="2"/>
  <c r="M12" i="2"/>
  <c r="M13" i="2"/>
  <c r="M15" i="2"/>
  <c r="N9" i="2"/>
  <c r="O9" i="2" s="1"/>
  <c r="N11" i="2"/>
  <c r="O11" i="2" s="1"/>
  <c r="N14" i="2"/>
  <c r="O14" i="2" s="1"/>
  <c r="F26" i="1"/>
  <c r="F31" i="1"/>
  <c r="F23" i="1"/>
  <c r="F30" i="1"/>
  <c r="F22" i="1"/>
  <c r="F27" i="1"/>
  <c r="F19" i="1"/>
  <c r="G25" i="1"/>
  <c r="H25" i="1" s="1"/>
  <c r="G32" i="1"/>
  <c r="H32" i="1" s="1"/>
  <c r="G24" i="1"/>
  <c r="H24" i="1" s="1"/>
  <c r="F29" i="1"/>
  <c r="F21" i="1"/>
  <c r="G28" i="1"/>
  <c r="H28" i="1" s="1"/>
  <c r="G20" i="1"/>
  <c r="H20" i="1" s="1"/>
  <c r="U32" i="1"/>
  <c r="V32" i="1" s="1"/>
  <c r="U31" i="1"/>
  <c r="V31" i="1" s="1"/>
  <c r="U30" i="1"/>
  <c r="V30" i="1" s="1"/>
  <c r="U29" i="1"/>
  <c r="V29" i="1" s="1"/>
  <c r="U28" i="1"/>
  <c r="V28" i="1" s="1"/>
  <c r="U27" i="1"/>
  <c r="V27" i="1" s="1"/>
  <c r="W27" i="1" s="1"/>
  <c r="U26" i="1"/>
  <c r="V26" i="1" s="1"/>
  <c r="U25" i="1"/>
  <c r="V25" i="1" s="1"/>
  <c r="U24" i="1"/>
  <c r="V24" i="1" s="1"/>
  <c r="U23" i="1"/>
  <c r="V23" i="1" s="1"/>
  <c r="U22" i="1"/>
  <c r="V22" i="1" s="1"/>
  <c r="U21" i="1"/>
  <c r="V21" i="1" s="1"/>
  <c r="U20" i="1"/>
  <c r="V20" i="1" s="1"/>
  <c r="U19" i="1"/>
  <c r="V19" i="1" s="1"/>
  <c r="N32" i="1"/>
  <c r="O32" i="1" s="1"/>
  <c r="N31" i="1"/>
  <c r="O31" i="1" s="1"/>
  <c r="N30" i="1"/>
  <c r="O30" i="1" s="1"/>
  <c r="N29" i="1"/>
  <c r="O29" i="1" s="1"/>
  <c r="N28" i="1"/>
  <c r="O28" i="1" s="1"/>
  <c r="N27" i="1"/>
  <c r="O27" i="1" s="1"/>
  <c r="N26" i="1"/>
  <c r="O26" i="1" s="1"/>
  <c r="N25" i="1"/>
  <c r="O25" i="1" s="1"/>
  <c r="N24" i="1"/>
  <c r="O24" i="1" s="1"/>
  <c r="N23" i="1"/>
  <c r="O23" i="1" s="1"/>
  <c r="N22" i="1"/>
  <c r="O22" i="1" s="1"/>
  <c r="N21" i="1"/>
  <c r="O21" i="1" s="1"/>
  <c r="N20" i="1"/>
  <c r="O20" i="1" s="1"/>
  <c r="N19" i="1"/>
  <c r="O19" i="1" s="1"/>
  <c r="S18" i="1"/>
  <c r="U18" i="1" s="1"/>
  <c r="V18" i="1" s="1"/>
  <c r="S17" i="1"/>
  <c r="U17" i="1" s="1"/>
  <c r="V17" i="1" s="1"/>
  <c r="S16" i="1"/>
  <c r="U16" i="1" s="1"/>
  <c r="V16" i="1" s="1"/>
  <c r="U15" i="1"/>
  <c r="V15" i="1" s="1"/>
  <c r="S14" i="1"/>
  <c r="U14" i="1" s="1"/>
  <c r="V14" i="1" s="1"/>
  <c r="S13" i="1"/>
  <c r="U13" i="1" s="1"/>
  <c r="V13" i="1" s="1"/>
  <c r="S12" i="1"/>
  <c r="U12" i="1" s="1"/>
  <c r="V12" i="1" s="1"/>
  <c r="S11" i="1"/>
  <c r="U11" i="1" s="1"/>
  <c r="V11" i="1" s="1"/>
  <c r="S10" i="1"/>
  <c r="U10" i="1" s="1"/>
  <c r="V10" i="1" s="1"/>
  <c r="S9" i="1"/>
  <c r="U9" i="1" s="1"/>
  <c r="V9" i="1" s="1"/>
  <c r="S8" i="1"/>
  <c r="U8" i="1" s="1"/>
  <c r="V8" i="1" s="1"/>
  <c r="L18" i="1"/>
  <c r="N18" i="1" s="1"/>
  <c r="O18" i="1" s="1"/>
  <c r="L17" i="1"/>
  <c r="N17" i="1" s="1"/>
  <c r="O17" i="1" s="1"/>
  <c r="L16" i="1"/>
  <c r="N16" i="1" s="1"/>
  <c r="O16" i="1" s="1"/>
  <c r="L15" i="1"/>
  <c r="N15" i="1" s="1"/>
  <c r="O15" i="1" s="1"/>
  <c r="L14" i="1"/>
  <c r="N14" i="1" s="1"/>
  <c r="O14" i="1" s="1"/>
  <c r="L13" i="1"/>
  <c r="N13" i="1" s="1"/>
  <c r="O13" i="1" s="1"/>
  <c r="L12" i="1"/>
  <c r="N12" i="1" s="1"/>
  <c r="O12" i="1" s="1"/>
  <c r="L11" i="1"/>
  <c r="N11" i="1" s="1"/>
  <c r="O11" i="1" s="1"/>
  <c r="L10" i="1"/>
  <c r="N10" i="1" s="1"/>
  <c r="O10" i="1" s="1"/>
  <c r="L9" i="1"/>
  <c r="N9" i="1" s="1"/>
  <c r="O9" i="1" s="1"/>
  <c r="L8" i="1"/>
  <c r="N8" i="1" s="1"/>
  <c r="O8" i="1" s="1"/>
  <c r="E13" i="1"/>
  <c r="F13" i="1" s="1"/>
  <c r="E15" i="1"/>
  <c r="G15" i="1" s="1"/>
  <c r="H15" i="1" s="1"/>
  <c r="E18" i="1"/>
  <c r="G18" i="1" s="1"/>
  <c r="H18" i="1" s="1"/>
  <c r="E17" i="1"/>
  <c r="G17" i="1" s="1"/>
  <c r="H17" i="1" s="1"/>
  <c r="E16" i="1"/>
  <c r="G16" i="1" s="1"/>
  <c r="H16" i="1" s="1"/>
  <c r="E14" i="1"/>
  <c r="G14" i="1" s="1"/>
  <c r="H14" i="1" s="1"/>
  <c r="E12" i="1"/>
  <c r="F12" i="1" s="1"/>
  <c r="E11" i="1"/>
  <c r="F11" i="1" s="1"/>
  <c r="E10" i="1"/>
  <c r="G10" i="1" s="1"/>
  <c r="H10" i="1" s="1"/>
  <c r="E9" i="1"/>
  <c r="G9" i="1" s="1"/>
  <c r="H9" i="1" s="1"/>
  <c r="G8" i="1"/>
  <c r="H8" i="1" s="1"/>
  <c r="W31" i="1" l="1"/>
  <c r="H42" i="2"/>
  <c r="W19" i="1"/>
  <c r="W16" i="2"/>
  <c r="V43" i="2"/>
  <c r="O43" i="2"/>
  <c r="O42" i="2"/>
  <c r="W42" i="2" s="1"/>
  <c r="H41" i="2"/>
  <c r="W23" i="1"/>
  <c r="W22" i="1"/>
  <c r="W26" i="1"/>
  <c r="W30" i="1"/>
  <c r="V35" i="1"/>
  <c r="W25" i="1"/>
  <c r="F15" i="1"/>
  <c r="W28" i="1"/>
  <c r="W32" i="1"/>
  <c r="O35" i="1"/>
  <c r="W21" i="1"/>
  <c r="W29" i="1"/>
  <c r="W20" i="1"/>
  <c r="W24" i="1"/>
  <c r="F18" i="1"/>
  <c r="F16" i="1"/>
  <c r="F17" i="1"/>
  <c r="F14" i="1"/>
  <c r="F10" i="1"/>
  <c r="F9" i="1"/>
  <c r="T8" i="1"/>
  <c r="T9" i="1"/>
  <c r="T10" i="1"/>
  <c r="T11" i="1"/>
  <c r="T12" i="1"/>
  <c r="T13" i="1"/>
  <c r="T14" i="1"/>
  <c r="T15" i="1"/>
  <c r="T16" i="1"/>
  <c r="T17" i="1"/>
  <c r="T18" i="1"/>
  <c r="M8" i="1"/>
  <c r="M9" i="1"/>
  <c r="M10" i="1"/>
  <c r="M11" i="1"/>
  <c r="M12" i="1"/>
  <c r="M13" i="1"/>
  <c r="M14" i="1"/>
  <c r="M15" i="1"/>
  <c r="M16" i="1"/>
  <c r="M17" i="1"/>
  <c r="M18" i="1"/>
  <c r="G13" i="1"/>
  <c r="H13" i="1" s="1"/>
  <c r="W13" i="1" s="1"/>
  <c r="W9" i="1"/>
  <c r="G11" i="1"/>
  <c r="H11" i="1" s="1"/>
  <c r="W16" i="1"/>
  <c r="W10" i="1"/>
  <c r="W15" i="1"/>
  <c r="W14" i="1"/>
  <c r="W17" i="1"/>
  <c r="W18" i="1"/>
  <c r="G12" i="1"/>
  <c r="H12" i="1" s="1"/>
  <c r="V41" i="2" l="1"/>
  <c r="W43" i="2"/>
  <c r="O41" i="2"/>
  <c r="O34" i="1"/>
  <c r="V34" i="1"/>
  <c r="H34" i="1"/>
  <c r="W34" i="1" s="1"/>
  <c r="H35" i="1"/>
  <c r="W35" i="1" s="1"/>
  <c r="W11" i="1"/>
  <c r="W8" i="1"/>
  <c r="W12" i="1"/>
  <c r="W41" i="2" l="1"/>
  <c r="O33" i="1"/>
  <c r="V33" i="1"/>
  <c r="H33" i="1"/>
  <c r="W33" i="1" s="1"/>
</calcChain>
</file>

<file path=xl/sharedStrings.xml><?xml version="1.0" encoding="utf-8"?>
<sst xmlns="http://schemas.openxmlformats.org/spreadsheetml/2006/main" count="877" uniqueCount="340">
  <si>
    <t>ANEXO No. 1</t>
  </si>
  <si>
    <t>COMPARATIVO</t>
  </si>
  <si>
    <t xml:space="preserve">PRODUCTO </t>
  </si>
  <si>
    <t>cant.</t>
  </si>
  <si>
    <t>VALOR UNITARIO</t>
  </si>
  <si>
    <t>IVA</t>
  </si>
  <si>
    <t>VALOR UNITARIO CON IVA</t>
  </si>
  <si>
    <t>PRECIO PROMEDIO</t>
  </si>
  <si>
    <t>TOTAL</t>
  </si>
  <si>
    <t xml:space="preserve">OBSERVACIONES </t>
  </si>
  <si>
    <t>TIEMPO DE ENTREGA</t>
  </si>
  <si>
    <t>SUBTOTAL</t>
  </si>
  <si>
    <t>PAGO</t>
  </si>
  <si>
    <t>Elaboró:   Juan Manuel Forero - Contratista SGG</t>
  </si>
  <si>
    <t>Alquiler de carpa de 3mts x 3mts tubo metálico. Con estructura de acero. Techo impermeable y resistente de poliéster con cobertura de PVC incluyendo tres (3) paredes laterales</t>
  </si>
  <si>
    <t>Pendón Vertical con porta pendón tipo araña - medidas: Alto 1.80 cm x 80 cm de ancho (Incluye montaje, desmontaje, transporte. El diseño será entregado por la administración municipal).</t>
  </si>
  <si>
    <t>Tela negra para encerramiento medidas ancho 2,10 mtrs x 50 cms largo</t>
  </si>
  <si>
    <t>Bolsa de basura industrial tamaño 100 x 140 cms color negro. Paquete por 6 unidades.</t>
  </si>
  <si>
    <t>COTIZACIÓN 3</t>
  </si>
  <si>
    <t>COTIZACIÓN 1</t>
  </si>
  <si>
    <t>COTIZACIÓN 2</t>
  </si>
  <si>
    <t>ANALISIS DE MERCADO PARA PROCESO DE LOGISTICA PARA CELEBRACIÓN DÍA DE LA FAMILIA 2022</t>
  </si>
  <si>
    <t>VALOR TOTAL</t>
  </si>
  <si>
    <t>IVA TOTAL</t>
  </si>
  <si>
    <t>Alquiler de colchoneta individual 3 ml</t>
  </si>
  <si>
    <t xml:space="preserve">Alquiler sonido 1: 6 módulos 2100 W, 2 bajos dobles de 18 6000 w rms, 2 bajos de 18, 2 cabinas de 15 de 700w, par luces led multicolor, 6 cabezas móviles, 1 rack de procesadores, 1 consola de 24 canales, estructura de truss en aluminio dos bomper de colcado, cableado correspondiente, parcial de tres fases, 4 micrófonos inalámbricos profesionales, cableado XLR balanceado, 2 cabinas activas.                                                                                                                                                       Alquiler sonido 2 : Consola análoga mínimo 32 canales, 4 sub grupos, 6 auxiliares y 2 efectos con salida por matriz, sistema PA debidamente calibrado, rack de procesadores 1 ecualizador 1 ecualizador grafico de mínimo 31 bandas por mezcla, procesadores para voces, 6 compresores para voces,5 gates de ruido para percusión, sistema de monitor bajo 8 x 10 (200w) con cabezote, mezclador de monitores en tarima, mix 1 voz, 4 monitores de piso tipo cuña de 12" o 15" 300 watts  mínimo conectados a paralelo, mix 2 1 cabina doble parlante a 3 vías de 15" driver 1 salida 600 watts rms como mínimo, 1 sub woofer doble parlante de 18" de 1000 watts como mínimo, miix 3,1 cabina doble parlante a 3 vias de 15"salida de 600 watts como mínimo, 1 crossover para ajustar altavoces y sub woofers en el side fill, mix 4 1 monitor de 15" o 12" de 300 watts de potencia como mínimo, mix 5 1 monitor de 15" o 12" de 300 watts, mix 6 sub woofer 2 sub woofer doble parlante de 18" de 1000 watts RSM como mínimo. Todo el material requerido debe estar en perfectas condiciones de uso y operativo. Asistencia técnica y transporte de los equipos al lugar del evento montaje y desmontaje de la producción 3 auxiliares logísticos, 1 ingeniero de sonido. Los equipos deben quedar instalados la noche anterior al evento. Por 10 horas.                                                                                                               </t>
  </si>
  <si>
    <t xml:space="preserve">Alquiler silla plástica sin apoya brazo, color blanco, medidas: alto 0,87 cms, ancho 0,50 mts, profundidad 53 cms </t>
  </si>
  <si>
    <t xml:space="preserve">Alquiler de mesa plástica , color blanco, medidas: 0,75 cms x 0,75 cms, altura 70 cms 4 puestos </t>
  </si>
  <si>
    <t xml:space="preserve">Alquiler de Inflable de pvc para niños: Inflable 1 temática alusiva a carros, robot o naves espaciales, medidas: ancho 5 mtrs, largo 10 mtrs, alto 6 mtrs, 2 motores, inflable 2 temática alusiva a barcos piratas, animales o castillos de princesas, medidas: ancho 7 mtrs, largo 14 mtrs, alto 6 mtrs, 2 motores, inflable 3 alusivo a carreras de obstáculos, medidas ancho 7 mtrs, largo 14 mtrs, alto 6 mtrs, 2 motores. Deberán cumplir con todos los protocolos de bioseguridad Todo el material requerido debe estar en perfectas condiciones de uso y operativo. unidad, 2 operarios Duración 8 horas, los equipos deberán ser instalados la noche anterior al evento. </t>
  </si>
  <si>
    <t>Alquiler toro mecánico, largo 10 m, ancho 2 m, alto 2 m, interactivo, 2 motores Deberán cumplir con todos los protocolos de bioseguridad, 2 operarios, Todo el material requerido debe estar en perfectas condiciones de uso y operativo. unidad,  2 operarios  Duración 8 horas, los equipos deberán ser instalados la noche anterior al evento.</t>
  </si>
  <si>
    <t>Alquiler multi jumper 1 motor, largo 5 a 6 cms con flecos, BTL Deberán cumplir con todos los protocolos de bioseguridad, 2 operarios   Todo el material requerido debe estar en perfectas condiciones de uso y operativo. unidad,  2 operarios, duración 8 horas, los equipos deberán ser instalados la noche anterior al evento.</t>
  </si>
  <si>
    <t>Alquiler juegos de feria incluye: 2 canchas de tejo 6 tejos y 30 mechas, 1 juego de bolirana, 2 juego de rana infantil 6 argollas, 1 juego de aros con grama: 1 grama sintética, 1 juego de aros en madera, 6 aros plásticos, 5 palitos, 1 twister gigante: 1 banner de 3 x 3 mts 1 reloj twister. 2 juego de tiro al blanco punta de chupa: 1 tablero plástico, 1 dardo plástico con punta de chupa, 1 arco. decoración central feria de pueblo con banderines y globos colores institucionales, blanco, rojo, verde Deberán cumplir con todos los protocolos de bioseguridad,  2 operarios,   Todo el material requerido debe estar en perfectas condiciones de uso y operativo, duración 8 horas, los equipos deberán ser instalados la noche anterior al evento.</t>
  </si>
  <si>
    <t>Alquiler esferas 1 motor, adulto 1.50 x 1.20 alto niño 1,20 x 1,00 alto 8 esferas inflables Deberán cumplir con todos los protocolos de bioseguridad,  2 operarios, duración 8 horas Todo el material requerido debe estar en perfectas condiciones de uso y operativo, los equipos deben ser instalados la noche anterior al evento</t>
  </si>
  <si>
    <t xml:space="preserve">Servicio de alimentación: Alquiler de 8 carros 4 para servicio de perro caliente, 4 para servicio de hamburguesas cada carro deberá despechar 250 unidades de cada producto. Perro caliente: Pan peso entre 100 a 110 gramos, salchicha peso aproximado 100 gramos, papa fosforito 40 gramos aproximadamente y 1 sobre salsa peso 8 gramos, 1 paquete de papas sabor natural peso 30 gramos, 1 bebida gaseosa de 250ml empacado en caja de cartón servilleta. Hamburguesa: Pan peso entre 90 a 100 gramos aproximadamente, peso de la carne 100 a 110 gramos  aproximadamente 1 loncha de queso de 25 gramos aproximadamente, 1 rodaja de tomate y una hoja de lechuga , 1 sobre de salsa peso 8 gramos, 1 paquete de papas sabor natural peso 30gramos,  1 bebida gaseosa de 250 ml, empacado en caja de cartón y servilleta, los productos a utilizar deberán ser de marcas reconocidas en el mercado nacional deberá contar con registro sanitario invima y la fecha de vencimiento de los productos de mínimo 6 meses a la fecha del evento. Los operarios deberán contar carnet y examen de manipulación de alimentos vigente. Los operarios deberán contar con todas las medidas de bioseguridad, debidamente uniformados, delantal, cofia, gorro tipo chef, y guantes de manipulación de alimentos </t>
  </si>
  <si>
    <t xml:space="preserve">Equipo instructores de yoga conformado por 2 instructores debidamente certificados, realizaran sesiones de 30 minutos cada una, con un grupo de 10 personas asistentes a la celebración, aplicaran técnicas de respiración, relajación y meditación. En el marco del evento que durara 1 semana en diferentes veredas se realizara la actividad 3 horas diarias, y en el evento central se realizara la actividad con una duración de 6 horas. </t>
  </si>
  <si>
    <t xml:space="preserve">Personal logístico y servicios generales. Disponibilidad 8 horas </t>
  </si>
  <si>
    <t>Televisor 43" 109,22 cms pantalla LED, resolución de la pantalla 4k - UHD smart TV</t>
  </si>
  <si>
    <t>Horno microondas capacidad 0,7 pies cúbicos, potencia 70, voltaje entre 110/120v, dimensiones: ancho 43,5 cms, alto 25,6 cms fondo 29,7</t>
  </si>
  <si>
    <t xml:space="preserve">Bingo balotera contiene: 1 balotera plástica, 75 balotas, 40 tableros, 1 tablero de control, fichas, instrucciones en idioma español, Dimensiones: largo 23,5 cms , ancho 12 cms, alto 30,5 cms edición de lujo </t>
  </si>
  <si>
    <t xml:space="preserve">Vajilla 16 piezas, 4 puestos, material loza, dimensiones alto 29,1 cms, largo 23,5 cms, ancho 31,8 cms incluye 4 platos pandos, 4 platos de postre, 4 platos hondos, 4 mugs, apto para microondas y lavavajillas, debe cumplir con la norma de plomo y cadmio. fabricación nacional </t>
  </si>
  <si>
    <t xml:space="preserve">Manillas de papel con autoadhesivo full color, medidas 13 cms aproximadamente numeradas (diseño entregado por la administración municipal) </t>
  </si>
  <si>
    <t>Agrupación de música tropical con reconocimiento a nivel nacional, debe contar con experiencia de mínimo 15 años en espectáculos y presentaciones musicales en vivo, que cuente con mínimo 5 producciones discográficas respaldadas por sellos discográficos. Conformación artística integrada mínimo con 14 artistas profesionales de la siguiente manera: 2 trompetas, 1 saxofón alto, 1 saxofón tenor, 1 piano, 1 sintetizador,1 bajo, 1 timbal, 1 par de congas, 1 bongo o percusión múltiple, 3 vocalistas, 1 DJ animador, personal adicional 1 utilero, 1 ingeniero de sonido. Deberán interpretar diferentes ritmos musicales como: merengue, salsa clásica y moderna, carnaval, paseo, porro, cumbia, reguetón. la presentación en tarima tendrá una duración de 4 horas, se realizara en dos (set)  de 1 hora y treinta minutos cada una, en el intermedio se realizara la presentación de DJ profesional con animación que deberá realizar mezclas crossover, y finalizar con la segunda intervención de la agrupación musical.</t>
  </si>
  <si>
    <t>IVA 19%</t>
  </si>
  <si>
    <t xml:space="preserve"> colchoneta individual 3 ml</t>
  </si>
  <si>
    <t>Juan por favor tener cuidado, para el iva en el promedio no funciona</t>
  </si>
  <si>
    <t>servicio o compra</t>
  </si>
  <si>
    <t xml:space="preserve">ANALISIS DE MERCADO </t>
  </si>
  <si>
    <t>ALCALINIDAD TOTAL (A)</t>
  </si>
  <si>
    <t>ALUMINIO</t>
  </si>
  <si>
    <t>CALCIO</t>
  </si>
  <si>
    <t>CARBONO ORGANICO TOTAL ( SUP)</t>
  </si>
  <si>
    <t>CIANUROS (SUB)</t>
  </si>
  <si>
    <t>CLORO RESIDUAL LIBRE</t>
  </si>
  <si>
    <t>CLORUROS (A)</t>
  </si>
  <si>
    <t>COLIFORMES TOTALES (SUB)</t>
  </si>
  <si>
    <t>COLOR APARENTE (A)</t>
  </si>
  <si>
    <t>CROMO (A)</t>
  </si>
  <si>
    <t>DUREZA TOTAL (A)</t>
  </si>
  <si>
    <t>E- COLI</t>
  </si>
  <si>
    <t>FLUORUROS (A)</t>
  </si>
  <si>
    <t xml:space="preserve">FOSFATOS </t>
  </si>
  <si>
    <t>CRYPTOSPORIDIUM Y GIARDIA (SUB)</t>
  </si>
  <si>
    <t>HIERRO (A)</t>
  </si>
  <si>
    <t>MAGNESIO (A)</t>
  </si>
  <si>
    <t>MANGANESO (A)</t>
  </si>
  <si>
    <t>MERCURIO (A)</t>
  </si>
  <si>
    <t>MOLIBDENO (A)</t>
  </si>
  <si>
    <t>NITRATOS (A)</t>
  </si>
  <si>
    <t>NITRITOS (A)</t>
  </si>
  <si>
    <t>OLOR</t>
  </si>
  <si>
    <t>PESTICIDAS ORGANOFOSFORADOS (SUB)</t>
  </si>
  <si>
    <t>PH (A)</t>
  </si>
  <si>
    <t>PESTICIDAS ÓRGANO CLORADOS</t>
  </si>
  <si>
    <t>SULFATOS (A)</t>
  </si>
  <si>
    <t>TRIHALOMETANOS TOTALES</t>
  </si>
  <si>
    <t>TURBIEDAD (A)</t>
  </si>
  <si>
    <t>ZINC (A)</t>
  </si>
  <si>
    <t>TRANSPORTE MUESTRAS</t>
  </si>
  <si>
    <t>HONORARIOS</t>
  </si>
  <si>
    <t>INFORMES DE AGUA</t>
  </si>
  <si>
    <t>COTIZACIÓN 1   INAMCON S.A.S</t>
  </si>
  <si>
    <t>COTIZACIÓN 2    INSTITUTO DE HIGIENE AMBIENTAL S.A.S.</t>
  </si>
  <si>
    <t xml:space="preserve">COTIZACIÓN 3    CONSULTORIA AMBIENTAL E INGENIERIA </t>
  </si>
  <si>
    <t>ORDEN</t>
  </si>
  <si>
    <t>DIRECCIÓN</t>
  </si>
  <si>
    <t>DESCRIPCIÓN</t>
  </si>
  <si>
    <t>LAVADAS POR TANQUE</t>
  </si>
  <si>
    <t>TOTAL LAVADAS</t>
  </si>
  <si>
    <t>% IVA</t>
  </si>
  <si>
    <t>VALOR TOTAL CON IVA</t>
  </si>
  <si>
    <t>IED Parcelas sede Siberia.</t>
  </si>
  <si>
    <t>Institución Educativa Siberia</t>
  </si>
  <si>
    <t>Casa del adulto mayor -</t>
  </si>
  <si>
    <t>Cra. 5 N°12-</t>
  </si>
  <si>
    <t>Casa de la Cultura – sede casa del arte</t>
  </si>
  <si>
    <t>Biblioteca</t>
  </si>
  <si>
    <t>Vereda Cetime al lado del acueducto de La Moya</t>
  </si>
  <si>
    <t>Cra. 5 N°12- 48</t>
  </si>
  <si>
    <t>Cll. 13 N°6-01</t>
  </si>
  <si>
    <t>Sede administrativa Alcaldía - oficinas, archivo y bodegas</t>
  </si>
  <si>
    <t>Cll. 11 N° 5- 17</t>
  </si>
  <si>
    <t>Cra.5 No.12-44</t>
  </si>
  <si>
    <t>UMATA</t>
  </si>
  <si>
    <t>Perrera municipal y consultorio veterinario</t>
  </si>
  <si>
    <t>Casa social de la mujer</t>
  </si>
  <si>
    <t>Vereda La Moya</t>
  </si>
  <si>
    <t>Escuela rural La Moya</t>
  </si>
  <si>
    <t>Cr. 6 N°15- 01</t>
  </si>
  <si>
    <t>Jardín Sol Solecito</t>
  </si>
  <si>
    <t>I.E.D. Instituto Parcelas</t>
  </si>
  <si>
    <t>Lote 1 vereda Parcelas</t>
  </si>
  <si>
    <t>Escuela Rural Ruperto Melo</t>
  </si>
  <si>
    <t>Vereda Rozo</t>
  </si>
  <si>
    <t>Escuela rural El Rozo</t>
  </si>
  <si>
    <t>Escuela rural Siberia</t>
  </si>
  <si>
    <t>Centro Renacer.</t>
  </si>
  <si>
    <t>Cra 6 N°11 - 01</t>
  </si>
  <si>
    <t>Hogar agrupado El Amanecer -</t>
  </si>
  <si>
    <t>Vereda El Abra - Pie de monte.</t>
  </si>
  <si>
    <t>Hogar agrupado Ubamux</t>
  </si>
  <si>
    <t>Vereda Cetime.</t>
  </si>
  <si>
    <t>Casa del adulto mayor</t>
  </si>
  <si>
    <t>Cll. 11 N°5 -17</t>
  </si>
  <si>
    <t>Parque Cuarto Centenario</t>
  </si>
  <si>
    <t>Polideportivo urbano, gimnasio, archivo municipal y sala de velación</t>
  </si>
  <si>
    <t>Sede principal Casa de la Cultura</t>
  </si>
  <si>
    <t>Km. 1,1 variante Cota Chía San Carlos vereda Pueblo Viejo</t>
  </si>
  <si>
    <t>Cll. 3 N° 2B 180 -La Gloria</t>
  </si>
  <si>
    <t>Parcelas 2 Lote 2 - vereda Parcelas</t>
  </si>
  <si>
    <t>IED Parcelas sede Siberia. Vereda P arcelas- Colinda vía entre Vía Bogota Tenjo y el predio de la sra. Olga Quintero Martinez</t>
  </si>
  <si>
    <t>Km. 1 vía Cota - Chía El Calabazo 1</t>
  </si>
  <si>
    <t>No. TANQUES</t>
  </si>
  <si>
    <t>Jardín infantil Personitas Felices</t>
  </si>
  <si>
    <t>Jardín infantil Mi Dulce Esperanza</t>
  </si>
  <si>
    <t>Vereda Pueblo Viejo Km. 1,1 variante Cota Chía San Carlos</t>
  </si>
  <si>
    <t>Lote 1 - vereda Parcelas IE Ruperto Melo</t>
  </si>
  <si>
    <t>Cll. 6 N° 6 - 104</t>
  </si>
  <si>
    <t>Vereda El Abra</t>
  </si>
  <si>
    <t>Colegio Ubamux</t>
  </si>
  <si>
    <r>
      <t>TANQUES</t>
    </r>
    <r>
      <rPr>
        <b/>
        <sz val="9"/>
        <color rgb="FF000000"/>
        <rFont val="Arial"/>
        <family val="2"/>
      </rPr>
      <t xml:space="preserve"> SUBTERRÁNEOS</t>
    </r>
  </si>
  <si>
    <t>MEDIDAS (m)</t>
  </si>
  <si>
    <t>Dirección</t>
  </si>
  <si>
    <t>DESCRIPCION</t>
  </si>
  <si>
    <t>No. TANQU ES</t>
  </si>
  <si>
    <t>LAR GO</t>
  </si>
  <si>
    <t>ANC HO</t>
  </si>
  <si>
    <t>PROFU NDIDA D</t>
  </si>
  <si>
    <t>VOLUM EN (m3)</t>
  </si>
  <si>
    <t>Cra. 4 N°</t>
  </si>
  <si>
    <t>Alcaldía Municipal</t>
  </si>
  <si>
    <t>Cll.13 N°6-01</t>
  </si>
  <si>
    <t>Cra. 5 N°</t>
  </si>
  <si>
    <t>Cra. 5 N°12-48</t>
  </si>
  <si>
    <t>Biblioteca Municipal.</t>
  </si>
  <si>
    <t>Vereda La Moya/ El Placer</t>
  </si>
  <si>
    <t>Cll. 14 N° 2B-56</t>
  </si>
  <si>
    <t>Escuela rural Pueblo Viejo</t>
  </si>
  <si>
    <t>Jardín Líderes del Cambio</t>
  </si>
  <si>
    <t>Cll. 10 N°</t>
  </si>
  <si>
    <t>Cra. 7 N°14- 119</t>
  </si>
  <si>
    <t>Jardín de Cero a Siempre CDI</t>
  </si>
  <si>
    <t>Casa Nadi y sede de Cultura</t>
  </si>
  <si>
    <t>Comando de la Policía sede vía Chía</t>
  </si>
  <si>
    <t>EL TANQUE SUBTERRANEO PRESENTA MULTIPLES FONDOS LO QUE DIFICULTA ENCONTRAR UNA MEDIDA HOMOGENEA. SIN EMBARGO, CONSULTADO EN PLANOS SE ENCUENTRA EL VOLUMEN TOTAL</t>
  </si>
  <si>
    <t>Sede principal Casa de la Cultura - parque principal</t>
  </si>
  <si>
    <t>Km 1, vía Cota - Chía- frente a la oficina administr ativa del IMRD.</t>
  </si>
  <si>
    <t>Vereda Cetime- sector Vuelta La Trampa finca El Futuro - Lote B</t>
  </si>
  <si>
    <t>Cra. 2 A N° 13-84-88</t>
  </si>
  <si>
    <t>Centro expresión artístico</t>
  </si>
  <si>
    <t>Cll. 13 N° 3ª- 29</t>
  </si>
  <si>
    <t>Auditorio casa de la cultura</t>
  </si>
  <si>
    <t>Colegio Departament al Enrique Pardo Parra</t>
  </si>
  <si>
    <t>Cll. 13 N°2 A BIS-6</t>
  </si>
  <si>
    <t>Escuela Camilo Torres</t>
  </si>
  <si>
    <t>LAVA DAS A CONT RATAR</t>
  </si>
  <si>
    <t>I.E. Departamental Instituto Parcelas</t>
  </si>
  <si>
    <t>Vereda Parcelas Parcela 2 lote 2.</t>
  </si>
  <si>
    <t>Vereda La Moya el - altamizal</t>
  </si>
  <si>
    <t>Jardín infantil Creciendo Juntos</t>
  </si>
  <si>
    <t>Cra. 6 N°11 - 01</t>
  </si>
  <si>
    <t>Hogar agrupado El Amanecer</t>
  </si>
  <si>
    <t>Escuela rural El Abra</t>
  </si>
  <si>
    <t>Cra. 6 N° 15- 01</t>
  </si>
  <si>
    <t>ÁREA DE FUMIGAC ION*</t>
  </si>
  <si>
    <t>Cra. 4 N° 12-63</t>
  </si>
  <si>
    <t>Alcaldía Municipal sede principal</t>
  </si>
  <si>
    <t>Cll. 11 N° 5-17</t>
  </si>
  <si>
    <t>Cra. 5 N° 12-48</t>
  </si>
  <si>
    <t>100 a</t>
  </si>
  <si>
    <t>Biblioteca.</t>
  </si>
  <si>
    <t>Cll. 13 N° 3A - 29</t>
  </si>
  <si>
    <t>SAMADE sede Pueblo Viejo UMATA.</t>
  </si>
  <si>
    <t>Consultorio veterinario y perrera municipal</t>
  </si>
  <si>
    <t>Centro de acopio de residuos solidos</t>
  </si>
  <si>
    <t>Oficina zona industrial</t>
  </si>
  <si>
    <t>Centro Renacer</t>
  </si>
  <si>
    <t>Colegio Departamental Enrique Pardo Parra.</t>
  </si>
  <si>
    <t>I.E Departamental Instituto Parcelas</t>
  </si>
  <si>
    <t>Cll. 14 N° 2B- 56</t>
  </si>
  <si>
    <t>Vereda Parcelas Lote 1</t>
  </si>
  <si>
    <t>Escuela rural Ruperto Melo</t>
  </si>
  <si>
    <t>Cll. 13 N° 2A BIS-06</t>
  </si>
  <si>
    <t>Cra. 6 N°15-01</t>
  </si>
  <si>
    <t>Cra. 6 N°11-01</t>
  </si>
  <si>
    <t>Jardín infantil El Amanecer - ICBF</t>
  </si>
  <si>
    <t>Jardín infantil Ubamux</t>
  </si>
  <si>
    <t>Cll.6 N° 6 -104</t>
  </si>
  <si>
    <t>jardín infantil Líderes Del Cambio</t>
  </si>
  <si>
    <t>Jardín infantil Mi Pequeño Hogar</t>
  </si>
  <si>
    <t>Jardín infantil Caminito Alegre</t>
  </si>
  <si>
    <t>Vereda Parcelas - Campus municipal -</t>
  </si>
  <si>
    <t>Cra. 8C N° 14 - 13</t>
  </si>
  <si>
    <t>Jardín infantil El Libertador</t>
  </si>
  <si>
    <t>Cll. 10 N° 3 -65</t>
  </si>
  <si>
    <t>Jardín De Cero a Siempre CDI</t>
  </si>
  <si>
    <t>CLL. 13 N° 2A BIS 06</t>
  </si>
  <si>
    <t>Jardín Manitos Creativas</t>
  </si>
  <si>
    <t>Vereda Cetime</t>
  </si>
  <si>
    <t>Casa del adulto mayor.</t>
  </si>
  <si>
    <t>Parque principal</t>
  </si>
  <si>
    <t>Campus vereda Parcelas</t>
  </si>
  <si>
    <t>Cancha de futbol Pueblo Viejo</t>
  </si>
  <si>
    <t>Cra. 3 N°12-07</t>
  </si>
  <si>
    <t>Bodega de inservibles</t>
  </si>
  <si>
    <t>Bodega de inservibles (almacén) ubicado en la escuela La Moya</t>
  </si>
  <si>
    <t>Cra. 6 N°11-00</t>
  </si>
  <si>
    <t>Archivo sede uno</t>
  </si>
  <si>
    <t>Cll. 13 N° 5-46</t>
  </si>
  <si>
    <t>Archivo sede dos</t>
  </si>
  <si>
    <t>Cra. 4 N° 11-41</t>
  </si>
  <si>
    <t>Archivo sede tres</t>
  </si>
  <si>
    <t>Sede administrativa Alcaldía - oficinas,</t>
  </si>
  <si>
    <t>Bodega deshidratadora</t>
  </si>
  <si>
    <t>Lote arriendo maquinaria agrícola.</t>
  </si>
  <si>
    <t>550 a 600 m2 aprox.</t>
  </si>
  <si>
    <t>Polideportivo urbano gimnasio y sala de velación.</t>
  </si>
  <si>
    <t>450 a 500 m2 aprox.</t>
  </si>
  <si>
    <t>Sede princ la cultura - parque principal.ipal Casa de</t>
  </si>
  <si>
    <t>100 a 120 m2 aprox.</t>
  </si>
  <si>
    <t>Cra. 2 A N° 13- 84-88</t>
  </si>
  <si>
    <t>Casa de la Cultura – sede casa del arte.</t>
  </si>
  <si>
    <t>Vereda Pueblo Viejo Km. 1,1 variante Cota -Chía -San Carlos.</t>
  </si>
  <si>
    <t>150 a 200 m2 aprox.</t>
  </si>
  <si>
    <t>ESTABLECIMI ENTOS</t>
  </si>
  <si>
    <t>Vereda Pueblo Viejo Km. 1,1 variante Cota Chía -San Carlos</t>
  </si>
  <si>
    <t>60 a 80 m2 aprox.</t>
  </si>
  <si>
    <t>Cll. 3 N° 2B-180 La Gloria.</t>
  </si>
  <si>
    <t>Terminal terrestre de carga autopista Medellín Km. 3,5 oficina A-30</t>
  </si>
  <si>
    <t>Km. 1 vía Cota - chía El Calabazo 1</t>
  </si>
  <si>
    <t>Km. 1, vía Cota - Chía- frente a la oficina administrativa del IMRD Cota.</t>
  </si>
  <si>
    <t>Vereda Parcelas- Parcelas 2 Lote 2.</t>
  </si>
  <si>
    <t>Vereda Cetime - carrera 9 - sector vuelta la trampa - lote la Marimonda</t>
  </si>
  <si>
    <t>Vereda Cetime Carrera 5 Km 1- vía Cota- Chía - después de la entrada del camellón de la regadera sobre la variante.</t>
  </si>
  <si>
    <t>Vereda Cetime- sector Vuelta La Trampa finca El Futuro -Lote B</t>
  </si>
  <si>
    <t>IED Parcelas sede Siberia. Vereda Parcelas- Colinda vía entre Vía Bogota Tenjo y el predio de la Sra.  Olga Quintero Martinez</t>
  </si>
  <si>
    <t>Vereda Pueblo Viejo -Institución educativa Pueblo Viejo</t>
  </si>
  <si>
    <t>Jardín Pequeños Sabios - Bodega</t>
  </si>
  <si>
    <t>Vereda La Moya - el altamizal</t>
  </si>
  <si>
    <t>Vereda el Abra - Institución educativa el Abra - 200 metros arriba de 4 caminos.</t>
  </si>
  <si>
    <t>Vereda El Roso - dentro de la Institución educativa del Roso</t>
  </si>
  <si>
    <t>Vereda Parcelas - IE Parcelas - IED Enrique Pardo Parra - sector El humedal.</t>
  </si>
  <si>
    <t>Jardín infantil Campanitas Melodiosas - bodega</t>
  </si>
  <si>
    <t>Cra. 7 N°14-119</t>
  </si>
  <si>
    <t>250 a 300 m2 aprox.</t>
  </si>
  <si>
    <t>Vereda Parcelas - parcelas 6 lote 2.</t>
  </si>
  <si>
    <t>100 a120 m2 aprox.</t>
  </si>
  <si>
    <t>Cra. 5 N° 1-97 Centro Comercial Cedro Mall.</t>
  </si>
  <si>
    <t>1. sótano 2. planta 2. 3. Terraza. donde están: Oficinas para víctimas del conflicto armado, observatorio de violencias, movilidad, comisaria de familia, almacén   municipal, bodega de almacén y SENA</t>
  </si>
  <si>
    <t>650 a 700 m2 aprox.</t>
  </si>
  <si>
    <t>APLICACIONES</t>
  </si>
  <si>
    <t>ÁREA APLICACIÓN</t>
  </si>
  <si>
    <r>
      <t>**(</t>
    </r>
    <r>
      <rPr>
        <b/>
        <u/>
        <sz val="8"/>
        <color rgb="FF000000"/>
        <rFont val="Arial"/>
        <family val="2"/>
      </rPr>
      <t>ver nota</t>
    </r>
    <r>
      <rPr>
        <b/>
        <sz val="8"/>
        <color rgb="FF000000"/>
        <rFont val="Arial"/>
        <family val="2"/>
      </rPr>
      <t>)</t>
    </r>
  </si>
  <si>
    <t>APLICACI ONES</t>
  </si>
  <si>
    <t>Cra. 4 N°12-63</t>
  </si>
  <si>
    <t>Alcaldía municipal</t>
  </si>
  <si>
    <t>80 a 120</t>
  </si>
  <si>
    <t>Cra. 2ª N° 13-84-88</t>
  </si>
  <si>
    <t>Cll. 13 N°3 A-29</t>
  </si>
  <si>
    <t>SAMADE sede Pueblo Viejo UMATA</t>
  </si>
  <si>
    <t>200 a 340</t>
  </si>
  <si>
    <t>Km 1 vía cota - chía El Calabazo 1</t>
  </si>
  <si>
    <t>300 a 360 m2 aprox.</t>
  </si>
  <si>
    <t>Polideportivo urbano gimnasio, archivo y sala de velación</t>
  </si>
  <si>
    <t>300 a 360 m2</t>
  </si>
  <si>
    <t>80 a 120 m2  aprox.</t>
  </si>
  <si>
    <t>Centro artístico expresión</t>
  </si>
  <si>
    <t>Auditorio Casa de la Cultura.</t>
  </si>
  <si>
    <t>Casa de la cultura – sede Casa del Arte.</t>
  </si>
  <si>
    <t>Cll. 3 N° 2B-180 La gloria</t>
  </si>
  <si>
    <t>ESTABLECIMIENTOS</t>
  </si>
  <si>
    <t>Km 1, vía Cota - Chía- frente a la oficina administrativa del</t>
  </si>
  <si>
    <t>Colegio Departamental Enrique Pardo Parra</t>
  </si>
  <si>
    <t>Vereda Parcelas - parcelas 2 lote 2 -</t>
  </si>
  <si>
    <t>200 mts2 a 340 mts2</t>
  </si>
  <si>
    <t>Cll. 14 N°2B- 56</t>
  </si>
  <si>
    <t>Vereda Parcelas lote 1</t>
  </si>
  <si>
    <t>Cll. 13 N° 2A BIS- 06</t>
  </si>
  <si>
    <t>Cra. 6 No.11-01</t>
  </si>
  <si>
    <t>Cll. 6 N° 6-104</t>
  </si>
  <si>
    <t>Jardín Pequeños Sabios - bodega</t>
  </si>
  <si>
    <t>Vereda La Moya- el altamizal</t>
  </si>
  <si>
    <t>Jardín infantil Lideres del Cambio</t>
  </si>
  <si>
    <t>Cra 8C N° 14 -13</t>
  </si>
  <si>
    <t>Jardín infantil Campanitas Melodiosas - Bodega</t>
  </si>
  <si>
    <t>Cll. 10 N° 3-65</t>
  </si>
  <si>
    <t>Cra. 7 N° 14-119</t>
  </si>
  <si>
    <t>Jardín de cero a siempre CDI</t>
  </si>
  <si>
    <t>Jardín Manitos Creativas - Camilo Torres</t>
  </si>
  <si>
    <t>Vereda Parcelas - parcelas 6 Lote 2.</t>
  </si>
  <si>
    <t>Cll. 14 N° 2 B 56</t>
  </si>
  <si>
    <t>Cra. 3 N° 12-07</t>
  </si>
  <si>
    <t>bodega de inservibles (almacén)</t>
  </si>
  <si>
    <t>Cra. 6 N° 11-00</t>
  </si>
  <si>
    <t>Carrera 5 Km. 1- vía Cota- Chía -vereda Cetime - después de la entrada del camellón de la regadera sobre la variante.</t>
  </si>
  <si>
    <t>Vereda Cetime - carrera 9 - Sector vuelta la Trampa - lote la Marimonda</t>
  </si>
  <si>
    <t>Lote arriendo maquinaria agrícola</t>
  </si>
  <si>
    <t>Comando de la Policía sede vía Chía IMRD Cota.</t>
  </si>
  <si>
    <r>
      <t>300 a 360 m</t>
    </r>
    <r>
      <rPr>
        <sz val="6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aprox.</t>
    </r>
  </si>
  <si>
    <r>
      <t>200 a 340 m</t>
    </r>
    <r>
      <rPr>
        <sz val="6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aprox.</t>
    </r>
  </si>
  <si>
    <t>200 a 340 m2 aprox.</t>
  </si>
  <si>
    <t>IED Parcelas sede Siberia. Vereda Par celas- Colinda vía entre Vía Bogota Tenjo y el predio de la Sra. Olga Quintero Martinez,</t>
  </si>
  <si>
    <r>
      <t>80 a 120 m</t>
    </r>
    <r>
      <rPr>
        <sz val="6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aprox.</t>
    </r>
  </si>
  <si>
    <t>Vereda Pueblo Viejo - Institución educativa Pueblo Viejo</t>
  </si>
  <si>
    <t>Vereda el Abra - Institución educativa el Abra - 200 metros arriba de 4 caminos</t>
  </si>
  <si>
    <t>Vereda Parcelas - Campus municipal - dentro del Colegio Ruperto Melo</t>
  </si>
  <si>
    <r>
      <t>550 a 600 m</t>
    </r>
    <r>
      <rPr>
        <sz val="6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aprox.</t>
    </r>
  </si>
  <si>
    <t>Vereda Parcelas - Institución educativa Parcelas - IED Enrique Pardo Parra - sector el Humedal</t>
  </si>
  <si>
    <t>Cll. 13 N° 2 A BIS- 6</t>
  </si>
  <si>
    <r>
      <t>200 a 340 m</t>
    </r>
    <r>
      <rPr>
        <sz val="6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aprox</t>
    </r>
  </si>
  <si>
    <t>1. sótano 2. planta 2.3. Terraza. donde están: oficinas para víctimas del conflicto armado, observatorio de violencias, movilidad, comisaria de familia, almacén municipal, bodega de almacén y SENA</t>
  </si>
  <si>
    <t>Cra. 5 N° 1 - 97- CC Cedro Mall.</t>
  </si>
  <si>
    <t>CONTROL DE PLAGAS</t>
  </si>
  <si>
    <t>TANQUE ELEVADOS</t>
  </si>
  <si>
    <t>Tanques de 500 Litros</t>
  </si>
  <si>
    <t>Desratización</t>
  </si>
  <si>
    <t>Tanques de 1000 Litros</t>
  </si>
  <si>
    <t>Tanques de 2000 Litros</t>
  </si>
  <si>
    <t>Tanques de 5000 Litros</t>
  </si>
  <si>
    <t>OFERTA ECONOMICA</t>
  </si>
  <si>
    <t>PRESTACIÓN DE SERVICIOS PARA EJECUTAR ACTIVIDADES RELACIONADAS CON DESRATIZACIÓN, DESINSECTACIÓN DE PLAGAS (RASTREROS Y VOLADORES), Y LAVADO Y DESINFECCIÓN DE TANQUES DE ALMACENAMIENTO DE AGUA DE LAS INSTITUCIONES PÚBLICAS Y/O LOS INMUEBLES QUE ESTÉN A CARGO DEL MUNICIPIO DE COTA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</si>
</sst>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&quot;€&quot;_-;\-* #,##0.00\ &quot;€&quot;_-;_-* &quot;-&quot;??\ &quot;€&quot;_-;_-@_-"/>
    <numFmt numFmtId="166" formatCode="_-[$$-240A]* #,##0_-;\-[$$-240A]* #,##0_-;_-[$$-240A]* &quot;-&quot;_-;_-@_-"/>
    <numFmt numFmtId="167" formatCode="_-[$$-240A]* #,##0.00_-;\-[$$-240A]* #,##0.00_-;_-[$$-240A]* &quot;-&quot;_-;_-@_-"/>
    <numFmt numFmtId="168" formatCode="_-* #,##0.0\ &quot;€&quot;_-;\-* #,##0.0\ &quot;€&quot;_-;_-* &quot;-&quot;??\ &quot;€&quot;_-;_-@_-"/>
    <numFmt numFmtId="169" formatCode="#,##0.0000"/>
    <numFmt numFmtId="170" formatCode="#,##0.00_ ;\-#,##0.00\ 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12"/>
      <name val="Verdana"/>
      <family val="2"/>
    </font>
    <font>
      <b/>
      <sz val="12"/>
      <name val="Arial"/>
      <family val="2"/>
    </font>
    <font>
      <b/>
      <sz val="12"/>
      <name val="Verdan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 Nova Cond Light"/>
      <family val="2"/>
    </font>
    <font>
      <sz val="12"/>
      <color rgb="FF000000"/>
      <name val="Arial"/>
      <family val="2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7.5"/>
      <color rgb="FF000000"/>
      <name val="Arial"/>
      <family val="2"/>
    </font>
    <font>
      <b/>
      <sz val="11.5"/>
      <color theme="1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Times New Roman"/>
      <family val="1"/>
    </font>
    <font>
      <b/>
      <sz val="9"/>
      <color theme="1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Times New Roman"/>
      <family val="1"/>
    </font>
    <font>
      <b/>
      <sz val="9"/>
      <color rgb="FF000000"/>
      <name val="Arial"/>
      <family val="2"/>
    </font>
    <font>
      <sz val="6"/>
      <color theme="1"/>
      <name val="Arial"/>
      <family val="2"/>
    </font>
    <font>
      <b/>
      <u/>
      <sz val="8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55A1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0">
    <xf numFmtId="0" fontId="0" fillId="0" borderId="0" xfId="0"/>
    <xf numFmtId="0" fontId="3" fillId="0" borderId="9" xfId="0" applyFont="1" applyBorder="1" applyAlignment="1">
      <alignment horizontal="center" vertical="top" wrapText="1"/>
    </xf>
    <xf numFmtId="164" fontId="4" fillId="9" borderId="10" xfId="0" applyNumberFormat="1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164" fontId="4" fillId="9" borderId="12" xfId="0" applyNumberFormat="1" applyFont="1" applyFill="1" applyBorder="1" applyAlignment="1">
      <alignment horizontal="center" vertical="top" wrapText="1"/>
    </xf>
    <xf numFmtId="164" fontId="4" fillId="9" borderId="9" xfId="0" applyNumberFormat="1" applyFont="1" applyFill="1" applyBorder="1" applyAlignment="1">
      <alignment horizontal="center" vertical="top" wrapText="1"/>
    </xf>
    <xf numFmtId="164" fontId="5" fillId="0" borderId="10" xfId="0" applyNumberFormat="1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165" fontId="4" fillId="9" borderId="25" xfId="1" applyFont="1" applyFill="1" applyBorder="1" applyAlignment="1">
      <alignment horizontal="center" vertical="top" wrapText="1"/>
    </xf>
    <xf numFmtId="165" fontId="4" fillId="9" borderId="22" xfId="1" applyFont="1" applyFill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9" xfId="1" applyNumberFormat="1" applyFont="1" applyFill="1" applyBorder="1" applyAlignment="1">
      <alignment horizontal="center" vertical="center" wrapText="1"/>
    </xf>
    <xf numFmtId="166" fontId="7" fillId="0" borderId="12" xfId="1" applyNumberFormat="1" applyFont="1" applyFill="1" applyBorder="1" applyAlignment="1">
      <alignment horizontal="center" vertical="center" wrapText="1"/>
    </xf>
    <xf numFmtId="166" fontId="7" fillId="8" borderId="17" xfId="0" applyNumberFormat="1" applyFont="1" applyFill="1" applyBorder="1" applyAlignment="1">
      <alignment vertical="center"/>
    </xf>
    <xf numFmtId="166" fontId="9" fillId="10" borderId="9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 wrapText="1"/>
    </xf>
    <xf numFmtId="166" fontId="7" fillId="10" borderId="9" xfId="0" applyNumberFormat="1" applyFont="1" applyFill="1" applyBorder="1" applyAlignment="1">
      <alignment horizontal="center" vertical="center" wrapText="1"/>
    </xf>
    <xf numFmtId="166" fontId="7" fillId="10" borderId="9" xfId="1" applyNumberFormat="1" applyFont="1" applyFill="1" applyBorder="1" applyAlignment="1">
      <alignment horizontal="center" vertical="center" wrapText="1"/>
    </xf>
    <xf numFmtId="166" fontId="7" fillId="10" borderId="12" xfId="1" applyNumberFormat="1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10" fillId="10" borderId="31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top" wrapText="1"/>
    </xf>
    <xf numFmtId="167" fontId="7" fillId="8" borderId="17" xfId="0" applyNumberFormat="1" applyFont="1" applyFill="1" applyBorder="1" applyAlignment="1">
      <alignment vertical="center"/>
    </xf>
    <xf numFmtId="167" fontId="7" fillId="10" borderId="9" xfId="0" applyNumberFormat="1" applyFont="1" applyFill="1" applyBorder="1" applyAlignment="1">
      <alignment horizontal="center" vertical="center" wrapText="1"/>
    </xf>
    <xf numFmtId="167" fontId="7" fillId="10" borderId="9" xfId="1" applyNumberFormat="1" applyFont="1" applyFill="1" applyBorder="1" applyAlignment="1">
      <alignment horizontal="center" vertical="center" wrapText="1"/>
    </xf>
    <xf numFmtId="167" fontId="9" fillId="10" borderId="9" xfId="0" applyNumberFormat="1" applyFont="1" applyFill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9" xfId="1" applyNumberFormat="1" applyFont="1" applyFill="1" applyBorder="1" applyAlignment="1">
      <alignment horizontal="center" vertical="center" wrapText="1"/>
    </xf>
    <xf numFmtId="167" fontId="3" fillId="0" borderId="9" xfId="0" applyNumberFormat="1" applyFont="1" applyBorder="1" applyAlignment="1">
      <alignment horizontal="center" vertical="top" wrapText="1"/>
    </xf>
    <xf numFmtId="167" fontId="4" fillId="9" borderId="22" xfId="1" applyNumberFormat="1" applyFont="1" applyFill="1" applyBorder="1" applyAlignment="1">
      <alignment horizontal="center" vertical="top" wrapText="1"/>
    </xf>
    <xf numFmtId="167" fontId="5" fillId="0" borderId="12" xfId="0" applyNumberFormat="1" applyFont="1" applyBorder="1" applyAlignment="1">
      <alignment horizontal="center" vertical="top" wrapText="1"/>
    </xf>
    <xf numFmtId="167" fontId="3" fillId="0" borderId="21" xfId="0" applyNumberFormat="1" applyFont="1" applyBorder="1" applyAlignment="1">
      <alignment horizontal="center" vertical="top" wrapText="1"/>
    </xf>
    <xf numFmtId="167" fontId="4" fillId="9" borderId="12" xfId="0" applyNumberFormat="1" applyFont="1" applyFill="1" applyBorder="1" applyAlignment="1">
      <alignment horizontal="center" vertical="top" wrapText="1"/>
    </xf>
    <xf numFmtId="168" fontId="4" fillId="9" borderId="21" xfId="1" applyNumberFormat="1" applyFont="1" applyFill="1" applyBorder="1" applyAlignment="1">
      <alignment horizontal="center" vertical="top" wrapText="1"/>
    </xf>
    <xf numFmtId="43" fontId="7" fillId="0" borderId="0" xfId="2" applyFont="1"/>
    <xf numFmtId="43" fontId="7" fillId="0" borderId="0" xfId="0" applyNumberFormat="1" applyFont="1"/>
    <xf numFmtId="0" fontId="9" fillId="0" borderId="13" xfId="0" applyFont="1" applyBorder="1" applyAlignment="1">
      <alignment horizontal="center" vertical="center" wrapText="1"/>
    </xf>
    <xf numFmtId="166" fontId="7" fillId="0" borderId="15" xfId="0" applyNumberFormat="1" applyFont="1" applyBorder="1" applyAlignment="1">
      <alignment horizontal="center" vertical="center" wrapText="1"/>
    </xf>
    <xf numFmtId="0" fontId="7" fillId="1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164" fontId="9" fillId="10" borderId="9" xfId="0" applyNumberFormat="1" applyFont="1" applyFill="1" applyBorder="1" applyAlignment="1">
      <alignment horizontal="center" vertical="center"/>
    </xf>
    <xf numFmtId="164" fontId="7" fillId="10" borderId="9" xfId="0" applyNumberFormat="1" applyFont="1" applyFill="1" applyBorder="1" applyAlignment="1">
      <alignment horizontal="center" vertical="center" wrapText="1"/>
    </xf>
    <xf numFmtId="164" fontId="7" fillId="0" borderId="9" xfId="1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7" fontId="8" fillId="10" borderId="9" xfId="0" applyNumberFormat="1" applyFont="1" applyFill="1" applyBorder="1" applyAlignment="1">
      <alignment horizontal="center" vertical="center" wrapText="1"/>
    </xf>
    <xf numFmtId="167" fontId="10" fillId="10" borderId="9" xfId="0" applyNumberFormat="1" applyFont="1" applyFill="1" applyBorder="1" applyAlignment="1">
      <alignment horizontal="center" vertical="center" wrapText="1"/>
    </xf>
    <xf numFmtId="167" fontId="7" fillId="0" borderId="0" xfId="0" applyNumberFormat="1" applyFont="1"/>
    <xf numFmtId="0" fontId="15" fillId="11" borderId="35" xfId="0" applyFont="1" applyFill="1" applyBorder="1" applyAlignment="1">
      <alignment vertical="center" wrapText="1"/>
    </xf>
    <xf numFmtId="0" fontId="15" fillId="11" borderId="35" xfId="0" applyFont="1" applyFill="1" applyBorder="1" applyAlignment="1">
      <alignment horizontal="left" vertical="center" wrapText="1" indent="1"/>
    </xf>
    <xf numFmtId="0" fontId="15" fillId="11" borderId="35" xfId="0" applyFont="1" applyFill="1" applyBorder="1" applyAlignment="1">
      <alignment horizontal="center" vertical="center" wrapText="1"/>
    </xf>
    <xf numFmtId="0" fontId="15" fillId="11" borderId="33" xfId="0" applyFont="1" applyFill="1" applyBorder="1" applyAlignment="1">
      <alignment horizontal="center" vertical="center" wrapText="1"/>
    </xf>
    <xf numFmtId="0" fontId="12" fillId="0" borderId="0" xfId="0" applyFont="1"/>
    <xf numFmtId="0" fontId="0" fillId="11" borderId="35" xfId="0" applyFill="1" applyBorder="1" applyAlignment="1">
      <alignment vertical="top" wrapText="1"/>
    </xf>
    <xf numFmtId="0" fontId="17" fillId="0" borderId="9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 indent="3"/>
    </xf>
    <xf numFmtId="0" fontId="17" fillId="0" borderId="9" xfId="0" applyFont="1" applyBorder="1" applyAlignment="1">
      <alignment horizontal="left" vertical="center" wrapText="1" indent="2"/>
    </xf>
    <xf numFmtId="0" fontId="17" fillId="0" borderId="8" xfId="0" applyFont="1" applyBorder="1" applyAlignment="1">
      <alignment horizontal="center" vertical="center" wrapText="1"/>
    </xf>
    <xf numFmtId="0" fontId="15" fillId="11" borderId="9" xfId="0" applyFont="1" applyFill="1" applyBorder="1" applyAlignment="1">
      <alignment vertical="center" wrapText="1"/>
    </xf>
    <xf numFmtId="0" fontId="22" fillId="0" borderId="0" xfId="0" applyFont="1"/>
    <xf numFmtId="0" fontId="23" fillId="11" borderId="38" xfId="0" applyFont="1" applyFill="1" applyBorder="1" applyAlignment="1">
      <alignment horizontal="center" vertical="center" wrapText="1"/>
    </xf>
    <xf numFmtId="0" fontId="23" fillId="11" borderId="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21" fillId="0" borderId="9" xfId="0" applyFont="1" applyBorder="1" applyAlignment="1">
      <alignment horizontal="justify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 indent="3"/>
    </xf>
    <xf numFmtId="0" fontId="21" fillId="0" borderId="9" xfId="0" applyFont="1" applyBorder="1" applyAlignment="1">
      <alignment horizontal="left" vertical="center" wrapText="1" indent="2"/>
    </xf>
    <xf numFmtId="0" fontId="23" fillId="11" borderId="39" xfId="0" applyFont="1" applyFill="1" applyBorder="1" applyAlignment="1">
      <alignment horizontal="center" vertical="center" wrapText="1"/>
    </xf>
    <xf numFmtId="0" fontId="23" fillId="11" borderId="40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 indent="1"/>
    </xf>
    <xf numFmtId="0" fontId="21" fillId="0" borderId="9" xfId="0" applyFont="1" applyBorder="1" applyAlignment="1">
      <alignment horizontal="left" vertical="center" wrapText="1" indent="4"/>
    </xf>
    <xf numFmtId="0" fontId="6" fillId="0" borderId="0" xfId="0" applyFont="1"/>
    <xf numFmtId="0" fontId="19" fillId="11" borderId="35" xfId="0" applyFont="1" applyFill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5" fillId="11" borderId="9" xfId="0" applyFont="1" applyFill="1" applyBorder="1" applyAlignment="1">
      <alignment horizontal="left" vertical="center" wrapText="1" indent="2"/>
    </xf>
    <xf numFmtId="0" fontId="15" fillId="11" borderId="9" xfId="0" applyFont="1" applyFill="1" applyBorder="1" applyAlignment="1">
      <alignment horizontal="left" vertical="center" wrapText="1" indent="3"/>
    </xf>
    <xf numFmtId="0" fontId="14" fillId="11" borderId="9" xfId="0" applyFont="1" applyFill="1" applyBorder="1" applyAlignment="1">
      <alignment vertical="center" wrapText="1"/>
    </xf>
    <xf numFmtId="0" fontId="23" fillId="11" borderId="45" xfId="0" applyFont="1" applyFill="1" applyBorder="1" applyAlignment="1">
      <alignment horizontal="center" vertical="center" wrapText="1"/>
    </xf>
    <xf numFmtId="0" fontId="23" fillId="11" borderId="51" xfId="0" applyFont="1" applyFill="1" applyBorder="1" applyAlignment="1">
      <alignment horizontal="center" vertical="center" wrapText="1"/>
    </xf>
    <xf numFmtId="0" fontId="19" fillId="11" borderId="28" xfId="0" applyFont="1" applyFill="1" applyBorder="1" applyAlignment="1">
      <alignment vertical="center" wrapText="1"/>
    </xf>
    <xf numFmtId="0" fontId="15" fillId="11" borderId="28" xfId="0" applyFont="1" applyFill="1" applyBorder="1" applyAlignment="1">
      <alignment horizontal="center" vertical="center" wrapText="1"/>
    </xf>
    <xf numFmtId="0" fontId="0" fillId="11" borderId="28" xfId="0" applyFill="1" applyBorder="1" applyAlignment="1">
      <alignment vertical="top" wrapText="1"/>
    </xf>
    <xf numFmtId="0" fontId="15" fillId="11" borderId="12" xfId="0" applyFont="1" applyFill="1" applyBorder="1" applyAlignment="1">
      <alignment horizontal="center" vertical="center" wrapText="1"/>
    </xf>
    <xf numFmtId="0" fontId="28" fillId="0" borderId="0" xfId="0" applyFont="1"/>
    <xf numFmtId="4" fontId="22" fillId="0" borderId="0" xfId="0" applyNumberFormat="1" applyFont="1"/>
    <xf numFmtId="3" fontId="23" fillId="11" borderId="49" xfId="0" applyNumberFormat="1" applyFont="1" applyFill="1" applyBorder="1" applyAlignment="1">
      <alignment horizontal="center" vertical="center" wrapText="1"/>
    </xf>
    <xf numFmtId="3" fontId="23" fillId="11" borderId="38" xfId="0" applyNumberFormat="1" applyFont="1" applyFill="1" applyBorder="1" applyAlignment="1">
      <alignment horizontal="center" vertical="center" wrapText="1"/>
    </xf>
    <xf numFmtId="3" fontId="23" fillId="11" borderId="50" xfId="0" applyNumberFormat="1" applyFont="1" applyFill="1" applyBorder="1" applyAlignment="1">
      <alignment horizontal="center" vertical="center" wrapText="1"/>
    </xf>
    <xf numFmtId="3" fontId="24" fillId="0" borderId="8" xfId="0" applyNumberFormat="1" applyFont="1" applyBorder="1" applyAlignment="1">
      <alignment vertical="center" wrapText="1"/>
    </xf>
    <xf numFmtId="3" fontId="24" fillId="0" borderId="9" xfId="0" applyNumberFormat="1" applyFont="1" applyBorder="1" applyAlignment="1">
      <alignment vertical="center" wrapText="1"/>
    </xf>
    <xf numFmtId="3" fontId="24" fillId="0" borderId="10" xfId="0" applyNumberFormat="1" applyFont="1" applyBorder="1" applyAlignment="1">
      <alignment vertical="center" wrapText="1"/>
    </xf>
    <xf numFmtId="3" fontId="23" fillId="11" borderId="39" xfId="0" applyNumberFormat="1" applyFont="1" applyFill="1" applyBorder="1" applyAlignment="1">
      <alignment horizontal="center" vertical="center" wrapText="1"/>
    </xf>
    <xf numFmtId="3" fontId="23" fillId="11" borderId="40" xfId="0" applyNumberFormat="1" applyFont="1" applyFill="1" applyBorder="1" applyAlignment="1">
      <alignment horizontal="center" vertical="center" wrapText="1"/>
    </xf>
    <xf numFmtId="3" fontId="23" fillId="11" borderId="41" xfId="0" applyNumberFormat="1" applyFont="1" applyFill="1" applyBorder="1" applyAlignment="1">
      <alignment horizontal="center" vertical="center" wrapText="1"/>
    </xf>
    <xf numFmtId="3" fontId="13" fillId="11" borderId="40" xfId="0" applyNumberFormat="1" applyFont="1" applyFill="1" applyBorder="1" applyAlignment="1">
      <alignment horizontal="center" vertical="center" wrapText="1"/>
    </xf>
    <xf numFmtId="3" fontId="13" fillId="11" borderId="41" xfId="0" applyNumberFormat="1" applyFont="1" applyFill="1" applyBorder="1" applyAlignment="1">
      <alignment horizontal="center" vertical="center" wrapText="1"/>
    </xf>
    <xf numFmtId="3" fontId="22" fillId="0" borderId="0" xfId="0" applyNumberFormat="1" applyFont="1"/>
    <xf numFmtId="3" fontId="19" fillId="11" borderId="52" xfId="0" applyNumberFormat="1" applyFont="1" applyFill="1" applyBorder="1" applyAlignment="1">
      <alignment vertical="center" wrapText="1"/>
    </xf>
    <xf numFmtId="3" fontId="15" fillId="11" borderId="52" xfId="0" applyNumberFormat="1" applyFont="1" applyFill="1" applyBorder="1" applyAlignment="1">
      <alignment horizontal="justify" vertical="center" wrapText="1"/>
    </xf>
    <xf numFmtId="3" fontId="15" fillId="11" borderId="35" xfId="0" applyNumberFormat="1" applyFont="1" applyFill="1" applyBorder="1" applyAlignment="1">
      <alignment horizontal="center" vertical="center" wrapText="1"/>
    </xf>
    <xf numFmtId="3" fontId="15" fillId="11" borderId="0" xfId="0" applyNumberFormat="1" applyFont="1" applyFill="1" applyAlignment="1">
      <alignment horizontal="center" vertical="center" wrapText="1"/>
    </xf>
    <xf numFmtId="3" fontId="0" fillId="11" borderId="52" xfId="0" applyNumberFormat="1" applyFill="1" applyBorder="1" applyAlignment="1">
      <alignment vertical="top" wrapText="1"/>
    </xf>
    <xf numFmtId="3" fontId="18" fillId="0" borderId="8" xfId="0" applyNumberFormat="1" applyFont="1" applyBorder="1" applyAlignment="1">
      <alignment vertical="center" wrapText="1"/>
    </xf>
    <xf numFmtId="3" fontId="20" fillId="0" borderId="8" xfId="0" applyNumberFormat="1" applyFont="1" applyBorder="1" applyAlignment="1">
      <alignment vertical="center" wrapText="1"/>
    </xf>
    <xf numFmtId="3" fontId="15" fillId="11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3" fontId="21" fillId="0" borderId="9" xfId="0" applyNumberFormat="1" applyFont="1" applyBorder="1" applyAlignment="1">
      <alignment horizontal="center" vertical="center" wrapText="1"/>
    </xf>
    <xf numFmtId="3" fontId="21" fillId="0" borderId="12" xfId="0" applyNumberFormat="1" applyFont="1" applyBorder="1" applyAlignment="1">
      <alignment horizontal="center" vertical="center" wrapText="1"/>
    </xf>
    <xf numFmtId="3" fontId="16" fillId="12" borderId="9" xfId="0" applyNumberFormat="1" applyFont="1" applyFill="1" applyBorder="1" applyAlignment="1">
      <alignment horizontal="right" vertical="center" wrapText="1"/>
    </xf>
    <xf numFmtId="3" fontId="16" fillId="12" borderId="12" xfId="0" applyNumberFormat="1" applyFont="1" applyFill="1" applyBorder="1" applyAlignment="1">
      <alignment horizontal="right" vertical="center" wrapText="1"/>
    </xf>
    <xf numFmtId="3" fontId="16" fillId="12" borderId="21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Border="1" applyAlignment="1">
      <alignment horizontal="center" vertical="center" wrapText="1"/>
    </xf>
    <xf numFmtId="3" fontId="15" fillId="11" borderId="9" xfId="0" applyNumberFormat="1" applyFont="1" applyFill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3" fontId="24" fillId="0" borderId="10" xfId="0" applyNumberFormat="1" applyFont="1" applyBorder="1" applyAlignment="1">
      <alignment horizontal="right" vertical="center" wrapText="1"/>
    </xf>
    <xf numFmtId="0" fontId="17" fillId="0" borderId="12" xfId="0" applyFont="1" applyBorder="1" applyAlignment="1">
      <alignment horizontal="center" vertical="center" wrapText="1"/>
    </xf>
    <xf numFmtId="170" fontId="20" fillId="0" borderId="8" xfId="1" applyNumberFormat="1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 wrapText="1"/>
    </xf>
    <xf numFmtId="3" fontId="28" fillId="12" borderId="31" xfId="0" applyNumberFormat="1" applyFont="1" applyFill="1" applyBorder="1"/>
    <xf numFmtId="3" fontId="28" fillId="12" borderId="53" xfId="0" applyNumberFormat="1" applyFont="1" applyFill="1" applyBorder="1"/>
    <xf numFmtId="3" fontId="28" fillId="12" borderId="28" xfId="0" applyNumberFormat="1" applyFont="1" applyFill="1" applyBorder="1"/>
    <xf numFmtId="0" fontId="2" fillId="5" borderId="17" xfId="0" applyFont="1" applyFill="1" applyBorder="1" applyAlignment="1">
      <alignment horizontal="center" vertical="top" wrapText="1"/>
    </xf>
    <xf numFmtId="0" fontId="2" fillId="4" borderId="9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2" borderId="9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top" wrapText="1"/>
    </xf>
    <xf numFmtId="0" fontId="2" fillId="6" borderId="9" xfId="0" applyFont="1" applyFill="1" applyBorder="1" applyAlignment="1">
      <alignment horizontal="center" vertical="top" wrapText="1"/>
    </xf>
    <xf numFmtId="0" fontId="2" fillId="6" borderId="32" xfId="0" applyFont="1" applyFill="1" applyBorder="1" applyAlignment="1">
      <alignment horizontal="center" vertical="top" wrapText="1"/>
    </xf>
    <xf numFmtId="0" fontId="2" fillId="6" borderId="11" xfId="0" applyFont="1" applyFill="1" applyBorder="1" applyAlignment="1">
      <alignment horizontal="center" vertical="top" wrapText="1"/>
    </xf>
    <xf numFmtId="0" fontId="2" fillId="6" borderId="12" xfId="0" applyFont="1" applyFill="1" applyBorder="1" applyAlignment="1">
      <alignment horizontal="center" vertical="top" wrapText="1"/>
    </xf>
    <xf numFmtId="0" fontId="2" fillId="7" borderId="9" xfId="0" applyFont="1" applyFill="1" applyBorder="1" applyAlignment="1">
      <alignment horizontal="center" vertical="top" wrapText="1"/>
    </xf>
    <xf numFmtId="0" fontId="2" fillId="4" borderId="12" xfId="0" applyFont="1" applyFill="1" applyBorder="1" applyAlignment="1">
      <alignment horizontal="center" vertical="top" wrapText="1"/>
    </xf>
    <xf numFmtId="167" fontId="4" fillId="0" borderId="9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4" fillId="4" borderId="9" xfId="0" applyFont="1" applyFill="1" applyBorder="1" applyAlignment="1">
      <alignment horizontal="center" vertical="top" wrapText="1"/>
    </xf>
    <xf numFmtId="167" fontId="4" fillId="0" borderId="22" xfId="0" applyNumberFormat="1" applyFont="1" applyBorder="1" applyAlignment="1">
      <alignment horizontal="center" vertical="top" wrapText="1"/>
    </xf>
    <xf numFmtId="167" fontId="4" fillId="0" borderId="23" xfId="0" applyNumberFormat="1" applyFont="1" applyBorder="1" applyAlignment="1">
      <alignment horizontal="center" vertical="top" wrapText="1"/>
    </xf>
    <xf numFmtId="167" fontId="4" fillId="0" borderId="24" xfId="0" applyNumberFormat="1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top" wrapText="1"/>
    </xf>
    <xf numFmtId="0" fontId="4" fillId="4" borderId="16" xfId="0" applyFont="1" applyFill="1" applyBorder="1" applyAlignment="1">
      <alignment horizontal="center" vertical="top" wrapText="1"/>
    </xf>
    <xf numFmtId="0" fontId="4" fillId="4" borderId="17" xfId="0" applyFont="1" applyFill="1" applyBorder="1" applyAlignment="1">
      <alignment horizontal="center" vertical="top" wrapText="1"/>
    </xf>
    <xf numFmtId="167" fontId="4" fillId="0" borderId="12" xfId="0" applyNumberFormat="1" applyFont="1" applyBorder="1" applyAlignment="1">
      <alignment horizontal="center" vertical="top" wrapText="1"/>
    </xf>
    <xf numFmtId="167" fontId="4" fillId="0" borderId="16" xfId="0" applyNumberFormat="1" applyFont="1" applyBorder="1" applyAlignment="1">
      <alignment horizontal="center" vertical="top" wrapText="1"/>
    </xf>
    <xf numFmtId="167" fontId="4" fillId="0" borderId="17" xfId="0" applyNumberFormat="1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4" borderId="22" xfId="0" applyFont="1" applyFill="1" applyBorder="1" applyAlignment="1">
      <alignment horizontal="center" vertical="top" wrapText="1"/>
    </xf>
    <xf numFmtId="0" fontId="4" fillId="4" borderId="23" xfId="0" applyFont="1" applyFill="1" applyBorder="1" applyAlignment="1">
      <alignment horizontal="center" vertical="top" wrapText="1"/>
    </xf>
    <xf numFmtId="0" fontId="4" fillId="4" borderId="24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4" borderId="29" xfId="0" applyFont="1" applyFill="1" applyBorder="1" applyAlignment="1">
      <alignment horizontal="center"/>
    </xf>
    <xf numFmtId="0" fontId="7" fillId="4" borderId="30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2" fillId="6" borderId="27" xfId="0" applyFont="1" applyFill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28" fillId="12" borderId="29" xfId="0" applyNumberFormat="1" applyFont="1" applyFill="1" applyBorder="1" applyAlignment="1">
      <alignment horizontal="center"/>
    </xf>
    <xf numFmtId="3" fontId="28" fillId="12" borderId="30" xfId="0" applyNumberFormat="1" applyFont="1" applyFill="1" applyBorder="1" applyAlignment="1">
      <alignment horizontal="center"/>
    </xf>
    <xf numFmtId="3" fontId="28" fillId="12" borderId="18" xfId="0" applyNumberFormat="1" applyFont="1" applyFill="1" applyBorder="1" applyAlignment="1">
      <alignment horizontal="center"/>
    </xf>
    <xf numFmtId="3" fontId="28" fillId="12" borderId="0" xfId="0" applyNumberFormat="1" applyFont="1" applyFill="1" applyAlignment="1">
      <alignment horizontal="center"/>
    </xf>
    <xf numFmtId="3" fontId="28" fillId="12" borderId="1" xfId="0" applyNumberFormat="1" applyFont="1" applyFill="1" applyBorder="1" applyAlignment="1">
      <alignment horizontal="center"/>
    </xf>
    <xf numFmtId="3" fontId="28" fillId="12" borderId="2" xfId="0" applyNumberFormat="1" applyFont="1" applyFill="1" applyBorder="1" applyAlignment="1">
      <alignment horizontal="center"/>
    </xf>
    <xf numFmtId="0" fontId="17" fillId="0" borderId="3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6" fillId="12" borderId="9" xfId="0" applyFont="1" applyFill="1" applyBorder="1" applyAlignment="1">
      <alignment horizontal="center" vertical="center" wrapText="1"/>
    </xf>
    <xf numFmtId="3" fontId="17" fillId="0" borderId="38" xfId="0" applyNumberFormat="1" applyFont="1" applyBorder="1" applyAlignment="1">
      <alignment horizontal="center" vertical="center" wrapText="1"/>
    </xf>
    <xf numFmtId="3" fontId="17" fillId="0" borderId="7" xfId="0" applyNumberFormat="1" applyFont="1" applyBorder="1" applyAlignment="1">
      <alignment horizontal="center" vertical="center" wrapText="1"/>
    </xf>
    <xf numFmtId="3" fontId="6" fillId="0" borderId="46" xfId="0" applyNumberFormat="1" applyFont="1" applyBorder="1" applyAlignment="1">
      <alignment horizontal="center"/>
    </xf>
    <xf numFmtId="3" fontId="6" fillId="0" borderId="47" xfId="0" applyNumberFormat="1" applyFont="1" applyBorder="1" applyAlignment="1">
      <alignment horizontal="center"/>
    </xf>
    <xf numFmtId="3" fontId="6" fillId="0" borderId="48" xfId="0" applyNumberFormat="1" applyFont="1" applyBorder="1" applyAlignment="1">
      <alignment horizontal="center"/>
    </xf>
    <xf numFmtId="0" fontId="19" fillId="11" borderId="42" xfId="0" applyFont="1" applyFill="1" applyBorder="1" applyAlignment="1">
      <alignment horizontal="left" vertical="center" wrapText="1" indent="7"/>
    </xf>
    <xf numFmtId="0" fontId="19" fillId="11" borderId="43" xfId="0" applyFont="1" applyFill="1" applyBorder="1" applyAlignment="1">
      <alignment horizontal="left" vertical="center" wrapText="1" indent="7"/>
    </xf>
    <xf numFmtId="0" fontId="19" fillId="11" borderId="34" xfId="0" applyFont="1" applyFill="1" applyBorder="1" applyAlignment="1">
      <alignment horizontal="left" vertical="center" wrapText="1" indent="7"/>
    </xf>
    <xf numFmtId="0" fontId="19" fillId="11" borderId="37" xfId="0" applyFont="1" applyFill="1" applyBorder="1" applyAlignment="1">
      <alignment horizontal="left" vertical="center" wrapText="1" indent="7"/>
    </xf>
    <xf numFmtId="0" fontId="19" fillId="11" borderId="44" xfId="0" applyFont="1" applyFill="1" applyBorder="1" applyAlignment="1">
      <alignment horizontal="left" vertical="center" wrapText="1" indent="7"/>
    </xf>
    <xf numFmtId="0" fontId="19" fillId="11" borderId="36" xfId="0" applyFont="1" applyFill="1" applyBorder="1" applyAlignment="1">
      <alignment horizontal="left" vertical="center" wrapText="1" indent="7"/>
    </xf>
    <xf numFmtId="0" fontId="25" fillId="11" borderId="42" xfId="0" applyFont="1" applyFill="1" applyBorder="1" applyAlignment="1">
      <alignment horizontal="left" vertical="center" wrapText="1" indent="5"/>
    </xf>
    <xf numFmtId="0" fontId="25" fillId="11" borderId="43" xfId="0" applyFont="1" applyFill="1" applyBorder="1" applyAlignment="1">
      <alignment horizontal="left" vertical="center" wrapText="1" indent="5"/>
    </xf>
    <xf numFmtId="0" fontId="25" fillId="11" borderId="37" xfId="0" applyFont="1" applyFill="1" applyBorder="1" applyAlignment="1">
      <alignment horizontal="left" vertical="center" wrapText="1" indent="5"/>
    </xf>
    <xf numFmtId="0" fontId="25" fillId="11" borderId="44" xfId="0" applyFont="1" applyFill="1" applyBorder="1" applyAlignment="1">
      <alignment horizontal="left" vertical="center" wrapText="1" indent="5"/>
    </xf>
    <xf numFmtId="3" fontId="17" fillId="0" borderId="9" xfId="0" applyNumberFormat="1" applyFont="1" applyBorder="1" applyAlignment="1">
      <alignment vertical="center" wrapText="1"/>
    </xf>
    <xf numFmtId="0" fontId="16" fillId="0" borderId="13" xfId="0" applyFont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0" fontId="15" fillId="11" borderId="45" xfId="0" applyFont="1" applyFill="1" applyBorder="1" applyAlignment="1">
      <alignment horizontal="center" vertical="center" wrapText="1"/>
    </xf>
    <xf numFmtId="0" fontId="15" fillId="11" borderId="11" xfId="0" applyFont="1" applyFill="1" applyBorder="1" applyAlignment="1">
      <alignment horizontal="center" vertical="center" wrapText="1"/>
    </xf>
    <xf numFmtId="3" fontId="15" fillId="11" borderId="49" xfId="0" applyNumberFormat="1" applyFont="1" applyFill="1" applyBorder="1" applyAlignment="1">
      <alignment horizontal="center" vertical="center" wrapText="1"/>
    </xf>
    <xf numFmtId="3" fontId="15" fillId="11" borderId="6" xfId="0" applyNumberFormat="1" applyFont="1" applyFill="1" applyBorder="1" applyAlignment="1">
      <alignment horizontal="center" vertical="center" wrapText="1"/>
    </xf>
    <xf numFmtId="3" fontId="15" fillId="11" borderId="38" xfId="0" applyNumberFormat="1" applyFont="1" applyFill="1" applyBorder="1" applyAlignment="1">
      <alignment horizontal="center" vertical="center" wrapText="1"/>
    </xf>
    <xf numFmtId="3" fontId="15" fillId="11" borderId="7" xfId="0" applyNumberFormat="1" applyFont="1" applyFill="1" applyBorder="1" applyAlignment="1">
      <alignment horizontal="center" vertical="center" wrapText="1"/>
    </xf>
    <xf numFmtId="3" fontId="15" fillId="11" borderId="9" xfId="0" applyNumberFormat="1" applyFont="1" applyFill="1" applyBorder="1" applyAlignment="1">
      <alignment horizontal="center" vertical="center" wrapText="1"/>
    </xf>
    <xf numFmtId="3" fontId="15" fillId="11" borderId="50" xfId="0" applyNumberFormat="1" applyFont="1" applyFill="1" applyBorder="1" applyAlignment="1">
      <alignment horizontal="center" vertical="center" wrapText="1"/>
    </xf>
    <xf numFmtId="3" fontId="15" fillId="11" borderId="54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3" fontId="22" fillId="0" borderId="0" xfId="0" applyNumberFormat="1" applyFont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wrapText="1"/>
    </xf>
    <xf numFmtId="0" fontId="6" fillId="0" borderId="56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29" fillId="0" borderId="56" xfId="0" applyFont="1" applyBorder="1" applyAlignment="1">
      <alignment horizontal="center"/>
    </xf>
    <xf numFmtId="0" fontId="29" fillId="0" borderId="55" xfId="0" applyFont="1" applyBorder="1" applyAlignment="1">
      <alignment horizontal="center"/>
    </xf>
    <xf numFmtId="3" fontId="16" fillId="12" borderId="1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3" fontId="24" fillId="0" borderId="8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3" fontId="16" fillId="12" borderId="9" xfId="0" applyNumberFormat="1" applyFont="1" applyFill="1" applyBorder="1" applyAlignment="1">
      <alignment horizontal="center" vertical="center" wrapText="1"/>
    </xf>
    <xf numFmtId="3" fontId="24" fillId="0" borderId="9" xfId="0" applyNumberFormat="1" applyFont="1" applyBorder="1" applyAlignment="1">
      <alignment horizontal="center" vertical="center" wrapText="1"/>
    </xf>
    <xf numFmtId="3" fontId="16" fillId="12" borderId="21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horizontal="center" vertical="center" wrapText="1"/>
    </xf>
    <xf numFmtId="3" fontId="24" fillId="0" borderId="10" xfId="0" applyNumberFormat="1" applyFont="1" applyBorder="1" applyAlignment="1">
      <alignment horizontal="center" vertical="center" wrapText="1"/>
    </xf>
    <xf numFmtId="169" fontId="17" fillId="0" borderId="12" xfId="0" applyNumberFormat="1" applyFont="1" applyBorder="1" applyAlignment="1">
      <alignment horizontal="center" vertical="center" wrapText="1"/>
    </xf>
    <xf numFmtId="3" fontId="15" fillId="11" borderId="8" xfId="0" applyNumberFormat="1" applyFont="1" applyFill="1" applyBorder="1" applyAlignment="1">
      <alignment horizontal="center" vertical="center" wrapText="1"/>
    </xf>
    <xf numFmtId="3" fontId="16" fillId="0" borderId="56" xfId="0" applyNumberFormat="1" applyFont="1" applyBorder="1" applyAlignment="1">
      <alignment horizontal="center" vertical="center" wrapText="1"/>
    </xf>
    <xf numFmtId="3" fontId="24" fillId="12" borderId="20" xfId="0" applyNumberFormat="1" applyFont="1" applyFill="1" applyBorder="1" applyAlignment="1">
      <alignment horizontal="center" vertical="center" wrapText="1"/>
    </xf>
    <xf numFmtId="0" fontId="15" fillId="11" borderId="34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Y48"/>
  <sheetViews>
    <sheetView topLeftCell="M1" zoomScale="60" zoomScaleNormal="60" workbookViewId="0">
      <selection activeCell="X8" sqref="X8"/>
    </sheetView>
  </sheetViews>
  <sheetFormatPr baseColWidth="10" defaultColWidth="11.5" defaultRowHeight="16"/>
  <cols>
    <col min="1" max="1" width="11.5" style="14"/>
    <col min="2" max="2" width="42.6640625" style="14" customWidth="1"/>
    <col min="3" max="3" width="11.5" style="13"/>
    <col min="4" max="4" width="29.33203125" style="13" customWidth="1"/>
    <col min="5" max="5" width="18.5" style="13" customWidth="1"/>
    <col min="6" max="6" width="20.5" style="13" customWidth="1"/>
    <col min="7" max="7" width="37.6640625" style="13" bestFit="1" customWidth="1"/>
    <col min="8" max="8" width="28.83203125" style="13" customWidth="1"/>
    <col min="9" max="9" width="28.6640625" style="13" customWidth="1"/>
    <col min="10" max="10" width="11.5" style="13"/>
    <col min="11" max="11" width="25.5" style="13" bestFit="1" customWidth="1"/>
    <col min="12" max="12" width="18.5" style="13" bestFit="1" customWidth="1"/>
    <col min="13" max="13" width="24.5" style="13" customWidth="1"/>
    <col min="14" max="14" width="37.6640625" style="13" bestFit="1" customWidth="1"/>
    <col min="15" max="15" width="27.6640625" style="13" customWidth="1"/>
    <col min="16" max="16" width="29.33203125" style="13" customWidth="1"/>
    <col min="17" max="17" width="11.5" style="13"/>
    <col min="18" max="18" width="25.5" style="13" bestFit="1" customWidth="1"/>
    <col min="19" max="20" width="19" style="13" bestFit="1" customWidth="1"/>
    <col min="21" max="21" width="22.6640625" style="13" customWidth="1"/>
    <col min="22" max="22" width="26.33203125" style="13" customWidth="1"/>
    <col min="23" max="23" width="27" style="13" customWidth="1"/>
    <col min="24" max="24" width="19.6640625" style="13" customWidth="1"/>
    <col min="25" max="25" width="22" style="13" bestFit="1" customWidth="1"/>
    <col min="26" max="16384" width="11.5" style="13"/>
  </cols>
  <sheetData>
    <row r="1" spans="1:25" ht="15" customHeight="1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</row>
    <row r="2" spans="1:25" ht="13.5" customHeight="1">
      <c r="A2" s="137" t="s">
        <v>46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</row>
    <row r="3" spans="1:25" ht="9" customHeight="1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</row>
    <row r="4" spans="1:25" ht="30.75" customHeight="1">
      <c r="A4" s="138" t="s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</row>
    <row r="5" spans="1:25">
      <c r="A5" s="139"/>
      <c r="B5" s="141" t="s">
        <v>80</v>
      </c>
      <c r="C5" s="141"/>
      <c r="D5" s="141"/>
      <c r="E5" s="141"/>
      <c r="F5" s="141"/>
      <c r="G5" s="141"/>
      <c r="H5" s="141"/>
      <c r="I5" s="142" t="s">
        <v>81</v>
      </c>
      <c r="J5" s="142"/>
      <c r="K5" s="142"/>
      <c r="L5" s="142"/>
      <c r="M5" s="142"/>
      <c r="N5" s="142"/>
      <c r="O5" s="142"/>
      <c r="P5" s="143" t="s">
        <v>82</v>
      </c>
      <c r="Q5" s="143"/>
      <c r="R5" s="143"/>
      <c r="S5" s="143"/>
      <c r="T5" s="143"/>
      <c r="U5" s="143"/>
      <c r="V5" s="143"/>
    </row>
    <row r="6" spans="1:25" ht="31.5" customHeight="1">
      <c r="A6" s="140"/>
      <c r="B6" s="144" t="s">
        <v>2</v>
      </c>
      <c r="C6" s="146" t="s">
        <v>3</v>
      </c>
      <c r="D6" s="146" t="s">
        <v>4</v>
      </c>
      <c r="E6" s="146" t="s">
        <v>5</v>
      </c>
      <c r="F6" s="148" t="s">
        <v>23</v>
      </c>
      <c r="G6" s="146" t="s">
        <v>6</v>
      </c>
      <c r="H6" s="149" t="s">
        <v>22</v>
      </c>
      <c r="I6" s="136" t="s">
        <v>2</v>
      </c>
      <c r="J6" s="136" t="s">
        <v>3</v>
      </c>
      <c r="K6" s="136" t="s">
        <v>4</v>
      </c>
      <c r="L6" s="136" t="s">
        <v>5</v>
      </c>
      <c r="M6" s="136" t="s">
        <v>23</v>
      </c>
      <c r="N6" s="136" t="s">
        <v>6</v>
      </c>
      <c r="O6" s="152" t="s">
        <v>22</v>
      </c>
      <c r="P6" s="151" t="s">
        <v>2</v>
      </c>
      <c r="Q6" s="151" t="s">
        <v>3</v>
      </c>
      <c r="R6" s="151" t="s">
        <v>4</v>
      </c>
      <c r="S6" s="151" t="s">
        <v>5</v>
      </c>
      <c r="T6" s="151" t="s">
        <v>23</v>
      </c>
      <c r="U6" s="151" t="s">
        <v>6</v>
      </c>
      <c r="V6" s="151" t="s">
        <v>22</v>
      </c>
      <c r="W6" s="135" t="s">
        <v>7</v>
      </c>
      <c r="X6" s="135" t="s">
        <v>45</v>
      </c>
    </row>
    <row r="7" spans="1:25" ht="15" customHeight="1">
      <c r="A7" s="140"/>
      <c r="B7" s="145"/>
      <c r="C7" s="147"/>
      <c r="D7" s="147"/>
      <c r="E7" s="147"/>
      <c r="F7" s="146"/>
      <c r="G7" s="147"/>
      <c r="H7" s="150"/>
      <c r="I7" s="136"/>
      <c r="J7" s="136"/>
      <c r="K7" s="136"/>
      <c r="L7" s="136"/>
      <c r="M7" s="136"/>
      <c r="N7" s="136"/>
      <c r="O7" s="152"/>
      <c r="P7" s="151"/>
      <c r="Q7" s="151"/>
      <c r="R7" s="151"/>
      <c r="S7" s="151"/>
      <c r="T7" s="151"/>
      <c r="U7" s="151"/>
      <c r="V7" s="151"/>
      <c r="W7" s="135"/>
      <c r="X7" s="135"/>
    </row>
    <row r="8" spans="1:25" ht="70.5" customHeight="1">
      <c r="A8" s="21">
        <v>1</v>
      </c>
      <c r="B8" s="51" t="s">
        <v>47</v>
      </c>
      <c r="C8" s="49">
        <v>15</v>
      </c>
      <c r="D8" s="53">
        <v>10000</v>
      </c>
      <c r="E8" s="35">
        <f t="shared" ref="E8:E40" si="0">ROUND((D8*0.19),0)</f>
        <v>1900</v>
      </c>
      <c r="F8" s="35">
        <f t="shared" ref="F8:F24" si="1">+E8*C8</f>
        <v>28500</v>
      </c>
      <c r="G8" s="35">
        <f t="shared" ref="G8:G24" si="2">+D8+E8</f>
        <v>11900</v>
      </c>
      <c r="H8" s="35">
        <f t="shared" ref="H8:H24" si="3">(G8*C8)</f>
        <v>178500</v>
      </c>
      <c r="I8" s="51" t="s">
        <v>47</v>
      </c>
      <c r="J8" s="49">
        <v>15</v>
      </c>
      <c r="K8" s="36">
        <v>9800</v>
      </c>
      <c r="L8" s="35">
        <f t="shared" ref="L8:L15" si="4">ROUND((K8*0.19),0)</f>
        <v>1862</v>
      </c>
      <c r="M8" s="35">
        <f t="shared" ref="M8:M15" si="5">+L8*J8</f>
        <v>27930</v>
      </c>
      <c r="N8" s="35">
        <f t="shared" ref="N8:N15" si="6">+K8+L8</f>
        <v>11662</v>
      </c>
      <c r="O8" s="35">
        <f t="shared" ref="O8:O15" si="7">(N8*J8)</f>
        <v>174930</v>
      </c>
      <c r="P8" s="57" t="s">
        <v>47</v>
      </c>
      <c r="Q8" s="49">
        <v>15</v>
      </c>
      <c r="R8" s="36">
        <v>9800</v>
      </c>
      <c r="S8" s="35">
        <f t="shared" ref="S8:S15" si="8">ROUND((R8*0.19),0)</f>
        <v>1862</v>
      </c>
      <c r="T8" s="35">
        <f t="shared" ref="T8:T15" si="9">+S8*Q8</f>
        <v>27930</v>
      </c>
      <c r="U8" s="35">
        <f t="shared" ref="U8:U15" si="10">+R8+S8</f>
        <v>11662</v>
      </c>
      <c r="V8" s="35">
        <f t="shared" ref="V8:V15" si="11">(U8*Q8)</f>
        <v>174930</v>
      </c>
      <c r="W8" s="33">
        <f>ROUND((AVERAGE(V8,O8,H8)),0)</f>
        <v>176120</v>
      </c>
      <c r="Y8" s="59"/>
    </row>
    <row r="9" spans="1:25" ht="17">
      <c r="A9" s="21">
        <v>2</v>
      </c>
      <c r="B9" s="51" t="s">
        <v>48</v>
      </c>
      <c r="C9" s="49">
        <v>15</v>
      </c>
      <c r="D9" s="54">
        <v>60000</v>
      </c>
      <c r="E9" s="35">
        <f t="shared" si="0"/>
        <v>11400</v>
      </c>
      <c r="F9" s="35">
        <f t="shared" si="1"/>
        <v>171000</v>
      </c>
      <c r="G9" s="35">
        <f t="shared" si="2"/>
        <v>71400</v>
      </c>
      <c r="H9" s="35">
        <f t="shared" si="3"/>
        <v>1071000</v>
      </c>
      <c r="I9" s="51" t="s">
        <v>48</v>
      </c>
      <c r="J9" s="49">
        <v>15</v>
      </c>
      <c r="K9" s="34">
        <v>60000</v>
      </c>
      <c r="L9" s="35">
        <f t="shared" si="4"/>
        <v>11400</v>
      </c>
      <c r="M9" s="35">
        <f t="shared" si="5"/>
        <v>171000</v>
      </c>
      <c r="N9" s="35">
        <f t="shared" si="6"/>
        <v>71400</v>
      </c>
      <c r="O9" s="35">
        <f t="shared" si="7"/>
        <v>1071000</v>
      </c>
      <c r="P9" s="57" t="s">
        <v>48</v>
      </c>
      <c r="Q9" s="49">
        <v>15</v>
      </c>
      <c r="R9" s="34">
        <v>60000</v>
      </c>
      <c r="S9" s="35">
        <f t="shared" si="8"/>
        <v>11400</v>
      </c>
      <c r="T9" s="35">
        <f t="shared" si="9"/>
        <v>171000</v>
      </c>
      <c r="U9" s="35">
        <f t="shared" si="10"/>
        <v>71400</v>
      </c>
      <c r="V9" s="35">
        <f t="shared" si="11"/>
        <v>1071000</v>
      </c>
      <c r="W9" s="33">
        <f t="shared" ref="W9:W40" si="12">ROUND((AVERAGE(V9,O9,H9)),0)</f>
        <v>1071000</v>
      </c>
      <c r="Y9" s="59"/>
    </row>
    <row r="10" spans="1:25" ht="17">
      <c r="A10" s="21">
        <v>3</v>
      </c>
      <c r="B10" s="51" t="s">
        <v>49</v>
      </c>
      <c r="C10" s="49">
        <v>15</v>
      </c>
      <c r="D10" s="54">
        <v>37000</v>
      </c>
      <c r="E10" s="35">
        <f t="shared" si="0"/>
        <v>7030</v>
      </c>
      <c r="F10" s="35">
        <f t="shared" si="1"/>
        <v>105450</v>
      </c>
      <c r="G10" s="35">
        <f t="shared" si="2"/>
        <v>44030</v>
      </c>
      <c r="H10" s="35">
        <f t="shared" si="3"/>
        <v>660450</v>
      </c>
      <c r="I10" s="51" t="s">
        <v>49</v>
      </c>
      <c r="J10" s="49">
        <v>15</v>
      </c>
      <c r="K10" s="34">
        <v>36100</v>
      </c>
      <c r="L10" s="35">
        <f t="shared" si="4"/>
        <v>6859</v>
      </c>
      <c r="M10" s="35">
        <f t="shared" si="5"/>
        <v>102885</v>
      </c>
      <c r="N10" s="35">
        <f t="shared" si="6"/>
        <v>42959</v>
      </c>
      <c r="O10" s="35">
        <f t="shared" si="7"/>
        <v>644385</v>
      </c>
      <c r="P10" s="57" t="s">
        <v>49</v>
      </c>
      <c r="Q10" s="49">
        <v>15</v>
      </c>
      <c r="R10" s="34">
        <v>36100</v>
      </c>
      <c r="S10" s="35">
        <f t="shared" si="8"/>
        <v>6859</v>
      </c>
      <c r="T10" s="35">
        <f t="shared" si="9"/>
        <v>102885</v>
      </c>
      <c r="U10" s="35">
        <f t="shared" si="10"/>
        <v>42959</v>
      </c>
      <c r="V10" s="35">
        <f t="shared" si="11"/>
        <v>644385</v>
      </c>
      <c r="W10" s="33">
        <f t="shared" si="12"/>
        <v>649740</v>
      </c>
      <c r="Y10" s="59"/>
    </row>
    <row r="11" spans="1:25" ht="34">
      <c r="A11" s="21">
        <v>4</v>
      </c>
      <c r="B11" s="52" t="s">
        <v>50</v>
      </c>
      <c r="C11" s="49">
        <v>15</v>
      </c>
      <c r="D11" s="54">
        <v>160000</v>
      </c>
      <c r="E11" s="35">
        <f t="shared" si="0"/>
        <v>30400</v>
      </c>
      <c r="F11" s="35">
        <f t="shared" si="1"/>
        <v>456000</v>
      </c>
      <c r="G11" s="35">
        <f t="shared" si="2"/>
        <v>190400</v>
      </c>
      <c r="H11" s="35">
        <f t="shared" si="3"/>
        <v>2856000</v>
      </c>
      <c r="I11" s="52" t="s">
        <v>50</v>
      </c>
      <c r="J11" s="49">
        <v>15</v>
      </c>
      <c r="K11" s="34">
        <v>150000</v>
      </c>
      <c r="L11" s="35">
        <f t="shared" si="4"/>
        <v>28500</v>
      </c>
      <c r="M11" s="35">
        <f t="shared" si="5"/>
        <v>427500</v>
      </c>
      <c r="N11" s="35">
        <f t="shared" si="6"/>
        <v>178500</v>
      </c>
      <c r="O11" s="35">
        <f t="shared" si="7"/>
        <v>2677500</v>
      </c>
      <c r="P11" s="58" t="s">
        <v>50</v>
      </c>
      <c r="Q11" s="49">
        <v>15</v>
      </c>
      <c r="R11" s="34">
        <v>130000</v>
      </c>
      <c r="S11" s="35">
        <f t="shared" si="8"/>
        <v>24700</v>
      </c>
      <c r="T11" s="35">
        <f t="shared" si="9"/>
        <v>370500</v>
      </c>
      <c r="U11" s="35">
        <f t="shared" si="10"/>
        <v>154700</v>
      </c>
      <c r="V11" s="35">
        <f t="shared" si="11"/>
        <v>2320500</v>
      </c>
      <c r="W11" s="33">
        <f t="shared" si="12"/>
        <v>2618000</v>
      </c>
      <c r="Y11" s="59"/>
    </row>
    <row r="12" spans="1:25" ht="17">
      <c r="A12" s="21">
        <v>5</v>
      </c>
      <c r="B12" s="51" t="s">
        <v>51</v>
      </c>
      <c r="C12" s="49">
        <v>15</v>
      </c>
      <c r="D12" s="54">
        <v>58000</v>
      </c>
      <c r="E12" s="35">
        <f t="shared" si="0"/>
        <v>11020</v>
      </c>
      <c r="F12" s="35">
        <f t="shared" si="1"/>
        <v>165300</v>
      </c>
      <c r="G12" s="35">
        <f t="shared" si="2"/>
        <v>69020</v>
      </c>
      <c r="H12" s="35">
        <f t="shared" si="3"/>
        <v>1035300</v>
      </c>
      <c r="I12" s="51" t="s">
        <v>51</v>
      </c>
      <c r="J12" s="49">
        <v>15</v>
      </c>
      <c r="K12" s="34">
        <v>55000</v>
      </c>
      <c r="L12" s="35">
        <f t="shared" si="4"/>
        <v>10450</v>
      </c>
      <c r="M12" s="35">
        <f t="shared" si="5"/>
        <v>156750</v>
      </c>
      <c r="N12" s="35">
        <f t="shared" si="6"/>
        <v>65450</v>
      </c>
      <c r="O12" s="35">
        <f t="shared" si="7"/>
        <v>981750</v>
      </c>
      <c r="P12" s="57" t="s">
        <v>51</v>
      </c>
      <c r="Q12" s="49">
        <v>15</v>
      </c>
      <c r="R12" s="34">
        <v>55000</v>
      </c>
      <c r="S12" s="35">
        <f t="shared" si="8"/>
        <v>10450</v>
      </c>
      <c r="T12" s="35">
        <f t="shared" si="9"/>
        <v>156750</v>
      </c>
      <c r="U12" s="35">
        <f t="shared" si="10"/>
        <v>65450</v>
      </c>
      <c r="V12" s="35">
        <f t="shared" si="11"/>
        <v>981750</v>
      </c>
      <c r="W12" s="33">
        <f t="shared" si="12"/>
        <v>999600</v>
      </c>
      <c r="Y12" s="59"/>
    </row>
    <row r="13" spans="1:25" ht="24.75" customHeight="1">
      <c r="A13" s="21">
        <v>6</v>
      </c>
      <c r="B13" s="51" t="s">
        <v>52</v>
      </c>
      <c r="C13" s="49">
        <v>15</v>
      </c>
      <c r="D13" s="54">
        <v>10000</v>
      </c>
      <c r="E13" s="35">
        <f t="shared" si="0"/>
        <v>1900</v>
      </c>
      <c r="F13" s="35">
        <f t="shared" si="1"/>
        <v>28500</v>
      </c>
      <c r="G13" s="35">
        <f t="shared" si="2"/>
        <v>11900</v>
      </c>
      <c r="H13" s="35">
        <f t="shared" si="3"/>
        <v>178500</v>
      </c>
      <c r="I13" s="51" t="s">
        <v>52</v>
      </c>
      <c r="J13" s="49">
        <v>15</v>
      </c>
      <c r="K13" s="34">
        <v>9800</v>
      </c>
      <c r="L13" s="35">
        <f t="shared" si="4"/>
        <v>1862</v>
      </c>
      <c r="M13" s="35">
        <f t="shared" si="5"/>
        <v>27930</v>
      </c>
      <c r="N13" s="35">
        <f t="shared" si="6"/>
        <v>11662</v>
      </c>
      <c r="O13" s="35">
        <f t="shared" si="7"/>
        <v>174930</v>
      </c>
      <c r="P13" s="51" t="s">
        <v>52</v>
      </c>
      <c r="Q13" s="49">
        <v>15</v>
      </c>
      <c r="R13" s="34">
        <v>9800</v>
      </c>
      <c r="S13" s="35">
        <f t="shared" si="8"/>
        <v>1862</v>
      </c>
      <c r="T13" s="35">
        <f t="shared" si="9"/>
        <v>27930</v>
      </c>
      <c r="U13" s="35">
        <f t="shared" si="10"/>
        <v>11662</v>
      </c>
      <c r="V13" s="35">
        <f t="shared" si="11"/>
        <v>174930</v>
      </c>
      <c r="W13" s="33">
        <f t="shared" si="12"/>
        <v>176120</v>
      </c>
      <c r="Y13" s="59"/>
    </row>
    <row r="14" spans="1:25" ht="51.75" customHeight="1">
      <c r="A14" s="21">
        <v>7</v>
      </c>
      <c r="B14" s="51" t="s">
        <v>53</v>
      </c>
      <c r="C14" s="49">
        <v>15</v>
      </c>
      <c r="D14" s="54">
        <v>10000</v>
      </c>
      <c r="E14" s="35">
        <f t="shared" si="0"/>
        <v>1900</v>
      </c>
      <c r="F14" s="35">
        <f t="shared" si="1"/>
        <v>28500</v>
      </c>
      <c r="G14" s="35">
        <f t="shared" si="2"/>
        <v>11900</v>
      </c>
      <c r="H14" s="35">
        <f t="shared" si="3"/>
        <v>178500</v>
      </c>
      <c r="I14" s="51" t="s">
        <v>53</v>
      </c>
      <c r="J14" s="49">
        <v>15</v>
      </c>
      <c r="K14" s="34">
        <v>9800</v>
      </c>
      <c r="L14" s="35">
        <f t="shared" si="4"/>
        <v>1862</v>
      </c>
      <c r="M14" s="35">
        <f t="shared" si="5"/>
        <v>27930</v>
      </c>
      <c r="N14" s="35">
        <f t="shared" si="6"/>
        <v>11662</v>
      </c>
      <c r="O14" s="35">
        <f t="shared" si="7"/>
        <v>174930</v>
      </c>
      <c r="P14" s="57" t="s">
        <v>53</v>
      </c>
      <c r="Q14" s="49">
        <v>15</v>
      </c>
      <c r="R14" s="34">
        <v>9800</v>
      </c>
      <c r="S14" s="35">
        <f t="shared" si="8"/>
        <v>1862</v>
      </c>
      <c r="T14" s="35">
        <f t="shared" si="9"/>
        <v>27930</v>
      </c>
      <c r="U14" s="35">
        <f t="shared" si="10"/>
        <v>11662</v>
      </c>
      <c r="V14" s="35">
        <f t="shared" si="11"/>
        <v>174930</v>
      </c>
      <c r="W14" s="33">
        <f t="shared" si="12"/>
        <v>176120</v>
      </c>
      <c r="Y14" s="59"/>
    </row>
    <row r="15" spans="1:25" ht="59.25" customHeight="1">
      <c r="A15" s="21">
        <v>8</v>
      </c>
      <c r="B15" s="51" t="s">
        <v>54</v>
      </c>
      <c r="C15" s="49">
        <v>15</v>
      </c>
      <c r="D15" s="54">
        <v>65000</v>
      </c>
      <c r="E15" s="35">
        <f t="shared" si="0"/>
        <v>12350</v>
      </c>
      <c r="F15" s="35">
        <f t="shared" si="1"/>
        <v>185250</v>
      </c>
      <c r="G15" s="35">
        <f t="shared" si="2"/>
        <v>77350</v>
      </c>
      <c r="H15" s="35">
        <f t="shared" si="3"/>
        <v>1160250</v>
      </c>
      <c r="I15" s="51" t="s">
        <v>54</v>
      </c>
      <c r="J15" s="49">
        <v>15</v>
      </c>
      <c r="K15" s="34">
        <v>63100</v>
      </c>
      <c r="L15" s="35">
        <f t="shared" si="4"/>
        <v>11989</v>
      </c>
      <c r="M15" s="35">
        <f t="shared" si="5"/>
        <v>179835</v>
      </c>
      <c r="N15" s="35">
        <f t="shared" si="6"/>
        <v>75089</v>
      </c>
      <c r="O15" s="35">
        <f t="shared" si="7"/>
        <v>1126335</v>
      </c>
      <c r="P15" s="51" t="s">
        <v>54</v>
      </c>
      <c r="Q15" s="49">
        <v>15</v>
      </c>
      <c r="R15" s="34">
        <v>63100</v>
      </c>
      <c r="S15" s="35">
        <f t="shared" si="8"/>
        <v>11989</v>
      </c>
      <c r="T15" s="35">
        <f t="shared" si="9"/>
        <v>179835</v>
      </c>
      <c r="U15" s="35">
        <f t="shared" si="10"/>
        <v>75089</v>
      </c>
      <c r="V15" s="35">
        <f t="shared" si="11"/>
        <v>1126335</v>
      </c>
      <c r="W15" s="33">
        <f t="shared" si="12"/>
        <v>1137640</v>
      </c>
      <c r="Y15" s="59"/>
    </row>
    <row r="16" spans="1:25">
      <c r="A16" s="15">
        <v>9</v>
      </c>
      <c r="B16" s="26" t="s">
        <v>55</v>
      </c>
      <c r="C16" s="49">
        <v>15</v>
      </c>
      <c r="D16" s="55">
        <v>8000</v>
      </c>
      <c r="E16" s="35">
        <f t="shared" si="0"/>
        <v>1520</v>
      </c>
      <c r="F16" s="35">
        <f t="shared" si="1"/>
        <v>22800</v>
      </c>
      <c r="G16" s="35">
        <f t="shared" si="2"/>
        <v>9520</v>
      </c>
      <c r="H16" s="35">
        <f t="shared" si="3"/>
        <v>142800</v>
      </c>
      <c r="I16" s="26" t="s">
        <v>55</v>
      </c>
      <c r="J16" s="50">
        <v>15</v>
      </c>
      <c r="K16" s="16">
        <v>6600</v>
      </c>
      <c r="L16" s="17">
        <f t="shared" ref="L16:L24" si="13">ROUND((K16*0.19),0)</f>
        <v>1254</v>
      </c>
      <c r="M16" s="17">
        <f t="shared" ref="M16:M24" si="14">+L16*J16</f>
        <v>18810</v>
      </c>
      <c r="N16" s="17">
        <f t="shared" ref="N16:N24" si="15">+K16+L16</f>
        <v>7854</v>
      </c>
      <c r="O16" s="18">
        <f t="shared" ref="O16:O24" si="16">(N16*J16)</f>
        <v>117810</v>
      </c>
      <c r="P16" s="56" t="s">
        <v>55</v>
      </c>
      <c r="Q16" s="15">
        <v>15</v>
      </c>
      <c r="R16" s="37">
        <v>6600</v>
      </c>
      <c r="S16" s="38">
        <f t="shared" ref="S16:S24" si="17">ROUND((R16*0.19),0)</f>
        <v>1254</v>
      </c>
      <c r="T16" s="38">
        <f t="shared" ref="T16:T24" si="18">+S16*Q16</f>
        <v>18810</v>
      </c>
      <c r="U16" s="38">
        <f t="shared" ref="U16:U24" si="19">+R16+S16</f>
        <v>7854</v>
      </c>
      <c r="V16" s="38">
        <f t="shared" ref="V16:V24" si="20">(U16*Q16)</f>
        <v>117810</v>
      </c>
      <c r="W16" s="33">
        <f t="shared" si="12"/>
        <v>126140</v>
      </c>
      <c r="Y16" s="59"/>
    </row>
    <row r="17" spans="1:25" ht="55.5" customHeight="1">
      <c r="A17" s="15">
        <v>10</v>
      </c>
      <c r="B17" s="26" t="s">
        <v>56</v>
      </c>
      <c r="C17" s="49">
        <v>15</v>
      </c>
      <c r="D17" s="55">
        <v>68000</v>
      </c>
      <c r="E17" s="35">
        <f t="shared" si="0"/>
        <v>12920</v>
      </c>
      <c r="F17" s="35">
        <f t="shared" si="1"/>
        <v>193800</v>
      </c>
      <c r="G17" s="35">
        <f t="shared" si="2"/>
        <v>80920</v>
      </c>
      <c r="H17" s="35">
        <f t="shared" si="3"/>
        <v>1213800</v>
      </c>
      <c r="I17" s="31" t="s">
        <v>56</v>
      </c>
      <c r="J17" s="15">
        <v>15</v>
      </c>
      <c r="K17" s="16">
        <v>65000</v>
      </c>
      <c r="L17" s="17">
        <f t="shared" si="13"/>
        <v>12350</v>
      </c>
      <c r="M17" s="17">
        <f t="shared" si="14"/>
        <v>185250</v>
      </c>
      <c r="N17" s="17">
        <f t="shared" si="15"/>
        <v>77350</v>
      </c>
      <c r="O17" s="18">
        <f t="shared" si="16"/>
        <v>1160250</v>
      </c>
      <c r="P17" s="26" t="s">
        <v>56</v>
      </c>
      <c r="Q17" s="15">
        <v>15</v>
      </c>
      <c r="R17" s="37">
        <v>65000</v>
      </c>
      <c r="S17" s="38">
        <f t="shared" si="17"/>
        <v>12350</v>
      </c>
      <c r="T17" s="38">
        <f t="shared" si="18"/>
        <v>185250</v>
      </c>
      <c r="U17" s="38">
        <f t="shared" si="19"/>
        <v>77350</v>
      </c>
      <c r="V17" s="38">
        <f t="shared" si="20"/>
        <v>1160250</v>
      </c>
      <c r="W17" s="33">
        <f t="shared" si="12"/>
        <v>1178100</v>
      </c>
      <c r="Y17" s="59"/>
    </row>
    <row r="18" spans="1:25" ht="43.5" customHeight="1">
      <c r="A18" s="15">
        <v>11</v>
      </c>
      <c r="B18" s="26" t="s">
        <v>57</v>
      </c>
      <c r="C18" s="49">
        <v>15</v>
      </c>
      <c r="D18" s="55">
        <v>10000</v>
      </c>
      <c r="E18" s="35">
        <f t="shared" si="0"/>
        <v>1900</v>
      </c>
      <c r="F18" s="35">
        <f t="shared" si="1"/>
        <v>28500</v>
      </c>
      <c r="G18" s="35">
        <f t="shared" si="2"/>
        <v>11900</v>
      </c>
      <c r="H18" s="35">
        <f t="shared" si="3"/>
        <v>178500</v>
      </c>
      <c r="I18" s="31" t="s">
        <v>57</v>
      </c>
      <c r="J18" s="15">
        <v>15</v>
      </c>
      <c r="K18" s="16">
        <v>9800</v>
      </c>
      <c r="L18" s="17">
        <f t="shared" si="13"/>
        <v>1862</v>
      </c>
      <c r="M18" s="17">
        <f t="shared" si="14"/>
        <v>27930</v>
      </c>
      <c r="N18" s="17">
        <f t="shared" si="15"/>
        <v>11662</v>
      </c>
      <c r="O18" s="18">
        <f t="shared" si="16"/>
        <v>174930</v>
      </c>
      <c r="P18" s="26" t="s">
        <v>57</v>
      </c>
      <c r="Q18" s="15">
        <v>15</v>
      </c>
      <c r="R18" s="37">
        <v>9800</v>
      </c>
      <c r="S18" s="38">
        <f t="shared" si="17"/>
        <v>1862</v>
      </c>
      <c r="T18" s="38">
        <f t="shared" si="18"/>
        <v>27930</v>
      </c>
      <c r="U18" s="38">
        <f t="shared" si="19"/>
        <v>11662</v>
      </c>
      <c r="V18" s="38">
        <f t="shared" si="20"/>
        <v>174930</v>
      </c>
      <c r="W18" s="33">
        <f t="shared" si="12"/>
        <v>176120</v>
      </c>
      <c r="Y18" s="59"/>
    </row>
    <row r="19" spans="1:25" ht="73.5" customHeight="1">
      <c r="A19" s="15">
        <v>12</v>
      </c>
      <c r="B19" s="26" t="s">
        <v>58</v>
      </c>
      <c r="C19" s="49">
        <v>15</v>
      </c>
      <c r="D19" s="55">
        <v>68000</v>
      </c>
      <c r="E19" s="35">
        <f t="shared" si="0"/>
        <v>12920</v>
      </c>
      <c r="F19" s="35">
        <f t="shared" si="1"/>
        <v>193800</v>
      </c>
      <c r="G19" s="35">
        <f t="shared" si="2"/>
        <v>80920</v>
      </c>
      <c r="H19" s="35">
        <f t="shared" si="3"/>
        <v>1213800</v>
      </c>
      <c r="I19" s="31" t="s">
        <v>58</v>
      </c>
      <c r="J19" s="15">
        <v>15</v>
      </c>
      <c r="K19" s="16">
        <v>63100</v>
      </c>
      <c r="L19" s="17">
        <f t="shared" si="13"/>
        <v>11989</v>
      </c>
      <c r="M19" s="17">
        <f t="shared" si="14"/>
        <v>179835</v>
      </c>
      <c r="N19" s="17">
        <f t="shared" si="15"/>
        <v>75089</v>
      </c>
      <c r="O19" s="18">
        <f t="shared" si="16"/>
        <v>1126335</v>
      </c>
      <c r="P19" s="26" t="s">
        <v>58</v>
      </c>
      <c r="Q19" s="15">
        <v>15</v>
      </c>
      <c r="R19" s="37">
        <v>63100</v>
      </c>
      <c r="S19" s="38">
        <f t="shared" si="17"/>
        <v>11989</v>
      </c>
      <c r="T19" s="38">
        <f t="shared" si="18"/>
        <v>179835</v>
      </c>
      <c r="U19" s="38">
        <f t="shared" si="19"/>
        <v>75089</v>
      </c>
      <c r="V19" s="38">
        <f t="shared" si="20"/>
        <v>1126335</v>
      </c>
      <c r="W19" s="33">
        <f t="shared" si="12"/>
        <v>1155490</v>
      </c>
      <c r="Y19" s="59"/>
    </row>
    <row r="20" spans="1:25" ht="59.25" customHeight="1">
      <c r="A20" s="15">
        <v>13</v>
      </c>
      <c r="B20" s="26" t="s">
        <v>59</v>
      </c>
      <c r="C20" s="49">
        <v>15</v>
      </c>
      <c r="D20" s="55">
        <v>25000</v>
      </c>
      <c r="E20" s="35">
        <f t="shared" si="0"/>
        <v>4750</v>
      </c>
      <c r="F20" s="35">
        <f t="shared" si="1"/>
        <v>71250</v>
      </c>
      <c r="G20" s="35">
        <f t="shared" si="2"/>
        <v>29750</v>
      </c>
      <c r="H20" s="35">
        <f t="shared" si="3"/>
        <v>446250</v>
      </c>
      <c r="I20" s="31" t="s">
        <v>59</v>
      </c>
      <c r="J20" s="15">
        <v>15</v>
      </c>
      <c r="K20" s="16">
        <v>24000</v>
      </c>
      <c r="L20" s="17">
        <f t="shared" si="13"/>
        <v>4560</v>
      </c>
      <c r="M20" s="17">
        <f t="shared" si="14"/>
        <v>68400</v>
      </c>
      <c r="N20" s="17">
        <f t="shared" si="15"/>
        <v>28560</v>
      </c>
      <c r="O20" s="18">
        <f t="shared" si="16"/>
        <v>428400</v>
      </c>
      <c r="P20" s="26" t="s">
        <v>59</v>
      </c>
      <c r="Q20" s="15">
        <v>15</v>
      </c>
      <c r="R20" s="37">
        <v>24000</v>
      </c>
      <c r="S20" s="38">
        <f t="shared" si="17"/>
        <v>4560</v>
      </c>
      <c r="T20" s="38">
        <f t="shared" si="18"/>
        <v>68400</v>
      </c>
      <c r="U20" s="38">
        <f t="shared" si="19"/>
        <v>28560</v>
      </c>
      <c r="V20" s="38">
        <f t="shared" si="20"/>
        <v>428400</v>
      </c>
      <c r="W20" s="33">
        <f t="shared" si="12"/>
        <v>434350</v>
      </c>
      <c r="Y20" s="59"/>
    </row>
    <row r="21" spans="1:25" ht="50.25" customHeight="1">
      <c r="A21" s="15">
        <v>14</v>
      </c>
      <c r="B21" s="26" t="s">
        <v>60</v>
      </c>
      <c r="C21" s="49">
        <v>15</v>
      </c>
      <c r="D21" s="55">
        <v>20000</v>
      </c>
      <c r="E21" s="35">
        <f t="shared" si="0"/>
        <v>3800</v>
      </c>
      <c r="F21" s="35">
        <f t="shared" si="1"/>
        <v>57000</v>
      </c>
      <c r="G21" s="35">
        <f t="shared" si="2"/>
        <v>23800</v>
      </c>
      <c r="H21" s="35">
        <f t="shared" si="3"/>
        <v>357000</v>
      </c>
      <c r="I21" s="31" t="s">
        <v>60</v>
      </c>
      <c r="J21" s="15">
        <v>15</v>
      </c>
      <c r="K21" s="16">
        <v>19500</v>
      </c>
      <c r="L21" s="17">
        <f t="shared" si="13"/>
        <v>3705</v>
      </c>
      <c r="M21" s="17">
        <f t="shared" si="14"/>
        <v>55575</v>
      </c>
      <c r="N21" s="17">
        <f t="shared" si="15"/>
        <v>23205</v>
      </c>
      <c r="O21" s="18">
        <f t="shared" si="16"/>
        <v>348075</v>
      </c>
      <c r="P21" s="26" t="s">
        <v>60</v>
      </c>
      <c r="Q21" s="15">
        <v>15</v>
      </c>
      <c r="R21" s="37">
        <v>19500</v>
      </c>
      <c r="S21" s="38">
        <f t="shared" si="17"/>
        <v>3705</v>
      </c>
      <c r="T21" s="38">
        <f t="shared" si="18"/>
        <v>55575</v>
      </c>
      <c r="U21" s="38">
        <f t="shared" si="19"/>
        <v>23205</v>
      </c>
      <c r="V21" s="38">
        <f t="shared" si="20"/>
        <v>348075</v>
      </c>
      <c r="W21" s="33">
        <f t="shared" si="12"/>
        <v>351050</v>
      </c>
      <c r="Y21" s="59"/>
    </row>
    <row r="22" spans="1:25" ht="64.5" customHeight="1">
      <c r="A22" s="15">
        <v>15</v>
      </c>
      <c r="B22" s="26" t="s">
        <v>61</v>
      </c>
      <c r="C22" s="49">
        <v>7</v>
      </c>
      <c r="D22" s="55">
        <v>3200000</v>
      </c>
      <c r="E22" s="35">
        <f t="shared" si="0"/>
        <v>608000</v>
      </c>
      <c r="F22" s="35">
        <f t="shared" si="1"/>
        <v>4256000</v>
      </c>
      <c r="G22" s="35">
        <f t="shared" si="2"/>
        <v>3808000</v>
      </c>
      <c r="H22" s="35">
        <f t="shared" si="3"/>
        <v>26656000</v>
      </c>
      <c r="I22" s="31" t="s">
        <v>61</v>
      </c>
      <c r="J22" s="15">
        <v>7</v>
      </c>
      <c r="K22" s="16">
        <v>3200000</v>
      </c>
      <c r="L22" s="17">
        <f t="shared" si="13"/>
        <v>608000</v>
      </c>
      <c r="M22" s="17">
        <f t="shared" si="14"/>
        <v>4256000</v>
      </c>
      <c r="N22" s="17">
        <f t="shared" si="15"/>
        <v>3808000</v>
      </c>
      <c r="O22" s="18">
        <f t="shared" si="16"/>
        <v>26656000</v>
      </c>
      <c r="P22" s="26" t="s">
        <v>61</v>
      </c>
      <c r="Q22" s="15">
        <v>7</v>
      </c>
      <c r="R22" s="37">
        <v>3000000</v>
      </c>
      <c r="S22" s="38">
        <f t="shared" si="17"/>
        <v>570000</v>
      </c>
      <c r="T22" s="38">
        <f t="shared" si="18"/>
        <v>3990000</v>
      </c>
      <c r="U22" s="38">
        <f t="shared" si="19"/>
        <v>3570000</v>
      </c>
      <c r="V22" s="38">
        <f t="shared" si="20"/>
        <v>24990000</v>
      </c>
      <c r="W22" s="33">
        <f t="shared" si="12"/>
        <v>26100667</v>
      </c>
      <c r="Y22" s="59"/>
    </row>
    <row r="23" spans="1:25" ht="38.25" customHeight="1">
      <c r="A23" s="15">
        <v>16</v>
      </c>
      <c r="B23" s="26" t="s">
        <v>62</v>
      </c>
      <c r="C23" s="49">
        <v>15</v>
      </c>
      <c r="D23" s="55">
        <v>38000</v>
      </c>
      <c r="E23" s="35">
        <f t="shared" si="0"/>
        <v>7220</v>
      </c>
      <c r="F23" s="35">
        <f t="shared" si="1"/>
        <v>108300</v>
      </c>
      <c r="G23" s="35">
        <f t="shared" si="2"/>
        <v>45220</v>
      </c>
      <c r="H23" s="35">
        <f t="shared" si="3"/>
        <v>678300</v>
      </c>
      <c r="I23" s="31" t="s">
        <v>62</v>
      </c>
      <c r="J23" s="15">
        <v>15</v>
      </c>
      <c r="K23" s="16">
        <v>36200</v>
      </c>
      <c r="L23" s="17">
        <f t="shared" si="13"/>
        <v>6878</v>
      </c>
      <c r="M23" s="17">
        <f t="shared" si="14"/>
        <v>103170</v>
      </c>
      <c r="N23" s="17">
        <f t="shared" si="15"/>
        <v>43078</v>
      </c>
      <c r="O23" s="18">
        <f t="shared" si="16"/>
        <v>646170</v>
      </c>
      <c r="P23" s="26" t="s">
        <v>62</v>
      </c>
      <c r="Q23" s="15">
        <v>15</v>
      </c>
      <c r="R23" s="37">
        <v>36200</v>
      </c>
      <c r="S23" s="38">
        <f t="shared" si="17"/>
        <v>6878</v>
      </c>
      <c r="T23" s="38">
        <f t="shared" si="18"/>
        <v>103170</v>
      </c>
      <c r="U23" s="38">
        <f t="shared" si="19"/>
        <v>43078</v>
      </c>
      <c r="V23" s="38">
        <f t="shared" si="20"/>
        <v>646170</v>
      </c>
      <c r="W23" s="33">
        <f t="shared" si="12"/>
        <v>656880</v>
      </c>
      <c r="Y23" s="59"/>
    </row>
    <row r="24" spans="1:25" ht="51" customHeight="1">
      <c r="A24" s="15">
        <v>17</v>
      </c>
      <c r="B24" s="26" t="s">
        <v>63</v>
      </c>
      <c r="C24" s="49">
        <v>15</v>
      </c>
      <c r="D24" s="55">
        <v>38000</v>
      </c>
      <c r="E24" s="35">
        <f t="shared" si="0"/>
        <v>7220</v>
      </c>
      <c r="F24" s="35">
        <f t="shared" si="1"/>
        <v>108300</v>
      </c>
      <c r="G24" s="35">
        <f t="shared" si="2"/>
        <v>45220</v>
      </c>
      <c r="H24" s="35">
        <f t="shared" si="3"/>
        <v>678300</v>
      </c>
      <c r="I24" s="31" t="s">
        <v>63</v>
      </c>
      <c r="J24" s="15">
        <v>15</v>
      </c>
      <c r="K24" s="16">
        <v>36200</v>
      </c>
      <c r="L24" s="17">
        <f t="shared" si="13"/>
        <v>6878</v>
      </c>
      <c r="M24" s="17">
        <f t="shared" si="14"/>
        <v>103170</v>
      </c>
      <c r="N24" s="17">
        <f t="shared" si="15"/>
        <v>43078</v>
      </c>
      <c r="O24" s="18">
        <f t="shared" si="16"/>
        <v>646170</v>
      </c>
      <c r="P24" s="26" t="s">
        <v>63</v>
      </c>
      <c r="Q24" s="15">
        <v>15</v>
      </c>
      <c r="R24" s="37">
        <v>36200</v>
      </c>
      <c r="S24" s="38">
        <f t="shared" si="17"/>
        <v>6878</v>
      </c>
      <c r="T24" s="38">
        <f t="shared" si="18"/>
        <v>103170</v>
      </c>
      <c r="U24" s="38">
        <f t="shared" si="19"/>
        <v>43078</v>
      </c>
      <c r="V24" s="38">
        <f t="shared" si="20"/>
        <v>646170</v>
      </c>
      <c r="W24" s="33">
        <f t="shared" si="12"/>
        <v>656880</v>
      </c>
      <c r="Y24" s="59"/>
    </row>
    <row r="25" spans="1:25" ht="38.25" customHeight="1">
      <c r="A25" s="15">
        <v>18</v>
      </c>
      <c r="B25" s="26" t="s">
        <v>64</v>
      </c>
      <c r="C25" s="49">
        <v>15</v>
      </c>
      <c r="D25" s="55">
        <v>38000</v>
      </c>
      <c r="E25" s="35">
        <f t="shared" si="0"/>
        <v>7220</v>
      </c>
      <c r="F25" s="35">
        <f t="shared" ref="F25:F40" si="21">+E25*C25</f>
        <v>108300</v>
      </c>
      <c r="G25" s="35">
        <f t="shared" ref="G25:G40" si="22">+D25+E25</f>
        <v>45220</v>
      </c>
      <c r="H25" s="35">
        <f t="shared" ref="H25:H40" si="23">(G25*C25)</f>
        <v>678300</v>
      </c>
      <c r="I25" s="47" t="s">
        <v>64</v>
      </c>
      <c r="J25" s="15">
        <v>15</v>
      </c>
      <c r="K25" s="48">
        <v>36200</v>
      </c>
      <c r="L25" s="17">
        <f t="shared" ref="L25:L35" si="24">ROUND((K25*0.19),0)</f>
        <v>6878</v>
      </c>
      <c r="M25" s="17">
        <f t="shared" ref="M25:M35" si="25">+L25*J25</f>
        <v>103170</v>
      </c>
      <c r="N25" s="17">
        <f t="shared" ref="N25:N35" si="26">+K25+L25</f>
        <v>43078</v>
      </c>
      <c r="O25" s="17">
        <f t="shared" ref="O25:O35" si="27">(N25*J25)</f>
        <v>646170</v>
      </c>
      <c r="P25" s="31" t="s">
        <v>64</v>
      </c>
      <c r="Q25" s="15">
        <v>15</v>
      </c>
      <c r="R25" s="37">
        <v>36200</v>
      </c>
      <c r="S25" s="38">
        <f t="shared" ref="S25:S35" si="28">ROUND((R25*0.19),0)</f>
        <v>6878</v>
      </c>
      <c r="T25" s="38">
        <f t="shared" ref="T25:T35" si="29">+S25*Q25</f>
        <v>103170</v>
      </c>
      <c r="U25" s="38">
        <f t="shared" ref="U25:U35" si="30">+R25+S25</f>
        <v>43078</v>
      </c>
      <c r="V25" s="38">
        <f t="shared" ref="V25:V35" si="31">(U25*Q25)</f>
        <v>646170</v>
      </c>
      <c r="W25" s="33">
        <f t="shared" si="12"/>
        <v>656880</v>
      </c>
      <c r="Y25" s="59"/>
    </row>
    <row r="26" spans="1:25" ht="39.75" customHeight="1">
      <c r="A26" s="15">
        <v>19</v>
      </c>
      <c r="B26" s="26" t="s">
        <v>65</v>
      </c>
      <c r="C26" s="49">
        <v>15</v>
      </c>
      <c r="D26" s="55">
        <v>75000</v>
      </c>
      <c r="E26" s="35">
        <f t="shared" si="0"/>
        <v>14250</v>
      </c>
      <c r="F26" s="35">
        <f t="shared" si="21"/>
        <v>213750</v>
      </c>
      <c r="G26" s="35">
        <f t="shared" si="22"/>
        <v>89250</v>
      </c>
      <c r="H26" s="35">
        <f t="shared" si="23"/>
        <v>1338750</v>
      </c>
      <c r="I26" s="47" t="s">
        <v>65</v>
      </c>
      <c r="J26" s="15">
        <v>15</v>
      </c>
      <c r="K26" s="48">
        <v>73000</v>
      </c>
      <c r="L26" s="17">
        <f t="shared" si="24"/>
        <v>13870</v>
      </c>
      <c r="M26" s="17">
        <f t="shared" si="25"/>
        <v>208050</v>
      </c>
      <c r="N26" s="17">
        <f t="shared" si="26"/>
        <v>86870</v>
      </c>
      <c r="O26" s="17">
        <f t="shared" si="27"/>
        <v>1303050</v>
      </c>
      <c r="P26" s="31" t="s">
        <v>65</v>
      </c>
      <c r="Q26" s="15">
        <v>15</v>
      </c>
      <c r="R26" s="37">
        <v>65000</v>
      </c>
      <c r="S26" s="38">
        <f t="shared" si="28"/>
        <v>12350</v>
      </c>
      <c r="T26" s="38">
        <f t="shared" si="29"/>
        <v>185250</v>
      </c>
      <c r="U26" s="38">
        <f t="shared" si="30"/>
        <v>77350</v>
      </c>
      <c r="V26" s="38">
        <f t="shared" si="31"/>
        <v>1160250</v>
      </c>
      <c r="W26" s="33">
        <f t="shared" si="12"/>
        <v>1267350</v>
      </c>
      <c r="Y26" s="59"/>
    </row>
    <row r="27" spans="1:25" ht="30.75" customHeight="1">
      <c r="A27" s="15">
        <v>20</v>
      </c>
      <c r="B27" s="26" t="s">
        <v>66</v>
      </c>
      <c r="C27" s="49">
        <v>15</v>
      </c>
      <c r="D27" s="55">
        <v>38000</v>
      </c>
      <c r="E27" s="35">
        <f t="shared" si="0"/>
        <v>7220</v>
      </c>
      <c r="F27" s="35">
        <f t="shared" si="21"/>
        <v>108300</v>
      </c>
      <c r="G27" s="35">
        <f t="shared" si="22"/>
        <v>45220</v>
      </c>
      <c r="H27" s="35">
        <f t="shared" si="23"/>
        <v>678300</v>
      </c>
      <c r="I27" s="47" t="s">
        <v>66</v>
      </c>
      <c r="J27" s="15">
        <v>15</v>
      </c>
      <c r="K27" s="48">
        <v>36200</v>
      </c>
      <c r="L27" s="17">
        <f t="shared" si="24"/>
        <v>6878</v>
      </c>
      <c r="M27" s="17">
        <f t="shared" si="25"/>
        <v>103170</v>
      </c>
      <c r="N27" s="17">
        <f t="shared" si="26"/>
        <v>43078</v>
      </c>
      <c r="O27" s="17">
        <f t="shared" si="27"/>
        <v>646170</v>
      </c>
      <c r="P27" s="31" t="s">
        <v>66</v>
      </c>
      <c r="Q27" s="15">
        <v>15</v>
      </c>
      <c r="R27" s="37">
        <v>36200</v>
      </c>
      <c r="S27" s="38">
        <f t="shared" si="28"/>
        <v>6878</v>
      </c>
      <c r="T27" s="38">
        <f t="shared" si="29"/>
        <v>103170</v>
      </c>
      <c r="U27" s="38">
        <f t="shared" si="30"/>
        <v>43078</v>
      </c>
      <c r="V27" s="38">
        <f t="shared" si="31"/>
        <v>646170</v>
      </c>
      <c r="W27" s="33">
        <f t="shared" si="12"/>
        <v>656880</v>
      </c>
      <c r="Y27" s="59"/>
    </row>
    <row r="28" spans="1:25" ht="47.25" customHeight="1">
      <c r="A28" s="15">
        <v>21</v>
      </c>
      <c r="B28" s="26" t="s">
        <v>67</v>
      </c>
      <c r="C28" s="49">
        <v>15</v>
      </c>
      <c r="D28" s="55">
        <v>38000</v>
      </c>
      <c r="E28" s="35">
        <f t="shared" si="0"/>
        <v>7220</v>
      </c>
      <c r="F28" s="35">
        <f t="shared" si="21"/>
        <v>108300</v>
      </c>
      <c r="G28" s="35">
        <f t="shared" si="22"/>
        <v>45220</v>
      </c>
      <c r="H28" s="35">
        <f t="shared" si="23"/>
        <v>678300</v>
      </c>
      <c r="I28" s="47" t="s">
        <v>67</v>
      </c>
      <c r="J28" s="15">
        <v>15</v>
      </c>
      <c r="K28" s="48">
        <v>36200</v>
      </c>
      <c r="L28" s="17">
        <f t="shared" si="24"/>
        <v>6878</v>
      </c>
      <c r="M28" s="17">
        <f t="shared" si="25"/>
        <v>103170</v>
      </c>
      <c r="N28" s="17">
        <f t="shared" si="26"/>
        <v>43078</v>
      </c>
      <c r="O28" s="17">
        <f t="shared" si="27"/>
        <v>646170</v>
      </c>
      <c r="P28" s="31" t="s">
        <v>67</v>
      </c>
      <c r="Q28" s="15">
        <v>15</v>
      </c>
      <c r="R28" s="37">
        <v>36200</v>
      </c>
      <c r="S28" s="38">
        <f t="shared" si="28"/>
        <v>6878</v>
      </c>
      <c r="T28" s="38">
        <f t="shared" si="29"/>
        <v>103170</v>
      </c>
      <c r="U28" s="38">
        <f t="shared" si="30"/>
        <v>43078</v>
      </c>
      <c r="V28" s="38">
        <f t="shared" si="31"/>
        <v>646170</v>
      </c>
      <c r="W28" s="33">
        <f t="shared" si="12"/>
        <v>656880</v>
      </c>
      <c r="Y28" s="59"/>
    </row>
    <row r="29" spans="1:25" ht="36" customHeight="1">
      <c r="A29" s="15">
        <v>22</v>
      </c>
      <c r="B29" s="26" t="s">
        <v>68</v>
      </c>
      <c r="C29" s="49">
        <v>15</v>
      </c>
      <c r="D29" s="55">
        <v>20000</v>
      </c>
      <c r="E29" s="35">
        <f t="shared" si="0"/>
        <v>3800</v>
      </c>
      <c r="F29" s="35">
        <f t="shared" si="21"/>
        <v>57000</v>
      </c>
      <c r="G29" s="35">
        <f t="shared" si="22"/>
        <v>23800</v>
      </c>
      <c r="H29" s="35">
        <f t="shared" si="23"/>
        <v>357000</v>
      </c>
      <c r="I29" s="47" t="s">
        <v>68</v>
      </c>
      <c r="J29" s="15">
        <v>15</v>
      </c>
      <c r="K29" s="48">
        <v>19500</v>
      </c>
      <c r="L29" s="17">
        <f t="shared" si="24"/>
        <v>3705</v>
      </c>
      <c r="M29" s="17">
        <f t="shared" si="25"/>
        <v>55575</v>
      </c>
      <c r="N29" s="17">
        <f t="shared" si="26"/>
        <v>23205</v>
      </c>
      <c r="O29" s="17">
        <f t="shared" si="27"/>
        <v>348075</v>
      </c>
      <c r="P29" s="31" t="s">
        <v>68</v>
      </c>
      <c r="Q29" s="15">
        <v>15</v>
      </c>
      <c r="R29" s="37">
        <v>19500</v>
      </c>
      <c r="S29" s="38">
        <f t="shared" si="28"/>
        <v>3705</v>
      </c>
      <c r="T29" s="38">
        <f t="shared" si="29"/>
        <v>55575</v>
      </c>
      <c r="U29" s="38">
        <f t="shared" si="30"/>
        <v>23205</v>
      </c>
      <c r="V29" s="38">
        <f t="shared" si="31"/>
        <v>348075</v>
      </c>
      <c r="W29" s="33">
        <f t="shared" si="12"/>
        <v>351050</v>
      </c>
      <c r="Y29" s="59"/>
    </row>
    <row r="30" spans="1:25" ht="36" customHeight="1">
      <c r="A30" s="15">
        <v>23</v>
      </c>
      <c r="B30" s="26" t="s">
        <v>69</v>
      </c>
      <c r="C30" s="49">
        <v>15</v>
      </c>
      <c r="D30" s="55">
        <v>6800</v>
      </c>
      <c r="E30" s="35">
        <f t="shared" si="0"/>
        <v>1292</v>
      </c>
      <c r="F30" s="35">
        <f t="shared" si="21"/>
        <v>19380</v>
      </c>
      <c r="G30" s="35">
        <f t="shared" si="22"/>
        <v>8092</v>
      </c>
      <c r="H30" s="35">
        <f t="shared" si="23"/>
        <v>121380</v>
      </c>
      <c r="I30" s="47" t="s">
        <v>69</v>
      </c>
      <c r="J30" s="15">
        <v>15</v>
      </c>
      <c r="K30" s="48">
        <v>6600</v>
      </c>
      <c r="L30" s="17">
        <f t="shared" si="24"/>
        <v>1254</v>
      </c>
      <c r="M30" s="17">
        <f t="shared" si="25"/>
        <v>18810</v>
      </c>
      <c r="N30" s="17">
        <f t="shared" si="26"/>
        <v>7854</v>
      </c>
      <c r="O30" s="17">
        <f t="shared" si="27"/>
        <v>117810</v>
      </c>
      <c r="P30" s="31" t="s">
        <v>69</v>
      </c>
      <c r="Q30" s="15">
        <v>15</v>
      </c>
      <c r="R30" s="37">
        <v>6600</v>
      </c>
      <c r="S30" s="38">
        <f t="shared" si="28"/>
        <v>1254</v>
      </c>
      <c r="T30" s="38">
        <f t="shared" si="29"/>
        <v>18810</v>
      </c>
      <c r="U30" s="38">
        <f t="shared" si="30"/>
        <v>7854</v>
      </c>
      <c r="V30" s="38">
        <f t="shared" si="31"/>
        <v>117810</v>
      </c>
      <c r="W30" s="33">
        <f t="shared" si="12"/>
        <v>119000</v>
      </c>
      <c r="Y30" s="59"/>
    </row>
    <row r="31" spans="1:25" ht="28.5" customHeight="1">
      <c r="A31" s="15">
        <v>24</v>
      </c>
      <c r="B31" s="26" t="s">
        <v>70</v>
      </c>
      <c r="C31" s="15">
        <v>7</v>
      </c>
      <c r="D31" s="55">
        <v>290000</v>
      </c>
      <c r="E31" s="35">
        <f t="shared" si="0"/>
        <v>55100</v>
      </c>
      <c r="F31" s="35">
        <f t="shared" si="21"/>
        <v>385700</v>
      </c>
      <c r="G31" s="35">
        <f t="shared" si="22"/>
        <v>345100</v>
      </c>
      <c r="H31" s="35">
        <f t="shared" si="23"/>
        <v>2415700</v>
      </c>
      <c r="I31" s="47" t="s">
        <v>70</v>
      </c>
      <c r="J31" s="15">
        <v>7</v>
      </c>
      <c r="K31" s="48">
        <v>270000</v>
      </c>
      <c r="L31" s="17">
        <f t="shared" si="24"/>
        <v>51300</v>
      </c>
      <c r="M31" s="17">
        <f t="shared" si="25"/>
        <v>359100</v>
      </c>
      <c r="N31" s="17">
        <f t="shared" si="26"/>
        <v>321300</v>
      </c>
      <c r="O31" s="17">
        <f t="shared" si="27"/>
        <v>2249100</v>
      </c>
      <c r="P31" s="31" t="s">
        <v>70</v>
      </c>
      <c r="Q31" s="15">
        <v>7</v>
      </c>
      <c r="R31" s="37">
        <v>250000</v>
      </c>
      <c r="S31" s="38">
        <f t="shared" si="28"/>
        <v>47500</v>
      </c>
      <c r="T31" s="38">
        <f t="shared" si="29"/>
        <v>332500</v>
      </c>
      <c r="U31" s="38">
        <f t="shared" si="30"/>
        <v>297500</v>
      </c>
      <c r="V31" s="38">
        <f t="shared" si="31"/>
        <v>2082500</v>
      </c>
      <c r="W31" s="33">
        <f t="shared" si="12"/>
        <v>2249100</v>
      </c>
      <c r="Y31" s="59"/>
    </row>
    <row r="32" spans="1:25" ht="36" customHeight="1">
      <c r="A32" s="15">
        <v>25</v>
      </c>
      <c r="B32" s="26" t="s">
        <v>71</v>
      </c>
      <c r="C32" s="15">
        <v>15</v>
      </c>
      <c r="D32" s="55">
        <v>25000</v>
      </c>
      <c r="E32" s="35">
        <f t="shared" si="0"/>
        <v>4750</v>
      </c>
      <c r="F32" s="35">
        <f t="shared" si="21"/>
        <v>71250</v>
      </c>
      <c r="G32" s="35">
        <f t="shared" si="22"/>
        <v>29750</v>
      </c>
      <c r="H32" s="35">
        <f t="shared" si="23"/>
        <v>446250</v>
      </c>
      <c r="I32" s="47" t="s">
        <v>71</v>
      </c>
      <c r="J32" s="15">
        <v>15</v>
      </c>
      <c r="K32" s="48">
        <v>2800</v>
      </c>
      <c r="L32" s="17">
        <f t="shared" si="24"/>
        <v>532</v>
      </c>
      <c r="M32" s="17">
        <f t="shared" si="25"/>
        <v>7980</v>
      </c>
      <c r="N32" s="17">
        <f t="shared" si="26"/>
        <v>3332</v>
      </c>
      <c r="O32" s="17">
        <f t="shared" si="27"/>
        <v>49980</v>
      </c>
      <c r="P32" s="31" t="s">
        <v>71</v>
      </c>
      <c r="Q32" s="15">
        <v>15</v>
      </c>
      <c r="R32" s="37">
        <v>2800</v>
      </c>
      <c r="S32" s="38">
        <f t="shared" si="28"/>
        <v>532</v>
      </c>
      <c r="T32" s="38">
        <f t="shared" si="29"/>
        <v>7980</v>
      </c>
      <c r="U32" s="38">
        <f t="shared" si="30"/>
        <v>3332</v>
      </c>
      <c r="V32" s="38">
        <f t="shared" si="31"/>
        <v>49980</v>
      </c>
      <c r="W32" s="33">
        <f t="shared" si="12"/>
        <v>182070</v>
      </c>
      <c r="Y32" s="59"/>
    </row>
    <row r="33" spans="1:25" ht="40.5" customHeight="1">
      <c r="A33" s="15">
        <v>26</v>
      </c>
      <c r="B33" s="26" t="s">
        <v>72</v>
      </c>
      <c r="C33" s="15">
        <v>7</v>
      </c>
      <c r="D33" s="55">
        <v>290000</v>
      </c>
      <c r="E33" s="35">
        <f t="shared" si="0"/>
        <v>55100</v>
      </c>
      <c r="F33" s="35">
        <f t="shared" si="21"/>
        <v>385700</v>
      </c>
      <c r="G33" s="35">
        <f t="shared" si="22"/>
        <v>345100</v>
      </c>
      <c r="H33" s="35">
        <f t="shared" si="23"/>
        <v>2415700</v>
      </c>
      <c r="I33" s="47" t="s">
        <v>72</v>
      </c>
      <c r="J33" s="15">
        <v>7</v>
      </c>
      <c r="K33" s="48">
        <v>270000</v>
      </c>
      <c r="L33" s="17">
        <f t="shared" si="24"/>
        <v>51300</v>
      </c>
      <c r="M33" s="17">
        <f t="shared" si="25"/>
        <v>359100</v>
      </c>
      <c r="N33" s="17">
        <f t="shared" si="26"/>
        <v>321300</v>
      </c>
      <c r="O33" s="17">
        <f t="shared" si="27"/>
        <v>2249100</v>
      </c>
      <c r="P33" s="31" t="s">
        <v>72</v>
      </c>
      <c r="Q33" s="15">
        <v>7</v>
      </c>
      <c r="R33" s="37">
        <v>250000</v>
      </c>
      <c r="S33" s="38">
        <f t="shared" si="28"/>
        <v>47500</v>
      </c>
      <c r="T33" s="38">
        <f t="shared" si="29"/>
        <v>332500</v>
      </c>
      <c r="U33" s="38">
        <f t="shared" si="30"/>
        <v>297500</v>
      </c>
      <c r="V33" s="38">
        <f t="shared" si="31"/>
        <v>2082500</v>
      </c>
      <c r="W33" s="33">
        <f t="shared" si="12"/>
        <v>2249100</v>
      </c>
      <c r="Y33" s="59"/>
    </row>
    <row r="34" spans="1:25" ht="51" customHeight="1">
      <c r="A34" s="15">
        <v>27</v>
      </c>
      <c r="B34" s="26" t="s">
        <v>73</v>
      </c>
      <c r="C34" s="15">
        <v>15</v>
      </c>
      <c r="D34" s="55">
        <v>20000</v>
      </c>
      <c r="E34" s="35">
        <f t="shared" si="0"/>
        <v>3800</v>
      </c>
      <c r="F34" s="35">
        <f t="shared" si="21"/>
        <v>57000</v>
      </c>
      <c r="G34" s="35">
        <f t="shared" si="22"/>
        <v>23800</v>
      </c>
      <c r="H34" s="35">
        <f t="shared" si="23"/>
        <v>357000</v>
      </c>
      <c r="I34" s="47" t="s">
        <v>73</v>
      </c>
      <c r="J34" s="15">
        <v>15</v>
      </c>
      <c r="K34" s="48">
        <v>19500</v>
      </c>
      <c r="L34" s="17">
        <f t="shared" si="24"/>
        <v>3705</v>
      </c>
      <c r="M34" s="17">
        <f t="shared" si="25"/>
        <v>55575</v>
      </c>
      <c r="N34" s="17">
        <f t="shared" si="26"/>
        <v>23205</v>
      </c>
      <c r="O34" s="17">
        <f t="shared" si="27"/>
        <v>348075</v>
      </c>
      <c r="P34" s="31" t="s">
        <v>73</v>
      </c>
      <c r="Q34" s="15">
        <v>15</v>
      </c>
      <c r="R34" s="37">
        <v>19500</v>
      </c>
      <c r="S34" s="38">
        <f t="shared" si="28"/>
        <v>3705</v>
      </c>
      <c r="T34" s="38">
        <f t="shared" si="29"/>
        <v>55575</v>
      </c>
      <c r="U34" s="38">
        <f t="shared" si="30"/>
        <v>23205</v>
      </c>
      <c r="V34" s="38">
        <f t="shared" si="31"/>
        <v>348075</v>
      </c>
      <c r="W34" s="33">
        <f t="shared" si="12"/>
        <v>351050</v>
      </c>
      <c r="Y34" s="59"/>
    </row>
    <row r="35" spans="1:25" ht="36.75" customHeight="1">
      <c r="A35" s="15">
        <v>28</v>
      </c>
      <c r="B35" s="26" t="s">
        <v>74</v>
      </c>
      <c r="C35" s="15">
        <v>15</v>
      </c>
      <c r="D35" s="55">
        <v>290000</v>
      </c>
      <c r="E35" s="35">
        <f t="shared" si="0"/>
        <v>55100</v>
      </c>
      <c r="F35" s="35">
        <f t="shared" si="21"/>
        <v>826500</v>
      </c>
      <c r="G35" s="35">
        <f t="shared" si="22"/>
        <v>345100</v>
      </c>
      <c r="H35" s="35">
        <f t="shared" si="23"/>
        <v>5176500</v>
      </c>
      <c r="I35" s="47" t="s">
        <v>74</v>
      </c>
      <c r="J35" s="15">
        <v>15</v>
      </c>
      <c r="K35" s="48">
        <v>270000</v>
      </c>
      <c r="L35" s="17">
        <f t="shared" si="24"/>
        <v>51300</v>
      </c>
      <c r="M35" s="17">
        <f t="shared" si="25"/>
        <v>769500</v>
      </c>
      <c r="N35" s="17">
        <f t="shared" si="26"/>
        <v>321300</v>
      </c>
      <c r="O35" s="17">
        <f t="shared" si="27"/>
        <v>4819500</v>
      </c>
      <c r="P35" s="31" t="s">
        <v>74</v>
      </c>
      <c r="Q35" s="15">
        <v>15</v>
      </c>
      <c r="R35" s="37">
        <v>250000</v>
      </c>
      <c r="S35" s="38">
        <f t="shared" si="28"/>
        <v>47500</v>
      </c>
      <c r="T35" s="38">
        <f t="shared" si="29"/>
        <v>712500</v>
      </c>
      <c r="U35" s="38">
        <f t="shared" si="30"/>
        <v>297500</v>
      </c>
      <c r="V35" s="38">
        <f t="shared" si="31"/>
        <v>4462500</v>
      </c>
      <c r="W35" s="33">
        <f t="shared" si="12"/>
        <v>4819500</v>
      </c>
      <c r="Y35" s="59"/>
    </row>
    <row r="36" spans="1:25" ht="40.5" customHeight="1">
      <c r="A36" s="15">
        <v>29</v>
      </c>
      <c r="B36" s="26" t="s">
        <v>75</v>
      </c>
      <c r="C36" s="15">
        <v>15</v>
      </c>
      <c r="D36" s="55">
        <v>6000</v>
      </c>
      <c r="E36" s="35">
        <f t="shared" ref="E36:E39" si="32">ROUND((D36*0.19),0)</f>
        <v>1140</v>
      </c>
      <c r="F36" s="35">
        <f t="shared" ref="F36:F39" si="33">+E36*C36</f>
        <v>17100</v>
      </c>
      <c r="G36" s="35">
        <f t="shared" ref="G36:G39" si="34">+D36+E36</f>
        <v>7140</v>
      </c>
      <c r="H36" s="35">
        <f t="shared" ref="H36:H39" si="35">(G36*C36)</f>
        <v>107100</v>
      </c>
      <c r="I36" s="47" t="s">
        <v>75</v>
      </c>
      <c r="J36" s="15">
        <v>15</v>
      </c>
      <c r="K36" s="48">
        <v>6600</v>
      </c>
      <c r="L36" s="17">
        <f t="shared" ref="L36:L40" si="36">ROUND((K36*0.19),0)</f>
        <v>1254</v>
      </c>
      <c r="M36" s="17">
        <f t="shared" ref="M36:M40" si="37">+L36*J36</f>
        <v>18810</v>
      </c>
      <c r="N36" s="17">
        <f t="shared" ref="N36:N40" si="38">+K36+L36</f>
        <v>7854</v>
      </c>
      <c r="O36" s="17">
        <f t="shared" ref="O36:O40" si="39">(N36*J36)</f>
        <v>117810</v>
      </c>
      <c r="P36" s="31" t="s">
        <v>75</v>
      </c>
      <c r="Q36" s="15">
        <v>15</v>
      </c>
      <c r="R36" s="37">
        <v>6600</v>
      </c>
      <c r="S36" s="38">
        <f t="shared" ref="S36:S40" si="40">ROUND((R36*0.19),0)</f>
        <v>1254</v>
      </c>
      <c r="T36" s="38">
        <f t="shared" ref="T36:T40" si="41">+S36*Q36</f>
        <v>18810</v>
      </c>
      <c r="U36" s="38">
        <f t="shared" ref="U36:U40" si="42">+R36+S36</f>
        <v>7854</v>
      </c>
      <c r="V36" s="38">
        <f t="shared" ref="V36:V40" si="43">(U36*Q36)</f>
        <v>117810</v>
      </c>
      <c r="W36" s="33">
        <f t="shared" si="12"/>
        <v>114240</v>
      </c>
      <c r="Y36" s="59"/>
    </row>
    <row r="37" spans="1:25" ht="29.25" customHeight="1">
      <c r="A37" s="15">
        <v>30</v>
      </c>
      <c r="B37" s="26" t="s">
        <v>76</v>
      </c>
      <c r="C37" s="15">
        <v>15</v>
      </c>
      <c r="D37" s="55">
        <v>38000</v>
      </c>
      <c r="E37" s="35">
        <f t="shared" si="32"/>
        <v>7220</v>
      </c>
      <c r="F37" s="35">
        <f t="shared" si="33"/>
        <v>108300</v>
      </c>
      <c r="G37" s="35">
        <f t="shared" si="34"/>
        <v>45220</v>
      </c>
      <c r="H37" s="35">
        <f t="shared" si="35"/>
        <v>678300</v>
      </c>
      <c r="I37" s="47" t="s">
        <v>76</v>
      </c>
      <c r="J37" s="15">
        <v>15</v>
      </c>
      <c r="K37" s="48">
        <v>36200</v>
      </c>
      <c r="L37" s="17">
        <f t="shared" si="36"/>
        <v>6878</v>
      </c>
      <c r="M37" s="17">
        <f t="shared" si="37"/>
        <v>103170</v>
      </c>
      <c r="N37" s="17">
        <f t="shared" si="38"/>
        <v>43078</v>
      </c>
      <c r="O37" s="17">
        <f t="shared" si="39"/>
        <v>646170</v>
      </c>
      <c r="P37" s="31" t="s">
        <v>76</v>
      </c>
      <c r="Q37" s="15">
        <v>15</v>
      </c>
      <c r="R37" s="37">
        <v>36200</v>
      </c>
      <c r="S37" s="38">
        <f t="shared" si="40"/>
        <v>6878</v>
      </c>
      <c r="T37" s="38">
        <f t="shared" si="41"/>
        <v>103170</v>
      </c>
      <c r="U37" s="38">
        <f t="shared" si="42"/>
        <v>43078</v>
      </c>
      <c r="V37" s="38">
        <f t="shared" si="43"/>
        <v>646170</v>
      </c>
      <c r="W37" s="33">
        <f t="shared" si="12"/>
        <v>656880</v>
      </c>
      <c r="Y37" s="59"/>
    </row>
    <row r="38" spans="1:25" ht="36" customHeight="1">
      <c r="A38" s="15">
        <v>31</v>
      </c>
      <c r="B38" s="26" t="s">
        <v>77</v>
      </c>
      <c r="C38" s="15">
        <v>2</v>
      </c>
      <c r="D38" s="55">
        <v>900000</v>
      </c>
      <c r="E38" s="35">
        <f t="shared" si="32"/>
        <v>171000</v>
      </c>
      <c r="F38" s="35">
        <f t="shared" si="33"/>
        <v>342000</v>
      </c>
      <c r="G38" s="35">
        <f t="shared" si="34"/>
        <v>1071000</v>
      </c>
      <c r="H38" s="35">
        <f t="shared" si="35"/>
        <v>2142000</v>
      </c>
      <c r="I38" s="47" t="s">
        <v>77</v>
      </c>
      <c r="J38" s="15">
        <v>2</v>
      </c>
      <c r="K38" s="48">
        <v>800000</v>
      </c>
      <c r="L38" s="17">
        <f t="shared" si="36"/>
        <v>152000</v>
      </c>
      <c r="M38" s="17">
        <f t="shared" si="37"/>
        <v>304000</v>
      </c>
      <c r="N38" s="17">
        <f t="shared" si="38"/>
        <v>952000</v>
      </c>
      <c r="O38" s="17">
        <f t="shared" si="39"/>
        <v>1904000</v>
      </c>
      <c r="P38" s="31" t="s">
        <v>77</v>
      </c>
      <c r="Q38" s="15">
        <v>2</v>
      </c>
      <c r="R38" s="37">
        <v>800000</v>
      </c>
      <c r="S38" s="38">
        <f t="shared" si="40"/>
        <v>152000</v>
      </c>
      <c r="T38" s="38">
        <f t="shared" si="41"/>
        <v>304000</v>
      </c>
      <c r="U38" s="38">
        <f t="shared" si="42"/>
        <v>952000</v>
      </c>
      <c r="V38" s="38">
        <f t="shared" si="43"/>
        <v>1904000</v>
      </c>
      <c r="W38" s="33">
        <f t="shared" si="12"/>
        <v>1983333</v>
      </c>
      <c r="Y38" s="59"/>
    </row>
    <row r="39" spans="1:25" ht="39.75" customHeight="1">
      <c r="A39" s="15">
        <v>32</v>
      </c>
      <c r="B39" s="26" t="s">
        <v>78</v>
      </c>
      <c r="C39" s="15">
        <v>5</v>
      </c>
      <c r="D39" s="55">
        <v>220000</v>
      </c>
      <c r="E39" s="35">
        <f t="shared" si="32"/>
        <v>41800</v>
      </c>
      <c r="F39" s="35">
        <f t="shared" si="33"/>
        <v>209000</v>
      </c>
      <c r="G39" s="35">
        <f t="shared" si="34"/>
        <v>261800</v>
      </c>
      <c r="H39" s="35">
        <f t="shared" si="35"/>
        <v>1309000</v>
      </c>
      <c r="I39" s="47" t="s">
        <v>78</v>
      </c>
      <c r="J39" s="15">
        <v>5</v>
      </c>
      <c r="K39" s="48">
        <v>210000</v>
      </c>
      <c r="L39" s="17">
        <f t="shared" si="36"/>
        <v>39900</v>
      </c>
      <c r="M39" s="17">
        <f t="shared" si="37"/>
        <v>199500</v>
      </c>
      <c r="N39" s="17">
        <f t="shared" si="38"/>
        <v>249900</v>
      </c>
      <c r="O39" s="17">
        <f t="shared" si="39"/>
        <v>1249500</v>
      </c>
      <c r="P39" s="31" t="s">
        <v>78</v>
      </c>
      <c r="Q39" s="15">
        <v>5</v>
      </c>
      <c r="R39" s="37">
        <v>200000</v>
      </c>
      <c r="S39" s="38">
        <f t="shared" si="40"/>
        <v>38000</v>
      </c>
      <c r="T39" s="38">
        <f t="shared" si="41"/>
        <v>190000</v>
      </c>
      <c r="U39" s="38">
        <f t="shared" si="42"/>
        <v>238000</v>
      </c>
      <c r="V39" s="38">
        <f t="shared" si="43"/>
        <v>1190000</v>
      </c>
      <c r="W39" s="33">
        <f t="shared" si="12"/>
        <v>1249500</v>
      </c>
      <c r="Y39" s="59"/>
    </row>
    <row r="40" spans="1:25" ht="32.25" customHeight="1">
      <c r="A40" s="15">
        <v>33</v>
      </c>
      <c r="B40" s="26" t="s">
        <v>79</v>
      </c>
      <c r="C40" s="15">
        <v>5</v>
      </c>
      <c r="D40" s="55">
        <v>350000</v>
      </c>
      <c r="E40" s="35">
        <f t="shared" si="0"/>
        <v>66500</v>
      </c>
      <c r="F40" s="35">
        <f t="shared" si="21"/>
        <v>332500</v>
      </c>
      <c r="G40" s="35">
        <f t="shared" si="22"/>
        <v>416500</v>
      </c>
      <c r="H40" s="35">
        <f t="shared" si="23"/>
        <v>2082500</v>
      </c>
      <c r="I40" s="47" t="s">
        <v>79</v>
      </c>
      <c r="J40" s="15">
        <v>5</v>
      </c>
      <c r="K40" s="48">
        <v>300000</v>
      </c>
      <c r="L40" s="17">
        <f t="shared" si="36"/>
        <v>57000</v>
      </c>
      <c r="M40" s="17">
        <f t="shared" si="37"/>
        <v>285000</v>
      </c>
      <c r="N40" s="17">
        <f t="shared" si="38"/>
        <v>357000</v>
      </c>
      <c r="O40" s="17">
        <f t="shared" si="39"/>
        <v>1785000</v>
      </c>
      <c r="P40" s="31" t="s">
        <v>79</v>
      </c>
      <c r="Q40" s="15">
        <v>5</v>
      </c>
      <c r="R40" s="37">
        <v>300000</v>
      </c>
      <c r="S40" s="38">
        <f t="shared" si="40"/>
        <v>57000</v>
      </c>
      <c r="T40" s="38">
        <f t="shared" si="41"/>
        <v>285000</v>
      </c>
      <c r="U40" s="38">
        <f t="shared" si="42"/>
        <v>357000</v>
      </c>
      <c r="V40" s="38">
        <f t="shared" si="43"/>
        <v>1785000</v>
      </c>
      <c r="W40" s="33">
        <f t="shared" si="12"/>
        <v>1884167</v>
      </c>
      <c r="Y40" s="59"/>
    </row>
    <row r="41" spans="1:25" ht="17" thickBot="1">
      <c r="A41" s="15"/>
      <c r="B41" s="27"/>
      <c r="C41" s="1"/>
      <c r="D41" s="1"/>
      <c r="E41" s="154" t="s">
        <v>11</v>
      </c>
      <c r="F41" s="154"/>
      <c r="G41" s="154"/>
      <c r="H41" s="44">
        <f>+H43-H42</f>
        <v>50307000</v>
      </c>
      <c r="I41" s="155"/>
      <c r="J41" s="155"/>
      <c r="K41" s="156"/>
      <c r="L41" s="161" t="s">
        <v>11</v>
      </c>
      <c r="M41" s="161"/>
      <c r="N41" s="161"/>
      <c r="O41" s="10">
        <f>+O43-O42</f>
        <v>48282000</v>
      </c>
      <c r="P41" s="3"/>
      <c r="Q41" s="1"/>
      <c r="R41" s="39"/>
      <c r="S41" s="162" t="s">
        <v>11</v>
      </c>
      <c r="T41" s="163"/>
      <c r="U41" s="164"/>
      <c r="V41" s="40">
        <f>+V43-V42</f>
        <v>45832000</v>
      </c>
      <c r="W41" s="10">
        <f>ROUND((AVERAGE(V41,O41,H41)),0)</f>
        <v>48140333</v>
      </c>
      <c r="Y41" s="59"/>
    </row>
    <row r="42" spans="1:25" ht="17" thickBot="1">
      <c r="A42" s="15"/>
      <c r="B42" s="27"/>
      <c r="C42" s="1"/>
      <c r="D42" s="1"/>
      <c r="E42" s="165" t="s">
        <v>42</v>
      </c>
      <c r="F42" s="166"/>
      <c r="G42" s="167"/>
      <c r="H42" s="32">
        <f>SUM(F8:F40)</f>
        <v>9558330</v>
      </c>
      <c r="I42" s="157"/>
      <c r="J42" s="157"/>
      <c r="K42" s="158"/>
      <c r="L42" s="168" t="s">
        <v>42</v>
      </c>
      <c r="M42" s="169"/>
      <c r="N42" s="170"/>
      <c r="O42" s="6">
        <f>SUM(M8:M40)</f>
        <v>9173580</v>
      </c>
      <c r="P42" s="3"/>
      <c r="Q42" s="1"/>
      <c r="R42" s="39"/>
      <c r="S42" s="171" t="s">
        <v>42</v>
      </c>
      <c r="T42" s="172"/>
      <c r="U42" s="173"/>
      <c r="V42" s="41">
        <f>SUM(T8:T40)</f>
        <v>8708080</v>
      </c>
      <c r="W42" s="10">
        <f>ROUND((AVERAGE(V42,O42,H42)),0)</f>
        <v>9146663</v>
      </c>
      <c r="Y42" s="59"/>
    </row>
    <row r="43" spans="1:25" ht="17" thickBot="1">
      <c r="A43" s="15"/>
      <c r="B43" s="12"/>
      <c r="C43" s="1"/>
      <c r="D43" s="9"/>
      <c r="E43" s="174" t="s">
        <v>8</v>
      </c>
      <c r="F43" s="175"/>
      <c r="G43" s="176"/>
      <c r="H43" s="5">
        <f>SUM(H8:H40)</f>
        <v>59865330</v>
      </c>
      <c r="I43" s="159"/>
      <c r="J43" s="159"/>
      <c r="K43" s="160"/>
      <c r="L43" s="177" t="s">
        <v>8</v>
      </c>
      <c r="M43" s="178"/>
      <c r="N43" s="179"/>
      <c r="O43" s="2">
        <f>SUM(O8:O40)</f>
        <v>57455580</v>
      </c>
      <c r="P43" s="8"/>
      <c r="Q43" s="9"/>
      <c r="R43" s="42"/>
      <c r="S43" s="153" t="s">
        <v>8</v>
      </c>
      <c r="T43" s="153"/>
      <c r="U43" s="153"/>
      <c r="V43" s="43">
        <f>SUM(V8:V40)</f>
        <v>54540080</v>
      </c>
      <c r="W43" s="10">
        <f>ROUND((AVERAGE(V43,O43,H43)),0)</f>
        <v>57286997</v>
      </c>
      <c r="Y43" s="59"/>
    </row>
    <row r="44" spans="1:25">
      <c r="Y44" s="59"/>
    </row>
    <row r="45" spans="1:25">
      <c r="Y45" s="59"/>
    </row>
    <row r="46" spans="1:25">
      <c r="W46" s="45"/>
      <c r="Y46" s="59"/>
    </row>
    <row r="47" spans="1:25">
      <c r="W47" s="45"/>
    </row>
    <row r="48" spans="1:25">
      <c r="W48" s="46"/>
    </row>
  </sheetData>
  <autoFilter ref="A6:X46" xr:uid="{00000000-0009-0000-0000-000000000000}">
    <filterColumn colId="23">
      <filters blank="1">
        <filter val="c"/>
      </filters>
    </filterColumn>
  </autoFilter>
  <mergeCells count="40">
    <mergeCell ref="S43:U43"/>
    <mergeCell ref="W6:W7"/>
    <mergeCell ref="E41:G41"/>
    <mergeCell ref="I41:K43"/>
    <mergeCell ref="L41:N41"/>
    <mergeCell ref="S41:U41"/>
    <mergeCell ref="E42:G42"/>
    <mergeCell ref="L42:N42"/>
    <mergeCell ref="S42:U42"/>
    <mergeCell ref="E43:G43"/>
    <mergeCell ref="L43:N43"/>
    <mergeCell ref="Q6:Q7"/>
    <mergeCell ref="R6:R7"/>
    <mergeCell ref="S6:S7"/>
    <mergeCell ref="T6:T7"/>
    <mergeCell ref="U6:U7"/>
    <mergeCell ref="I6:I7"/>
    <mergeCell ref="V6:V7"/>
    <mergeCell ref="K6:K7"/>
    <mergeCell ref="L6:L7"/>
    <mergeCell ref="M6:M7"/>
    <mergeCell ref="N6:N7"/>
    <mergeCell ref="O6:O7"/>
    <mergeCell ref="P6:P7"/>
    <mergeCell ref="X6:X7"/>
    <mergeCell ref="J6:J7"/>
    <mergeCell ref="A1:W1"/>
    <mergeCell ref="A2:W3"/>
    <mergeCell ref="A4:W4"/>
    <mergeCell ref="A5:A7"/>
    <mergeCell ref="B5:H5"/>
    <mergeCell ref="I5:O5"/>
    <mergeCell ref="P5:V5"/>
    <mergeCell ref="B6:B7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8"/>
  <sheetViews>
    <sheetView topLeftCell="J29" zoomScale="60" zoomScaleNormal="60" workbookViewId="0">
      <selection activeCell="W33" sqref="W33"/>
    </sheetView>
  </sheetViews>
  <sheetFormatPr baseColWidth="10" defaultColWidth="11.5" defaultRowHeight="16"/>
  <cols>
    <col min="1" max="1" width="11.5" style="14"/>
    <col min="2" max="2" width="42.6640625" style="14" customWidth="1"/>
    <col min="3" max="3" width="11.5" style="13"/>
    <col min="4" max="4" width="20" style="13" customWidth="1"/>
    <col min="5" max="6" width="17.5" style="13" customWidth="1"/>
    <col min="7" max="7" width="17.1640625" style="13" customWidth="1"/>
    <col min="8" max="8" width="26.5" style="13" customWidth="1"/>
    <col min="9" max="9" width="28.6640625" style="13" customWidth="1"/>
    <col min="10" max="10" width="11.5" style="13"/>
    <col min="11" max="11" width="19" style="13" customWidth="1"/>
    <col min="12" max="12" width="17.5" style="13" customWidth="1"/>
    <col min="13" max="13" width="17.83203125" style="13" customWidth="1"/>
    <col min="14" max="14" width="19.33203125" style="13" customWidth="1"/>
    <col min="15" max="15" width="27.6640625" style="13" customWidth="1"/>
    <col min="16" max="16" width="29.33203125" style="13" customWidth="1"/>
    <col min="17" max="17" width="11.5" style="13"/>
    <col min="18" max="18" width="18.33203125" style="13" customWidth="1"/>
    <col min="19" max="19" width="17.5" style="13" customWidth="1"/>
    <col min="20" max="20" width="16.83203125" style="13" customWidth="1"/>
    <col min="21" max="21" width="17.83203125" style="13" customWidth="1"/>
    <col min="22" max="22" width="26.33203125" style="13" customWidth="1"/>
    <col min="23" max="23" width="26.6640625" style="13" customWidth="1"/>
    <col min="24" max="16384" width="11.5" style="13"/>
  </cols>
  <sheetData>
    <row r="1" spans="1:23" ht="15" customHeight="1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</row>
    <row r="2" spans="1:23" ht="13.5" customHeight="1">
      <c r="A2" s="137" t="s">
        <v>21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</row>
    <row r="3" spans="1:23" ht="9" customHeight="1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</row>
    <row r="4" spans="1:23" ht="30.75" customHeight="1" thickBot="1">
      <c r="A4" s="186" t="s">
        <v>1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</row>
    <row r="5" spans="1:23" ht="17" thickBot="1">
      <c r="A5" s="140"/>
      <c r="B5" s="180" t="s">
        <v>19</v>
      </c>
      <c r="C5" s="181"/>
      <c r="D5" s="181"/>
      <c r="E5" s="181"/>
      <c r="F5" s="181"/>
      <c r="G5" s="181"/>
      <c r="H5" s="182"/>
      <c r="I5" s="183" t="s">
        <v>20</v>
      </c>
      <c r="J5" s="184"/>
      <c r="K5" s="184"/>
      <c r="L5" s="184"/>
      <c r="M5" s="184"/>
      <c r="N5" s="184"/>
      <c r="O5" s="184"/>
      <c r="P5" s="185" t="s">
        <v>18</v>
      </c>
      <c r="Q5" s="185"/>
      <c r="R5" s="185"/>
      <c r="S5" s="185"/>
      <c r="T5" s="185"/>
      <c r="U5" s="185"/>
      <c r="V5" s="185"/>
    </row>
    <row r="6" spans="1:23" ht="31.5" customHeight="1">
      <c r="A6" s="140"/>
      <c r="B6" s="144" t="s">
        <v>2</v>
      </c>
      <c r="C6" s="146" t="s">
        <v>3</v>
      </c>
      <c r="D6" s="146" t="s">
        <v>4</v>
      </c>
      <c r="E6" s="146" t="s">
        <v>5</v>
      </c>
      <c r="F6" s="187" t="s">
        <v>23</v>
      </c>
      <c r="G6" s="146" t="s">
        <v>6</v>
      </c>
      <c r="H6" s="149" t="s">
        <v>22</v>
      </c>
      <c r="I6" s="136" t="s">
        <v>2</v>
      </c>
      <c r="J6" s="136" t="s">
        <v>3</v>
      </c>
      <c r="K6" s="136" t="s">
        <v>4</v>
      </c>
      <c r="L6" s="136" t="s">
        <v>5</v>
      </c>
      <c r="M6" s="136" t="s">
        <v>23</v>
      </c>
      <c r="N6" s="136" t="s">
        <v>6</v>
      </c>
      <c r="O6" s="152" t="s">
        <v>22</v>
      </c>
      <c r="P6" s="151" t="s">
        <v>2</v>
      </c>
      <c r="Q6" s="151" t="s">
        <v>3</v>
      </c>
      <c r="R6" s="151" t="s">
        <v>4</v>
      </c>
      <c r="S6" s="151" t="s">
        <v>5</v>
      </c>
      <c r="T6" s="151" t="s">
        <v>23</v>
      </c>
      <c r="U6" s="151" t="s">
        <v>6</v>
      </c>
      <c r="V6" s="151" t="s">
        <v>22</v>
      </c>
      <c r="W6" s="135" t="s">
        <v>7</v>
      </c>
    </row>
    <row r="7" spans="1:23" ht="15" customHeight="1" thickBot="1">
      <c r="A7" s="140"/>
      <c r="B7" s="145"/>
      <c r="C7" s="147"/>
      <c r="D7" s="147"/>
      <c r="E7" s="147"/>
      <c r="F7" s="146"/>
      <c r="G7" s="147"/>
      <c r="H7" s="150"/>
      <c r="I7" s="136"/>
      <c r="J7" s="136"/>
      <c r="K7" s="136"/>
      <c r="L7" s="136"/>
      <c r="M7" s="136"/>
      <c r="N7" s="136"/>
      <c r="O7" s="152"/>
      <c r="P7" s="151"/>
      <c r="Q7" s="151"/>
      <c r="R7" s="151"/>
      <c r="S7" s="151"/>
      <c r="T7" s="151"/>
      <c r="U7" s="151"/>
      <c r="V7" s="151"/>
      <c r="W7" s="135"/>
    </row>
    <row r="8" spans="1:23" ht="409.6" thickBot="1">
      <c r="A8" s="28">
        <v>1</v>
      </c>
      <c r="B8" s="29" t="s">
        <v>25</v>
      </c>
      <c r="C8" s="21">
        <v>1</v>
      </c>
      <c r="D8" s="22">
        <v>7058824</v>
      </c>
      <c r="E8" s="23">
        <v>1341176</v>
      </c>
      <c r="F8" s="23">
        <v>8468000</v>
      </c>
      <c r="G8" s="23">
        <f t="shared" ref="G8:G32" si="0">+D8+E8</f>
        <v>8400000</v>
      </c>
      <c r="H8" s="24">
        <f t="shared" ref="H8:H32" si="1">(G8*C8)</f>
        <v>8400000</v>
      </c>
      <c r="I8" s="29" t="s">
        <v>25</v>
      </c>
      <c r="J8" s="21">
        <v>1</v>
      </c>
      <c r="K8" s="22">
        <v>7193277</v>
      </c>
      <c r="L8" s="23">
        <f t="shared" ref="L8:L32" si="2">ROUND((K8*0.19),0)</f>
        <v>1366723</v>
      </c>
      <c r="M8" s="23">
        <f t="shared" ref="M8:M32" si="3">+L8*J8</f>
        <v>1366723</v>
      </c>
      <c r="N8" s="23">
        <f t="shared" ref="N8:N32" si="4">+K8+L8</f>
        <v>8560000</v>
      </c>
      <c r="O8" s="24">
        <f t="shared" ref="O8:O32" si="5">(N8*J8)</f>
        <v>8560000</v>
      </c>
      <c r="P8" s="29" t="s">
        <v>25</v>
      </c>
      <c r="Q8" s="21">
        <v>1</v>
      </c>
      <c r="R8" s="22">
        <v>7095798</v>
      </c>
      <c r="S8" s="23">
        <f>ROUND((R8*0.19),0)</f>
        <v>1348202</v>
      </c>
      <c r="T8" s="23">
        <f t="shared" ref="T8:T18" si="6">+S8*Q8</f>
        <v>1348202</v>
      </c>
      <c r="U8" s="23">
        <f>+R8+S8</f>
        <v>8444000</v>
      </c>
      <c r="V8" s="23">
        <f t="shared" ref="V8:V18" si="7">(U8*Q8)</f>
        <v>8444000</v>
      </c>
      <c r="W8" s="19">
        <f t="shared" ref="W8:W32" si="8">AVERAGE(V8,O8,H8)</f>
        <v>8468000</v>
      </c>
    </row>
    <row r="9" spans="1:23" ht="86" thickBot="1">
      <c r="A9" s="28">
        <v>2</v>
      </c>
      <c r="B9" s="25" t="s">
        <v>26</v>
      </c>
      <c r="C9" s="21">
        <v>150</v>
      </c>
      <c r="D9" s="22">
        <v>1555</v>
      </c>
      <c r="E9" s="23">
        <f t="shared" ref="E9:E32" si="9">ROUND((D9*0.19),0)</f>
        <v>295</v>
      </c>
      <c r="F9" s="23">
        <f t="shared" ref="F9:F32" si="10">+E9*C9</f>
        <v>44250</v>
      </c>
      <c r="G9" s="23">
        <f t="shared" si="0"/>
        <v>1850</v>
      </c>
      <c r="H9" s="24">
        <f t="shared" si="1"/>
        <v>277500</v>
      </c>
      <c r="I9" s="25" t="s">
        <v>26</v>
      </c>
      <c r="J9" s="21">
        <v>150</v>
      </c>
      <c r="K9" s="22">
        <v>1513</v>
      </c>
      <c r="L9" s="23">
        <f t="shared" si="2"/>
        <v>287</v>
      </c>
      <c r="M9" s="23">
        <f t="shared" si="3"/>
        <v>43050</v>
      </c>
      <c r="N9" s="23">
        <f t="shared" si="4"/>
        <v>1800</v>
      </c>
      <c r="O9" s="24">
        <f t="shared" si="5"/>
        <v>270000</v>
      </c>
      <c r="P9" s="25" t="s">
        <v>26</v>
      </c>
      <c r="Q9" s="21">
        <v>150</v>
      </c>
      <c r="R9" s="22">
        <v>1723</v>
      </c>
      <c r="S9" s="23">
        <f t="shared" ref="S9:S18" si="11">ROUND((R9*0.19),0)</f>
        <v>327</v>
      </c>
      <c r="T9" s="23">
        <f t="shared" si="6"/>
        <v>49050</v>
      </c>
      <c r="U9" s="23">
        <f t="shared" ref="U9:U18" si="12">+R9+S9</f>
        <v>2050</v>
      </c>
      <c r="V9" s="23">
        <f t="shared" si="7"/>
        <v>307500</v>
      </c>
      <c r="W9" s="19">
        <f t="shared" si="8"/>
        <v>285000</v>
      </c>
    </row>
    <row r="10" spans="1:23" ht="69" thickBot="1">
      <c r="A10" s="28">
        <v>3</v>
      </c>
      <c r="B10" s="25" t="s">
        <v>27</v>
      </c>
      <c r="C10" s="21">
        <v>60</v>
      </c>
      <c r="D10" s="20">
        <v>10756</v>
      </c>
      <c r="E10" s="23">
        <f t="shared" si="9"/>
        <v>2044</v>
      </c>
      <c r="F10" s="23">
        <f t="shared" si="10"/>
        <v>122640</v>
      </c>
      <c r="G10" s="23">
        <f t="shared" si="0"/>
        <v>12800</v>
      </c>
      <c r="H10" s="24">
        <f t="shared" si="1"/>
        <v>768000</v>
      </c>
      <c r="I10" s="25" t="s">
        <v>27</v>
      </c>
      <c r="J10" s="21">
        <v>60</v>
      </c>
      <c r="K10" s="20">
        <v>10924</v>
      </c>
      <c r="L10" s="23">
        <f t="shared" si="2"/>
        <v>2076</v>
      </c>
      <c r="M10" s="23">
        <f t="shared" si="3"/>
        <v>124560</v>
      </c>
      <c r="N10" s="23">
        <f t="shared" si="4"/>
        <v>13000</v>
      </c>
      <c r="O10" s="24">
        <f t="shared" si="5"/>
        <v>780000</v>
      </c>
      <c r="P10" s="25" t="s">
        <v>27</v>
      </c>
      <c r="Q10" s="21">
        <v>60</v>
      </c>
      <c r="R10" s="20">
        <v>10495</v>
      </c>
      <c r="S10" s="23">
        <f t="shared" si="11"/>
        <v>1994</v>
      </c>
      <c r="T10" s="23">
        <f t="shared" si="6"/>
        <v>119640</v>
      </c>
      <c r="U10" s="23">
        <f t="shared" si="12"/>
        <v>12489</v>
      </c>
      <c r="V10" s="23">
        <f t="shared" si="7"/>
        <v>749340</v>
      </c>
      <c r="W10" s="19">
        <f t="shared" si="8"/>
        <v>765780</v>
      </c>
    </row>
    <row r="11" spans="1:23" ht="120" thickBot="1">
      <c r="A11" s="28">
        <v>4</v>
      </c>
      <c r="B11" s="25" t="s">
        <v>14</v>
      </c>
      <c r="C11" s="21">
        <v>30</v>
      </c>
      <c r="D11" s="20">
        <v>183193</v>
      </c>
      <c r="E11" s="23">
        <f t="shared" si="9"/>
        <v>34807</v>
      </c>
      <c r="F11" s="23">
        <f t="shared" si="10"/>
        <v>1044210</v>
      </c>
      <c r="G11" s="23">
        <f t="shared" si="0"/>
        <v>218000</v>
      </c>
      <c r="H11" s="24">
        <f t="shared" si="1"/>
        <v>6540000</v>
      </c>
      <c r="I11" s="25" t="s">
        <v>14</v>
      </c>
      <c r="J11" s="21">
        <v>30</v>
      </c>
      <c r="K11" s="20">
        <v>181513</v>
      </c>
      <c r="L11" s="23">
        <f t="shared" si="2"/>
        <v>34487</v>
      </c>
      <c r="M11" s="23">
        <f t="shared" si="3"/>
        <v>1034610</v>
      </c>
      <c r="N11" s="23">
        <f t="shared" si="4"/>
        <v>216000</v>
      </c>
      <c r="O11" s="24">
        <f t="shared" si="5"/>
        <v>6480000</v>
      </c>
      <c r="P11" s="25" t="s">
        <v>14</v>
      </c>
      <c r="Q11" s="21">
        <v>30</v>
      </c>
      <c r="R11" s="20">
        <v>179580</v>
      </c>
      <c r="S11" s="23">
        <f t="shared" si="11"/>
        <v>34120</v>
      </c>
      <c r="T11" s="23">
        <f t="shared" si="6"/>
        <v>1023600</v>
      </c>
      <c r="U11" s="23">
        <f t="shared" si="12"/>
        <v>213700</v>
      </c>
      <c r="V11" s="23">
        <f t="shared" si="7"/>
        <v>6411000</v>
      </c>
      <c r="W11" s="19">
        <f t="shared" si="8"/>
        <v>6477000</v>
      </c>
    </row>
    <row r="12" spans="1:23" ht="69" thickBot="1">
      <c r="A12" s="28">
        <v>5</v>
      </c>
      <c r="B12" s="25" t="s">
        <v>17</v>
      </c>
      <c r="C12" s="21">
        <v>17</v>
      </c>
      <c r="D12" s="20">
        <v>14202</v>
      </c>
      <c r="E12" s="23">
        <f t="shared" si="9"/>
        <v>2698</v>
      </c>
      <c r="F12" s="23">
        <f t="shared" si="10"/>
        <v>45866</v>
      </c>
      <c r="G12" s="23">
        <f t="shared" si="0"/>
        <v>16900</v>
      </c>
      <c r="H12" s="24">
        <f t="shared" si="1"/>
        <v>287300</v>
      </c>
      <c r="I12" s="25" t="s">
        <v>17</v>
      </c>
      <c r="J12" s="21">
        <v>17</v>
      </c>
      <c r="K12" s="20">
        <v>14370</v>
      </c>
      <c r="L12" s="23">
        <f t="shared" si="2"/>
        <v>2730</v>
      </c>
      <c r="M12" s="23">
        <f t="shared" si="3"/>
        <v>46410</v>
      </c>
      <c r="N12" s="23">
        <f t="shared" si="4"/>
        <v>17100</v>
      </c>
      <c r="O12" s="24">
        <f t="shared" si="5"/>
        <v>290700</v>
      </c>
      <c r="P12" s="25" t="s">
        <v>17</v>
      </c>
      <c r="Q12" s="21">
        <v>17</v>
      </c>
      <c r="R12" s="20">
        <v>14689</v>
      </c>
      <c r="S12" s="23">
        <f t="shared" si="11"/>
        <v>2791</v>
      </c>
      <c r="T12" s="23">
        <f t="shared" si="6"/>
        <v>47447</v>
      </c>
      <c r="U12" s="23">
        <f t="shared" si="12"/>
        <v>17480</v>
      </c>
      <c r="V12" s="23">
        <f t="shared" si="7"/>
        <v>297160</v>
      </c>
      <c r="W12" s="19">
        <f t="shared" si="8"/>
        <v>291720</v>
      </c>
    </row>
    <row r="13" spans="1:23" ht="409.6" thickBot="1">
      <c r="A13" s="28">
        <v>6</v>
      </c>
      <c r="B13" s="25" t="s">
        <v>28</v>
      </c>
      <c r="C13" s="21">
        <v>3</v>
      </c>
      <c r="D13" s="20">
        <v>2100840</v>
      </c>
      <c r="E13" s="23">
        <f t="shared" si="9"/>
        <v>399160</v>
      </c>
      <c r="F13" s="23">
        <f t="shared" si="10"/>
        <v>1197480</v>
      </c>
      <c r="G13" s="23">
        <f t="shared" si="0"/>
        <v>2500000</v>
      </c>
      <c r="H13" s="24">
        <f t="shared" si="1"/>
        <v>7500000</v>
      </c>
      <c r="I13" s="25" t="s">
        <v>28</v>
      </c>
      <c r="J13" s="21">
        <v>3</v>
      </c>
      <c r="K13" s="20">
        <v>2042017</v>
      </c>
      <c r="L13" s="23">
        <f t="shared" si="2"/>
        <v>387983</v>
      </c>
      <c r="M13" s="23">
        <f t="shared" si="3"/>
        <v>1163949</v>
      </c>
      <c r="N13" s="23">
        <f t="shared" si="4"/>
        <v>2430000</v>
      </c>
      <c r="O13" s="24">
        <f t="shared" si="5"/>
        <v>7290000</v>
      </c>
      <c r="P13" s="25" t="s">
        <v>28</v>
      </c>
      <c r="Q13" s="21">
        <v>3</v>
      </c>
      <c r="R13" s="20">
        <v>1927731</v>
      </c>
      <c r="S13" s="23">
        <f t="shared" si="11"/>
        <v>366269</v>
      </c>
      <c r="T13" s="23">
        <f t="shared" si="6"/>
        <v>1098807</v>
      </c>
      <c r="U13" s="23">
        <f t="shared" si="12"/>
        <v>2294000</v>
      </c>
      <c r="V13" s="23">
        <f t="shared" si="7"/>
        <v>6882000</v>
      </c>
      <c r="W13" s="19">
        <f t="shared" si="8"/>
        <v>7224000</v>
      </c>
    </row>
    <row r="14" spans="1:23" ht="239" thickBot="1">
      <c r="A14" s="28">
        <v>7</v>
      </c>
      <c r="B14" s="25" t="s">
        <v>29</v>
      </c>
      <c r="C14" s="21">
        <v>1</v>
      </c>
      <c r="D14" s="22">
        <v>2142857</v>
      </c>
      <c r="E14" s="23">
        <f t="shared" si="9"/>
        <v>407143</v>
      </c>
      <c r="F14" s="23">
        <f t="shared" si="10"/>
        <v>407143</v>
      </c>
      <c r="G14" s="23">
        <f t="shared" si="0"/>
        <v>2550000</v>
      </c>
      <c r="H14" s="24">
        <f t="shared" si="1"/>
        <v>2550000</v>
      </c>
      <c r="I14" s="25" t="s">
        <v>29</v>
      </c>
      <c r="J14" s="21">
        <v>1</v>
      </c>
      <c r="K14" s="22">
        <v>2096639</v>
      </c>
      <c r="L14" s="23">
        <f t="shared" si="2"/>
        <v>398361</v>
      </c>
      <c r="M14" s="23">
        <f t="shared" si="3"/>
        <v>398361</v>
      </c>
      <c r="N14" s="23">
        <f t="shared" si="4"/>
        <v>2495000</v>
      </c>
      <c r="O14" s="24">
        <f t="shared" si="5"/>
        <v>2495000</v>
      </c>
      <c r="P14" s="25" t="s">
        <v>29</v>
      </c>
      <c r="Q14" s="21">
        <v>1</v>
      </c>
      <c r="R14" s="22">
        <v>2096504</v>
      </c>
      <c r="S14" s="23">
        <f t="shared" si="11"/>
        <v>398336</v>
      </c>
      <c r="T14" s="23">
        <f t="shared" si="6"/>
        <v>398336</v>
      </c>
      <c r="U14" s="23">
        <f t="shared" si="12"/>
        <v>2494840</v>
      </c>
      <c r="V14" s="23">
        <f t="shared" si="7"/>
        <v>2494840</v>
      </c>
      <c r="W14" s="19">
        <f t="shared" si="8"/>
        <v>2513280</v>
      </c>
    </row>
    <row r="15" spans="1:23" ht="222" thickBot="1">
      <c r="A15" s="28">
        <v>8</v>
      </c>
      <c r="B15" s="25" t="s">
        <v>30</v>
      </c>
      <c r="C15" s="21">
        <v>1</v>
      </c>
      <c r="D15" s="22">
        <v>2647059</v>
      </c>
      <c r="E15" s="23">
        <f t="shared" si="9"/>
        <v>502941</v>
      </c>
      <c r="F15" s="23">
        <f t="shared" si="10"/>
        <v>502941</v>
      </c>
      <c r="G15" s="23">
        <f t="shared" si="0"/>
        <v>3150000</v>
      </c>
      <c r="H15" s="24">
        <f t="shared" si="1"/>
        <v>3150000</v>
      </c>
      <c r="I15" s="25" t="s">
        <v>30</v>
      </c>
      <c r="J15" s="21">
        <v>1</v>
      </c>
      <c r="K15" s="22">
        <v>2596639</v>
      </c>
      <c r="L15" s="23">
        <f t="shared" si="2"/>
        <v>493361</v>
      </c>
      <c r="M15" s="23">
        <f t="shared" si="3"/>
        <v>493361</v>
      </c>
      <c r="N15" s="23">
        <f t="shared" si="4"/>
        <v>3090000</v>
      </c>
      <c r="O15" s="24">
        <f t="shared" si="5"/>
        <v>3090000</v>
      </c>
      <c r="P15" s="25" t="s">
        <v>30</v>
      </c>
      <c r="Q15" s="21">
        <v>1</v>
      </c>
      <c r="R15" s="22">
        <v>2571428</v>
      </c>
      <c r="S15" s="23">
        <v>488572</v>
      </c>
      <c r="T15" s="23">
        <f t="shared" si="6"/>
        <v>488572</v>
      </c>
      <c r="U15" s="23">
        <f t="shared" si="12"/>
        <v>3060000</v>
      </c>
      <c r="V15" s="23">
        <f t="shared" si="7"/>
        <v>3060000</v>
      </c>
      <c r="W15" s="19">
        <f t="shared" si="8"/>
        <v>3100000</v>
      </c>
    </row>
    <row r="16" spans="1:23" ht="409.6" thickBot="1">
      <c r="A16" s="28">
        <v>9</v>
      </c>
      <c r="B16" s="25" t="s">
        <v>31</v>
      </c>
      <c r="C16" s="21">
        <v>1</v>
      </c>
      <c r="D16" s="22">
        <v>2436975</v>
      </c>
      <c r="E16" s="23">
        <f t="shared" si="9"/>
        <v>463025</v>
      </c>
      <c r="F16" s="23">
        <f t="shared" si="10"/>
        <v>463025</v>
      </c>
      <c r="G16" s="23">
        <f t="shared" si="0"/>
        <v>2900000</v>
      </c>
      <c r="H16" s="24">
        <f t="shared" si="1"/>
        <v>2900000</v>
      </c>
      <c r="I16" s="25" t="s">
        <v>31</v>
      </c>
      <c r="J16" s="21">
        <v>1</v>
      </c>
      <c r="K16" s="22">
        <v>2504202</v>
      </c>
      <c r="L16" s="23">
        <f t="shared" si="2"/>
        <v>475798</v>
      </c>
      <c r="M16" s="23">
        <f t="shared" si="3"/>
        <v>475798</v>
      </c>
      <c r="N16" s="23">
        <f t="shared" si="4"/>
        <v>2980000</v>
      </c>
      <c r="O16" s="24">
        <f t="shared" si="5"/>
        <v>2980000</v>
      </c>
      <c r="P16" s="25" t="s">
        <v>31</v>
      </c>
      <c r="Q16" s="21">
        <v>1</v>
      </c>
      <c r="R16" s="22">
        <v>2621849</v>
      </c>
      <c r="S16" s="23">
        <f t="shared" si="11"/>
        <v>498151</v>
      </c>
      <c r="T16" s="23">
        <f t="shared" si="6"/>
        <v>498151</v>
      </c>
      <c r="U16" s="23">
        <f t="shared" si="12"/>
        <v>3120000</v>
      </c>
      <c r="V16" s="23">
        <f t="shared" si="7"/>
        <v>3120000</v>
      </c>
      <c r="W16" s="19">
        <f t="shared" si="8"/>
        <v>3000000</v>
      </c>
    </row>
    <row r="17" spans="1:23" ht="222" thickBot="1">
      <c r="A17" s="28">
        <v>10</v>
      </c>
      <c r="B17" s="25" t="s">
        <v>32</v>
      </c>
      <c r="C17" s="21">
        <v>1</v>
      </c>
      <c r="D17" s="22">
        <v>1470588</v>
      </c>
      <c r="E17" s="23">
        <f t="shared" si="9"/>
        <v>279412</v>
      </c>
      <c r="F17" s="23">
        <f t="shared" si="10"/>
        <v>279412</v>
      </c>
      <c r="G17" s="23">
        <f t="shared" si="0"/>
        <v>1750000</v>
      </c>
      <c r="H17" s="24">
        <f t="shared" si="1"/>
        <v>1750000</v>
      </c>
      <c r="I17" s="25" t="s">
        <v>32</v>
      </c>
      <c r="J17" s="21">
        <v>1</v>
      </c>
      <c r="K17" s="22">
        <v>1554622</v>
      </c>
      <c r="L17" s="23">
        <f t="shared" si="2"/>
        <v>295378</v>
      </c>
      <c r="M17" s="23">
        <f t="shared" si="3"/>
        <v>295378</v>
      </c>
      <c r="N17" s="23">
        <f t="shared" si="4"/>
        <v>1850000</v>
      </c>
      <c r="O17" s="24">
        <f t="shared" si="5"/>
        <v>1850000</v>
      </c>
      <c r="P17" s="25" t="s">
        <v>32</v>
      </c>
      <c r="Q17" s="21">
        <v>1</v>
      </c>
      <c r="R17" s="22">
        <v>1676471</v>
      </c>
      <c r="S17" s="23">
        <f t="shared" si="11"/>
        <v>318529</v>
      </c>
      <c r="T17" s="23">
        <f t="shared" si="6"/>
        <v>318529</v>
      </c>
      <c r="U17" s="23">
        <f t="shared" si="12"/>
        <v>1995000</v>
      </c>
      <c r="V17" s="23">
        <f t="shared" si="7"/>
        <v>1995000</v>
      </c>
      <c r="W17" s="19">
        <f t="shared" si="8"/>
        <v>1865000</v>
      </c>
    </row>
    <row r="18" spans="1:23" ht="409.6" thickBot="1">
      <c r="A18" s="21">
        <v>11</v>
      </c>
      <c r="B18" s="25" t="s">
        <v>33</v>
      </c>
      <c r="C18" s="21">
        <v>1768</v>
      </c>
      <c r="D18" s="22">
        <v>25630</v>
      </c>
      <c r="E18" s="23">
        <f t="shared" si="9"/>
        <v>4870</v>
      </c>
      <c r="F18" s="23">
        <f t="shared" si="10"/>
        <v>8610160</v>
      </c>
      <c r="G18" s="23">
        <f t="shared" si="0"/>
        <v>30500</v>
      </c>
      <c r="H18" s="24">
        <f t="shared" si="1"/>
        <v>53924000</v>
      </c>
      <c r="I18" s="25" t="s">
        <v>33</v>
      </c>
      <c r="J18" s="21">
        <v>1768</v>
      </c>
      <c r="K18" s="22">
        <v>27395</v>
      </c>
      <c r="L18" s="23">
        <f t="shared" si="2"/>
        <v>5205</v>
      </c>
      <c r="M18" s="23">
        <f t="shared" si="3"/>
        <v>9202440</v>
      </c>
      <c r="N18" s="23">
        <f t="shared" si="4"/>
        <v>32600</v>
      </c>
      <c r="O18" s="24">
        <f t="shared" si="5"/>
        <v>57636800</v>
      </c>
      <c r="P18" s="25" t="s">
        <v>33</v>
      </c>
      <c r="Q18" s="21">
        <v>1768</v>
      </c>
      <c r="R18" s="22">
        <v>27647</v>
      </c>
      <c r="S18" s="23">
        <f t="shared" si="11"/>
        <v>5253</v>
      </c>
      <c r="T18" s="23">
        <f t="shared" si="6"/>
        <v>9287304</v>
      </c>
      <c r="U18" s="23">
        <f t="shared" si="12"/>
        <v>32900</v>
      </c>
      <c r="V18" s="23">
        <f t="shared" si="7"/>
        <v>58167200</v>
      </c>
      <c r="W18" s="19">
        <f t="shared" si="8"/>
        <v>56576000</v>
      </c>
    </row>
    <row r="19" spans="1:23" ht="290" thickBot="1">
      <c r="A19" s="21">
        <v>12</v>
      </c>
      <c r="B19" s="25" t="s">
        <v>34</v>
      </c>
      <c r="C19" s="21">
        <v>1</v>
      </c>
      <c r="D19" s="22">
        <v>2058823</v>
      </c>
      <c r="E19" s="23">
        <v>391177</v>
      </c>
      <c r="F19" s="23">
        <f t="shared" si="10"/>
        <v>391177</v>
      </c>
      <c r="G19" s="23">
        <f t="shared" si="0"/>
        <v>2450000</v>
      </c>
      <c r="H19" s="24">
        <f t="shared" si="1"/>
        <v>2450000</v>
      </c>
      <c r="I19" s="25" t="s">
        <v>34</v>
      </c>
      <c r="J19" s="21">
        <v>1</v>
      </c>
      <c r="K19" s="22">
        <v>2193277</v>
      </c>
      <c r="L19" s="23">
        <f t="shared" si="2"/>
        <v>416723</v>
      </c>
      <c r="M19" s="23">
        <f t="shared" si="3"/>
        <v>416723</v>
      </c>
      <c r="N19" s="23">
        <f t="shared" si="4"/>
        <v>2610000</v>
      </c>
      <c r="O19" s="24">
        <f t="shared" si="5"/>
        <v>2610000</v>
      </c>
      <c r="P19" s="25" t="s">
        <v>34</v>
      </c>
      <c r="Q19" s="21">
        <v>1</v>
      </c>
      <c r="R19" s="22">
        <v>2050420</v>
      </c>
      <c r="S19" s="23">
        <f t="shared" ref="S19:S32" si="13">ROUND((R19*0.19),0)</f>
        <v>389580</v>
      </c>
      <c r="T19" s="23">
        <f t="shared" ref="T19:T32" si="14">+S19*Q19</f>
        <v>389580</v>
      </c>
      <c r="U19" s="23">
        <f t="shared" ref="U19:U32" si="15">+R19+S19</f>
        <v>2440000</v>
      </c>
      <c r="V19" s="23">
        <f t="shared" ref="V19:V32" si="16">(U19*Q19)</f>
        <v>2440000</v>
      </c>
      <c r="W19" s="19">
        <f t="shared" si="8"/>
        <v>2500000</v>
      </c>
    </row>
    <row r="20" spans="1:23" ht="52" thickBot="1">
      <c r="A20" s="21">
        <v>13</v>
      </c>
      <c r="B20" s="25" t="s">
        <v>35</v>
      </c>
      <c r="C20" s="21">
        <v>5</v>
      </c>
      <c r="D20" s="22">
        <v>92437</v>
      </c>
      <c r="E20" s="23">
        <f t="shared" si="9"/>
        <v>17563</v>
      </c>
      <c r="F20" s="23">
        <f t="shared" si="10"/>
        <v>87815</v>
      </c>
      <c r="G20" s="23">
        <f t="shared" si="0"/>
        <v>110000</v>
      </c>
      <c r="H20" s="24">
        <f t="shared" si="1"/>
        <v>550000</v>
      </c>
      <c r="I20" s="25" t="s">
        <v>35</v>
      </c>
      <c r="J20" s="21">
        <v>5</v>
      </c>
      <c r="K20" s="22">
        <v>96639</v>
      </c>
      <c r="L20" s="23">
        <f t="shared" si="2"/>
        <v>18361</v>
      </c>
      <c r="M20" s="23">
        <f t="shared" si="3"/>
        <v>91805</v>
      </c>
      <c r="N20" s="23">
        <f t="shared" si="4"/>
        <v>115000</v>
      </c>
      <c r="O20" s="24">
        <f t="shared" si="5"/>
        <v>575000</v>
      </c>
      <c r="P20" s="25" t="s">
        <v>35</v>
      </c>
      <c r="Q20" s="21">
        <v>5</v>
      </c>
      <c r="R20" s="22">
        <v>113445</v>
      </c>
      <c r="S20" s="23">
        <f t="shared" si="13"/>
        <v>21555</v>
      </c>
      <c r="T20" s="23">
        <f t="shared" si="14"/>
        <v>107775</v>
      </c>
      <c r="U20" s="23">
        <f t="shared" si="15"/>
        <v>135000</v>
      </c>
      <c r="V20" s="23">
        <f t="shared" si="16"/>
        <v>675000</v>
      </c>
      <c r="W20" s="19">
        <f t="shared" si="8"/>
        <v>600000</v>
      </c>
    </row>
    <row r="21" spans="1:23" ht="35" thickBot="1">
      <c r="A21" s="21">
        <v>14</v>
      </c>
      <c r="B21" s="25" t="s">
        <v>43</v>
      </c>
      <c r="C21" s="21">
        <v>10</v>
      </c>
      <c r="D21" s="22">
        <v>18487</v>
      </c>
      <c r="E21" s="23">
        <f t="shared" si="9"/>
        <v>3513</v>
      </c>
      <c r="F21" s="23">
        <f t="shared" si="10"/>
        <v>35130</v>
      </c>
      <c r="G21" s="23">
        <f t="shared" si="0"/>
        <v>22000</v>
      </c>
      <c r="H21" s="24">
        <f t="shared" si="1"/>
        <v>220000</v>
      </c>
      <c r="I21" s="25" t="s">
        <v>24</v>
      </c>
      <c r="J21" s="21">
        <v>10</v>
      </c>
      <c r="K21" s="22">
        <v>20588</v>
      </c>
      <c r="L21" s="23">
        <f t="shared" si="2"/>
        <v>3912</v>
      </c>
      <c r="M21" s="23">
        <f t="shared" si="3"/>
        <v>39120</v>
      </c>
      <c r="N21" s="23">
        <f t="shared" si="4"/>
        <v>24500</v>
      </c>
      <c r="O21" s="24">
        <f t="shared" si="5"/>
        <v>245000</v>
      </c>
      <c r="P21" s="25" t="s">
        <v>24</v>
      </c>
      <c r="Q21" s="21">
        <v>10</v>
      </c>
      <c r="R21" s="22">
        <v>23950</v>
      </c>
      <c r="S21" s="23">
        <v>4550</v>
      </c>
      <c r="T21" s="23">
        <f t="shared" si="14"/>
        <v>45500</v>
      </c>
      <c r="U21" s="23">
        <f t="shared" si="15"/>
        <v>28500</v>
      </c>
      <c r="V21" s="23">
        <f t="shared" si="16"/>
        <v>285000</v>
      </c>
      <c r="W21" s="19">
        <f t="shared" si="8"/>
        <v>250000</v>
      </c>
    </row>
    <row r="22" spans="1:23" ht="120" thickBot="1">
      <c r="A22" s="21">
        <v>15</v>
      </c>
      <c r="B22" s="25" t="s">
        <v>15</v>
      </c>
      <c r="C22" s="21">
        <v>2</v>
      </c>
      <c r="D22" s="22">
        <v>315126</v>
      </c>
      <c r="E22" s="23">
        <f t="shared" si="9"/>
        <v>59874</v>
      </c>
      <c r="F22" s="23">
        <f t="shared" si="10"/>
        <v>119748</v>
      </c>
      <c r="G22" s="23">
        <f t="shared" si="0"/>
        <v>375000</v>
      </c>
      <c r="H22" s="24">
        <f t="shared" si="1"/>
        <v>750000</v>
      </c>
      <c r="I22" s="25" t="s">
        <v>15</v>
      </c>
      <c r="J22" s="21">
        <v>2</v>
      </c>
      <c r="K22" s="22">
        <v>327731</v>
      </c>
      <c r="L22" s="23">
        <f t="shared" si="2"/>
        <v>62269</v>
      </c>
      <c r="M22" s="23">
        <f t="shared" si="3"/>
        <v>124538</v>
      </c>
      <c r="N22" s="23">
        <f t="shared" si="4"/>
        <v>390000</v>
      </c>
      <c r="O22" s="24">
        <f t="shared" si="5"/>
        <v>780000</v>
      </c>
      <c r="P22" s="25" t="s">
        <v>15</v>
      </c>
      <c r="Q22" s="21">
        <v>2</v>
      </c>
      <c r="R22" s="22">
        <v>315126</v>
      </c>
      <c r="S22" s="23">
        <f t="shared" si="13"/>
        <v>59874</v>
      </c>
      <c r="T22" s="23">
        <f t="shared" si="14"/>
        <v>119748</v>
      </c>
      <c r="U22" s="23">
        <f t="shared" si="15"/>
        <v>375000</v>
      </c>
      <c r="V22" s="23">
        <f t="shared" si="16"/>
        <v>750000</v>
      </c>
      <c r="W22" s="19">
        <f t="shared" si="8"/>
        <v>760000</v>
      </c>
    </row>
    <row r="23" spans="1:23" ht="69" thickBot="1">
      <c r="A23" s="21">
        <v>16</v>
      </c>
      <c r="B23" s="25" t="s">
        <v>36</v>
      </c>
      <c r="C23" s="21">
        <v>1</v>
      </c>
      <c r="D23" s="22">
        <v>3109244</v>
      </c>
      <c r="E23" s="23">
        <f t="shared" si="9"/>
        <v>590756</v>
      </c>
      <c r="F23" s="23">
        <f t="shared" si="10"/>
        <v>590756</v>
      </c>
      <c r="G23" s="23">
        <f t="shared" si="0"/>
        <v>3700000</v>
      </c>
      <c r="H23" s="24">
        <f t="shared" si="1"/>
        <v>3700000</v>
      </c>
      <c r="I23" s="25" t="s">
        <v>36</v>
      </c>
      <c r="J23" s="21">
        <v>1</v>
      </c>
      <c r="K23" s="22">
        <v>3151261</v>
      </c>
      <c r="L23" s="23">
        <v>598739</v>
      </c>
      <c r="M23" s="23">
        <f t="shared" si="3"/>
        <v>598739</v>
      </c>
      <c r="N23" s="23">
        <f t="shared" si="4"/>
        <v>3750000</v>
      </c>
      <c r="O23" s="24">
        <f t="shared" si="5"/>
        <v>3750000</v>
      </c>
      <c r="P23" s="25" t="s">
        <v>36</v>
      </c>
      <c r="Q23" s="21">
        <v>1</v>
      </c>
      <c r="R23" s="22">
        <v>3306723</v>
      </c>
      <c r="S23" s="23">
        <f t="shared" si="13"/>
        <v>628277</v>
      </c>
      <c r="T23" s="23">
        <f t="shared" si="14"/>
        <v>628277</v>
      </c>
      <c r="U23" s="23">
        <f t="shared" si="15"/>
        <v>3935000</v>
      </c>
      <c r="V23" s="23">
        <f t="shared" si="16"/>
        <v>3935000</v>
      </c>
      <c r="W23" s="19">
        <f t="shared" si="8"/>
        <v>3795000</v>
      </c>
    </row>
    <row r="24" spans="1:23" ht="103" thickBot="1">
      <c r="A24" s="21">
        <v>17</v>
      </c>
      <c r="B24" s="30" t="s">
        <v>37</v>
      </c>
      <c r="C24" s="21">
        <v>4</v>
      </c>
      <c r="D24" s="22">
        <v>504202</v>
      </c>
      <c r="E24" s="23">
        <f t="shared" si="9"/>
        <v>95798</v>
      </c>
      <c r="F24" s="23">
        <f t="shared" si="10"/>
        <v>383192</v>
      </c>
      <c r="G24" s="23">
        <f t="shared" si="0"/>
        <v>600000</v>
      </c>
      <c r="H24" s="24">
        <f t="shared" si="1"/>
        <v>2400000</v>
      </c>
      <c r="I24" s="30" t="s">
        <v>37</v>
      </c>
      <c r="J24" s="21">
        <v>4</v>
      </c>
      <c r="K24" s="22">
        <v>495798</v>
      </c>
      <c r="L24" s="23">
        <f t="shared" si="2"/>
        <v>94202</v>
      </c>
      <c r="M24" s="23">
        <f t="shared" si="3"/>
        <v>376808</v>
      </c>
      <c r="N24" s="23">
        <f t="shared" si="4"/>
        <v>590000</v>
      </c>
      <c r="O24" s="24">
        <f t="shared" si="5"/>
        <v>2360000</v>
      </c>
      <c r="P24" s="30" t="s">
        <v>37</v>
      </c>
      <c r="Q24" s="21">
        <v>4</v>
      </c>
      <c r="R24" s="22">
        <v>480840</v>
      </c>
      <c r="S24" s="23">
        <f t="shared" si="13"/>
        <v>91360</v>
      </c>
      <c r="T24" s="23">
        <f t="shared" si="14"/>
        <v>365440</v>
      </c>
      <c r="U24" s="23">
        <f t="shared" si="15"/>
        <v>572200</v>
      </c>
      <c r="V24" s="23">
        <f t="shared" si="16"/>
        <v>2288800</v>
      </c>
      <c r="W24" s="19">
        <f t="shared" si="8"/>
        <v>2349600</v>
      </c>
    </row>
    <row r="25" spans="1:23" ht="137" thickBot="1">
      <c r="A25" s="21">
        <v>18</v>
      </c>
      <c r="B25" s="25" t="s">
        <v>38</v>
      </c>
      <c r="C25" s="21">
        <v>30</v>
      </c>
      <c r="D25" s="22">
        <v>115966</v>
      </c>
      <c r="E25" s="23">
        <f t="shared" si="9"/>
        <v>22034</v>
      </c>
      <c r="F25" s="23">
        <f t="shared" si="10"/>
        <v>661020</v>
      </c>
      <c r="G25" s="23">
        <f t="shared" si="0"/>
        <v>138000</v>
      </c>
      <c r="H25" s="24">
        <f t="shared" si="1"/>
        <v>4140000</v>
      </c>
      <c r="I25" s="25" t="s">
        <v>38</v>
      </c>
      <c r="J25" s="21">
        <v>30</v>
      </c>
      <c r="K25" s="22">
        <v>117647</v>
      </c>
      <c r="L25" s="23">
        <f t="shared" si="2"/>
        <v>22353</v>
      </c>
      <c r="M25" s="23">
        <f t="shared" si="3"/>
        <v>670590</v>
      </c>
      <c r="N25" s="23">
        <f t="shared" si="4"/>
        <v>140000</v>
      </c>
      <c r="O25" s="24">
        <f t="shared" si="5"/>
        <v>4200000</v>
      </c>
      <c r="P25" s="25" t="s">
        <v>38</v>
      </c>
      <c r="Q25" s="21">
        <v>30</v>
      </c>
      <c r="R25" s="22">
        <v>106723</v>
      </c>
      <c r="S25" s="23">
        <f t="shared" si="13"/>
        <v>20277</v>
      </c>
      <c r="T25" s="23">
        <f t="shared" si="14"/>
        <v>608310</v>
      </c>
      <c r="U25" s="23">
        <f t="shared" si="15"/>
        <v>127000</v>
      </c>
      <c r="V25" s="23">
        <f t="shared" si="16"/>
        <v>3810000</v>
      </c>
      <c r="W25" s="19">
        <f t="shared" si="8"/>
        <v>4050000</v>
      </c>
    </row>
    <row r="26" spans="1:23" ht="171" thickBot="1">
      <c r="A26" s="21">
        <v>19</v>
      </c>
      <c r="B26" s="25" t="s">
        <v>39</v>
      </c>
      <c r="C26" s="21">
        <v>30</v>
      </c>
      <c r="D26" s="22">
        <v>252101</v>
      </c>
      <c r="E26" s="23">
        <f t="shared" si="9"/>
        <v>47899</v>
      </c>
      <c r="F26" s="23">
        <f t="shared" si="10"/>
        <v>1436970</v>
      </c>
      <c r="G26" s="23">
        <f t="shared" si="0"/>
        <v>300000</v>
      </c>
      <c r="H26" s="24">
        <f t="shared" si="1"/>
        <v>9000000</v>
      </c>
      <c r="I26" s="25" t="s">
        <v>39</v>
      </c>
      <c r="J26" s="21">
        <v>30</v>
      </c>
      <c r="K26" s="22">
        <v>256302</v>
      </c>
      <c r="L26" s="23">
        <v>48698</v>
      </c>
      <c r="M26" s="23">
        <f t="shared" si="3"/>
        <v>1460940</v>
      </c>
      <c r="N26" s="23">
        <f t="shared" si="4"/>
        <v>305000</v>
      </c>
      <c r="O26" s="24">
        <f t="shared" si="5"/>
        <v>9150000</v>
      </c>
      <c r="P26" s="25" t="s">
        <v>39</v>
      </c>
      <c r="Q26" s="21">
        <v>30</v>
      </c>
      <c r="R26" s="22">
        <v>237815</v>
      </c>
      <c r="S26" s="23">
        <f t="shared" si="13"/>
        <v>45185</v>
      </c>
      <c r="T26" s="23">
        <f t="shared" si="14"/>
        <v>1355550</v>
      </c>
      <c r="U26" s="23">
        <f t="shared" si="15"/>
        <v>283000</v>
      </c>
      <c r="V26" s="23">
        <f t="shared" si="16"/>
        <v>8490000</v>
      </c>
      <c r="W26" s="19">
        <f t="shared" si="8"/>
        <v>8880000</v>
      </c>
    </row>
    <row r="27" spans="1:23" ht="120" thickBot="1">
      <c r="A27" s="21">
        <v>20</v>
      </c>
      <c r="B27" s="25" t="s">
        <v>40</v>
      </c>
      <c r="C27" s="21">
        <v>2000</v>
      </c>
      <c r="D27" s="22">
        <v>504</v>
      </c>
      <c r="E27" s="23">
        <f t="shared" si="9"/>
        <v>96</v>
      </c>
      <c r="F27" s="23">
        <f t="shared" si="10"/>
        <v>192000</v>
      </c>
      <c r="G27" s="23">
        <f t="shared" si="0"/>
        <v>600</v>
      </c>
      <c r="H27" s="24">
        <f t="shared" si="1"/>
        <v>1200000</v>
      </c>
      <c r="I27" s="25" t="s">
        <v>40</v>
      </c>
      <c r="J27" s="21">
        <v>2000</v>
      </c>
      <c r="K27" s="22">
        <v>420</v>
      </c>
      <c r="L27" s="23">
        <f t="shared" si="2"/>
        <v>80</v>
      </c>
      <c r="M27" s="23">
        <f t="shared" si="3"/>
        <v>160000</v>
      </c>
      <c r="N27" s="23">
        <f t="shared" si="4"/>
        <v>500</v>
      </c>
      <c r="O27" s="24">
        <f t="shared" si="5"/>
        <v>1000000</v>
      </c>
      <c r="P27" s="25" t="s">
        <v>40</v>
      </c>
      <c r="Q27" s="21">
        <v>2000</v>
      </c>
      <c r="R27" s="22">
        <v>336</v>
      </c>
      <c r="S27" s="23">
        <f t="shared" si="13"/>
        <v>64</v>
      </c>
      <c r="T27" s="23">
        <f t="shared" si="14"/>
        <v>128000</v>
      </c>
      <c r="U27" s="23">
        <f t="shared" si="15"/>
        <v>400</v>
      </c>
      <c r="V27" s="23">
        <f t="shared" si="16"/>
        <v>800000</v>
      </c>
      <c r="W27" s="19">
        <f t="shared" si="8"/>
        <v>1000000</v>
      </c>
    </row>
    <row r="28" spans="1:23" ht="69" thickBot="1">
      <c r="A28" s="21">
        <v>21</v>
      </c>
      <c r="B28" s="25" t="s">
        <v>16</v>
      </c>
      <c r="C28" s="21">
        <v>1</v>
      </c>
      <c r="D28" s="22">
        <v>247899</v>
      </c>
      <c r="E28" s="23">
        <f t="shared" si="9"/>
        <v>47101</v>
      </c>
      <c r="F28" s="23">
        <f t="shared" si="10"/>
        <v>47101</v>
      </c>
      <c r="G28" s="23">
        <f t="shared" si="0"/>
        <v>295000</v>
      </c>
      <c r="H28" s="24">
        <f t="shared" si="1"/>
        <v>295000</v>
      </c>
      <c r="I28" s="25" t="s">
        <v>16</v>
      </c>
      <c r="J28" s="21">
        <v>1</v>
      </c>
      <c r="K28" s="22">
        <v>243697</v>
      </c>
      <c r="L28" s="23">
        <v>46303</v>
      </c>
      <c r="M28" s="23">
        <f t="shared" si="3"/>
        <v>46303</v>
      </c>
      <c r="N28" s="23">
        <f t="shared" si="4"/>
        <v>290000</v>
      </c>
      <c r="O28" s="24">
        <f t="shared" si="5"/>
        <v>290000</v>
      </c>
      <c r="P28" s="25" t="s">
        <v>16</v>
      </c>
      <c r="Q28" s="21">
        <v>1</v>
      </c>
      <c r="R28" s="22">
        <v>258403</v>
      </c>
      <c r="S28" s="23">
        <f t="shared" si="13"/>
        <v>49097</v>
      </c>
      <c r="T28" s="23">
        <f t="shared" si="14"/>
        <v>49097</v>
      </c>
      <c r="U28" s="23">
        <f t="shared" si="15"/>
        <v>307500</v>
      </c>
      <c r="V28" s="23">
        <f t="shared" si="16"/>
        <v>307500</v>
      </c>
      <c r="W28" s="19">
        <f t="shared" si="8"/>
        <v>297500</v>
      </c>
    </row>
    <row r="29" spans="1:23" ht="409.6" thickBot="1">
      <c r="A29" s="21">
        <v>22</v>
      </c>
      <c r="B29" s="25" t="s">
        <v>41</v>
      </c>
      <c r="C29" s="21">
        <v>1</v>
      </c>
      <c r="D29" s="22">
        <v>21008403</v>
      </c>
      <c r="E29" s="23">
        <f t="shared" si="9"/>
        <v>3991597</v>
      </c>
      <c r="F29" s="23">
        <f t="shared" si="10"/>
        <v>3991597</v>
      </c>
      <c r="G29" s="23">
        <f t="shared" si="0"/>
        <v>25000000</v>
      </c>
      <c r="H29" s="24">
        <f t="shared" si="1"/>
        <v>25000000</v>
      </c>
      <c r="I29" s="25" t="s">
        <v>41</v>
      </c>
      <c r="J29" s="21">
        <v>1</v>
      </c>
      <c r="K29" s="22">
        <v>20966386</v>
      </c>
      <c r="L29" s="23">
        <v>3983614</v>
      </c>
      <c r="M29" s="23">
        <f t="shared" si="3"/>
        <v>3983614</v>
      </c>
      <c r="N29" s="23">
        <f t="shared" si="4"/>
        <v>24950000</v>
      </c>
      <c r="O29" s="24">
        <f t="shared" si="5"/>
        <v>24950000</v>
      </c>
      <c r="P29" s="25" t="s">
        <v>41</v>
      </c>
      <c r="Q29" s="21">
        <v>1</v>
      </c>
      <c r="R29" s="22">
        <v>20862605</v>
      </c>
      <c r="S29" s="23">
        <f t="shared" si="13"/>
        <v>3963895</v>
      </c>
      <c r="T29" s="23">
        <f t="shared" si="14"/>
        <v>3963895</v>
      </c>
      <c r="U29" s="23">
        <f t="shared" si="15"/>
        <v>24826500</v>
      </c>
      <c r="V29" s="23">
        <f t="shared" si="16"/>
        <v>24826500</v>
      </c>
      <c r="W29" s="19">
        <f t="shared" si="8"/>
        <v>24925500</v>
      </c>
    </row>
    <row r="30" spans="1:23">
      <c r="A30" s="15">
        <v>23</v>
      </c>
      <c r="B30" s="26"/>
      <c r="C30" s="15"/>
      <c r="D30" s="16"/>
      <c r="E30" s="17">
        <f t="shared" si="9"/>
        <v>0</v>
      </c>
      <c r="F30" s="17">
        <f t="shared" si="10"/>
        <v>0</v>
      </c>
      <c r="G30" s="17">
        <f t="shared" si="0"/>
        <v>0</v>
      </c>
      <c r="H30" s="18">
        <f t="shared" si="1"/>
        <v>0</v>
      </c>
      <c r="I30" s="26"/>
      <c r="J30" s="15"/>
      <c r="K30" s="16"/>
      <c r="L30" s="17">
        <f t="shared" si="2"/>
        <v>0</v>
      </c>
      <c r="M30" s="17">
        <f t="shared" si="3"/>
        <v>0</v>
      </c>
      <c r="N30" s="17">
        <f t="shared" si="4"/>
        <v>0</v>
      </c>
      <c r="O30" s="18">
        <f t="shared" si="5"/>
        <v>0</v>
      </c>
      <c r="P30" s="26"/>
      <c r="Q30" s="15"/>
      <c r="R30" s="16"/>
      <c r="S30" s="17">
        <f t="shared" si="13"/>
        <v>0</v>
      </c>
      <c r="T30" s="17">
        <f t="shared" si="14"/>
        <v>0</v>
      </c>
      <c r="U30" s="17">
        <f t="shared" si="15"/>
        <v>0</v>
      </c>
      <c r="V30" s="17">
        <f t="shared" si="16"/>
        <v>0</v>
      </c>
      <c r="W30" s="19">
        <f t="shared" si="8"/>
        <v>0</v>
      </c>
    </row>
    <row r="31" spans="1:23">
      <c r="A31" s="15">
        <v>24</v>
      </c>
      <c r="B31" s="26"/>
      <c r="C31" s="15"/>
      <c r="D31" s="16"/>
      <c r="E31" s="17">
        <f t="shared" si="9"/>
        <v>0</v>
      </c>
      <c r="F31" s="17">
        <f t="shared" si="10"/>
        <v>0</v>
      </c>
      <c r="G31" s="17">
        <f t="shared" si="0"/>
        <v>0</v>
      </c>
      <c r="H31" s="18">
        <f t="shared" si="1"/>
        <v>0</v>
      </c>
      <c r="I31" s="26"/>
      <c r="J31" s="15"/>
      <c r="K31" s="16"/>
      <c r="L31" s="17">
        <f t="shared" si="2"/>
        <v>0</v>
      </c>
      <c r="M31" s="17">
        <f t="shared" si="3"/>
        <v>0</v>
      </c>
      <c r="N31" s="17">
        <f t="shared" si="4"/>
        <v>0</v>
      </c>
      <c r="O31" s="18">
        <f t="shared" si="5"/>
        <v>0</v>
      </c>
      <c r="P31" s="26"/>
      <c r="Q31" s="15"/>
      <c r="R31" s="16"/>
      <c r="S31" s="17">
        <f t="shared" si="13"/>
        <v>0</v>
      </c>
      <c r="T31" s="17">
        <f t="shared" si="14"/>
        <v>0</v>
      </c>
      <c r="U31" s="17">
        <f t="shared" si="15"/>
        <v>0</v>
      </c>
      <c r="V31" s="17">
        <f t="shared" si="16"/>
        <v>0</v>
      </c>
      <c r="W31" s="19">
        <f t="shared" si="8"/>
        <v>0</v>
      </c>
    </row>
    <row r="32" spans="1:23">
      <c r="A32" s="15">
        <v>25</v>
      </c>
      <c r="B32" s="26"/>
      <c r="C32" s="15"/>
      <c r="D32" s="16"/>
      <c r="E32" s="17">
        <f t="shared" si="9"/>
        <v>0</v>
      </c>
      <c r="F32" s="17">
        <f t="shared" si="10"/>
        <v>0</v>
      </c>
      <c r="G32" s="17">
        <f t="shared" si="0"/>
        <v>0</v>
      </c>
      <c r="H32" s="18">
        <f t="shared" si="1"/>
        <v>0</v>
      </c>
      <c r="I32" s="26"/>
      <c r="J32" s="15"/>
      <c r="K32" s="16"/>
      <c r="L32" s="17">
        <f t="shared" si="2"/>
        <v>0</v>
      </c>
      <c r="M32" s="17">
        <f t="shared" si="3"/>
        <v>0</v>
      </c>
      <c r="N32" s="17">
        <f t="shared" si="4"/>
        <v>0</v>
      </c>
      <c r="O32" s="18">
        <f t="shared" si="5"/>
        <v>0</v>
      </c>
      <c r="P32" s="26"/>
      <c r="Q32" s="15"/>
      <c r="R32" s="16"/>
      <c r="S32" s="17">
        <f t="shared" si="13"/>
        <v>0</v>
      </c>
      <c r="T32" s="17">
        <f t="shared" si="14"/>
        <v>0</v>
      </c>
      <c r="U32" s="17">
        <f t="shared" si="15"/>
        <v>0</v>
      </c>
      <c r="V32" s="17">
        <f t="shared" si="16"/>
        <v>0</v>
      </c>
      <c r="W32" s="19">
        <f t="shared" si="8"/>
        <v>0</v>
      </c>
    </row>
    <row r="33" spans="1:24" ht="18" thickBot="1">
      <c r="A33" s="15"/>
      <c r="B33" s="27"/>
      <c r="C33" s="1"/>
      <c r="D33" s="1"/>
      <c r="E33" s="154" t="s">
        <v>11</v>
      </c>
      <c r="F33" s="154"/>
      <c r="G33" s="154"/>
      <c r="H33" s="10">
        <f>+H35-H34</f>
        <v>108630167</v>
      </c>
      <c r="I33" s="188"/>
      <c r="J33" s="155"/>
      <c r="K33" s="156"/>
      <c r="L33" s="161" t="s">
        <v>11</v>
      </c>
      <c r="M33" s="161"/>
      <c r="N33" s="161"/>
      <c r="O33" s="10">
        <f>+O35-O34</f>
        <v>119018680</v>
      </c>
      <c r="P33" s="3" t="s">
        <v>9</v>
      </c>
      <c r="Q33" s="1"/>
      <c r="R33" s="1"/>
      <c r="S33" s="174" t="s">
        <v>11</v>
      </c>
      <c r="T33" s="175"/>
      <c r="U33" s="176"/>
      <c r="V33" s="11">
        <f>+V35-V34</f>
        <v>118097030</v>
      </c>
      <c r="W33" s="5">
        <f>AVERAGE(H33,O33,V33)</f>
        <v>115248625.66666667</v>
      </c>
    </row>
    <row r="34" spans="1:24" ht="17">
      <c r="A34" s="15"/>
      <c r="B34" s="27"/>
      <c r="C34" s="1"/>
      <c r="D34" s="1"/>
      <c r="E34" s="165" t="s">
        <v>42</v>
      </c>
      <c r="F34" s="166"/>
      <c r="G34" s="167"/>
      <c r="H34" s="6">
        <f>SUM(F8:F32)</f>
        <v>29121633</v>
      </c>
      <c r="I34" s="189"/>
      <c r="J34" s="157"/>
      <c r="K34" s="158"/>
      <c r="L34" s="168" t="s">
        <v>42</v>
      </c>
      <c r="M34" s="169"/>
      <c r="N34" s="170"/>
      <c r="O34" s="6">
        <f>SUM(M8:M32)</f>
        <v>22613820</v>
      </c>
      <c r="P34" s="3" t="s">
        <v>10</v>
      </c>
      <c r="Q34" s="1"/>
      <c r="R34" s="1"/>
      <c r="S34" s="165" t="s">
        <v>42</v>
      </c>
      <c r="T34" s="166"/>
      <c r="U34" s="167"/>
      <c r="V34" s="7">
        <f>SUM(T8:T32)</f>
        <v>22438810</v>
      </c>
      <c r="W34" s="5">
        <f>AVERAGE(H34,O34,V34)</f>
        <v>24724754.333333332</v>
      </c>
      <c r="X34" s="13" t="s">
        <v>44</v>
      </c>
    </row>
    <row r="35" spans="1:24" ht="18" thickBot="1">
      <c r="A35" s="15"/>
      <c r="B35" s="12"/>
      <c r="C35" s="1"/>
      <c r="D35" s="9"/>
      <c r="E35" s="174" t="s">
        <v>8</v>
      </c>
      <c r="F35" s="175"/>
      <c r="G35" s="176"/>
      <c r="H35" s="2">
        <f>SUM(H8:H32)</f>
        <v>137751800</v>
      </c>
      <c r="I35" s="190"/>
      <c r="J35" s="159"/>
      <c r="K35" s="160"/>
      <c r="L35" s="177" t="s">
        <v>8</v>
      </c>
      <c r="M35" s="178"/>
      <c r="N35" s="179"/>
      <c r="O35" s="2">
        <f>SUM(O8:O32)</f>
        <v>141632500</v>
      </c>
      <c r="P35" s="8" t="s">
        <v>12</v>
      </c>
      <c r="Q35" s="9"/>
      <c r="R35" s="9"/>
      <c r="S35" s="154" t="s">
        <v>8</v>
      </c>
      <c r="T35" s="154"/>
      <c r="U35" s="154"/>
      <c r="V35" s="4">
        <f>SUM(V8:V32)</f>
        <v>140535840</v>
      </c>
      <c r="W35" s="5">
        <f>AVERAGE(H35,O35,V35)</f>
        <v>139973380</v>
      </c>
    </row>
    <row r="38" spans="1:24" ht="17">
      <c r="B38" s="14" t="s">
        <v>13</v>
      </c>
    </row>
  </sheetData>
  <mergeCells count="39">
    <mergeCell ref="T6:T7"/>
    <mergeCell ref="B6:B7"/>
    <mergeCell ref="C6:C7"/>
    <mergeCell ref="E33:G33"/>
    <mergeCell ref="I33:K35"/>
    <mergeCell ref="L33:N33"/>
    <mergeCell ref="S35:U35"/>
    <mergeCell ref="E34:G34"/>
    <mergeCell ref="L34:N34"/>
    <mergeCell ref="S34:U34"/>
    <mergeCell ref="E35:G35"/>
    <mergeCell ref="L35:N35"/>
    <mergeCell ref="S33:U33"/>
    <mergeCell ref="S6:S7"/>
    <mergeCell ref="U6:U7"/>
    <mergeCell ref="J6:J7"/>
    <mergeCell ref="R6:R7"/>
    <mergeCell ref="H6:H7"/>
    <mergeCell ref="I6:I7"/>
    <mergeCell ref="F6:F7"/>
    <mergeCell ref="M6:M7"/>
    <mergeCell ref="K6:K7"/>
    <mergeCell ref="L6:L7"/>
    <mergeCell ref="D6:D7"/>
    <mergeCell ref="E6:E7"/>
    <mergeCell ref="A1:W1"/>
    <mergeCell ref="A2:W3"/>
    <mergeCell ref="B5:H5"/>
    <mergeCell ref="I5:O5"/>
    <mergeCell ref="P5:V5"/>
    <mergeCell ref="A4:W4"/>
    <mergeCell ref="G6:G7"/>
    <mergeCell ref="A5:A7"/>
    <mergeCell ref="V6:V7"/>
    <mergeCell ref="W6:W7"/>
    <mergeCell ref="N6:N7"/>
    <mergeCell ref="O6:O7"/>
    <mergeCell ref="P6:P7"/>
    <mergeCell ref="Q6:Q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Y48"/>
  <sheetViews>
    <sheetView topLeftCell="L34" zoomScale="60" zoomScaleNormal="60" workbookViewId="0">
      <selection activeCell="P52" sqref="P52"/>
    </sheetView>
  </sheetViews>
  <sheetFormatPr baseColWidth="10" defaultColWidth="11.5" defaultRowHeight="16"/>
  <cols>
    <col min="1" max="1" width="11.5" style="14"/>
    <col min="2" max="2" width="42.6640625" style="14" customWidth="1"/>
    <col min="3" max="3" width="11.5" style="13"/>
    <col min="4" max="4" width="29.33203125" style="13" customWidth="1"/>
    <col min="5" max="5" width="18.5" style="13" customWidth="1"/>
    <col min="6" max="6" width="20.5" style="13" customWidth="1"/>
    <col min="7" max="7" width="37.6640625" style="13" bestFit="1" customWidth="1"/>
    <col min="8" max="8" width="28.83203125" style="13" customWidth="1"/>
    <col min="9" max="9" width="28.6640625" style="13" customWidth="1"/>
    <col min="10" max="10" width="11.5" style="13"/>
    <col min="11" max="11" width="25.5" style="13" bestFit="1" customWidth="1"/>
    <col min="12" max="12" width="18.5" style="13" bestFit="1" customWidth="1"/>
    <col min="13" max="13" width="24.5" style="13" customWidth="1"/>
    <col min="14" max="14" width="37.6640625" style="13" bestFit="1" customWidth="1"/>
    <col min="15" max="15" width="27.6640625" style="13" customWidth="1"/>
    <col min="16" max="16" width="29.33203125" style="13" customWidth="1"/>
    <col min="17" max="17" width="11.5" style="13"/>
    <col min="18" max="18" width="25.5" style="13" bestFit="1" customWidth="1"/>
    <col min="19" max="20" width="19" style="13" bestFit="1" customWidth="1"/>
    <col min="21" max="21" width="22.6640625" style="13" customWidth="1"/>
    <col min="22" max="22" width="26.33203125" style="13" customWidth="1"/>
    <col min="23" max="23" width="27" style="13" customWidth="1"/>
    <col min="24" max="24" width="19.6640625" style="13" customWidth="1"/>
    <col min="25" max="25" width="22" style="13" bestFit="1" customWidth="1"/>
    <col min="26" max="16384" width="11.5" style="13"/>
  </cols>
  <sheetData>
    <row r="1" spans="1:25" ht="15" customHeight="1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</row>
    <row r="2" spans="1:25" ht="13.5" customHeight="1">
      <c r="A2" s="137" t="s">
        <v>46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</row>
    <row r="3" spans="1:25" ht="9" customHeight="1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</row>
    <row r="4" spans="1:25" ht="30.75" customHeight="1">
      <c r="A4" s="138" t="s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</row>
    <row r="5" spans="1:25">
      <c r="A5" s="139"/>
      <c r="B5" s="141" t="s">
        <v>80</v>
      </c>
      <c r="C5" s="141"/>
      <c r="D5" s="141"/>
      <c r="E5" s="141"/>
      <c r="F5" s="141"/>
      <c r="G5" s="141"/>
      <c r="H5" s="141"/>
      <c r="I5" s="142" t="s">
        <v>81</v>
      </c>
      <c r="J5" s="142"/>
      <c r="K5" s="142"/>
      <c r="L5" s="142"/>
      <c r="M5" s="142"/>
      <c r="N5" s="142"/>
      <c r="O5" s="142"/>
      <c r="P5" s="143" t="s">
        <v>82</v>
      </c>
      <c r="Q5" s="143"/>
      <c r="R5" s="143"/>
      <c r="S5" s="143"/>
      <c r="T5" s="143"/>
      <c r="U5" s="143"/>
      <c r="V5" s="143"/>
    </row>
    <row r="6" spans="1:25" ht="31.5" customHeight="1">
      <c r="A6" s="140"/>
      <c r="B6" s="144" t="s">
        <v>2</v>
      </c>
      <c r="C6" s="146" t="s">
        <v>3</v>
      </c>
      <c r="D6" s="146" t="s">
        <v>4</v>
      </c>
      <c r="E6" s="146" t="s">
        <v>5</v>
      </c>
      <c r="F6" s="148" t="s">
        <v>23</v>
      </c>
      <c r="G6" s="146" t="s">
        <v>6</v>
      </c>
      <c r="H6" s="149" t="s">
        <v>22</v>
      </c>
      <c r="I6" s="136" t="s">
        <v>2</v>
      </c>
      <c r="J6" s="136" t="s">
        <v>3</v>
      </c>
      <c r="K6" s="136" t="s">
        <v>4</v>
      </c>
      <c r="L6" s="136" t="s">
        <v>5</v>
      </c>
      <c r="M6" s="136" t="s">
        <v>23</v>
      </c>
      <c r="N6" s="136" t="s">
        <v>6</v>
      </c>
      <c r="O6" s="152" t="s">
        <v>22</v>
      </c>
      <c r="P6" s="151" t="s">
        <v>2</v>
      </c>
      <c r="Q6" s="151" t="s">
        <v>3</v>
      </c>
      <c r="R6" s="151" t="s">
        <v>4</v>
      </c>
      <c r="S6" s="151" t="s">
        <v>5</v>
      </c>
      <c r="T6" s="151" t="s">
        <v>23</v>
      </c>
      <c r="U6" s="151" t="s">
        <v>6</v>
      </c>
      <c r="V6" s="151" t="s">
        <v>22</v>
      </c>
      <c r="W6" s="135" t="s">
        <v>7</v>
      </c>
      <c r="X6" s="135" t="s">
        <v>45</v>
      </c>
    </row>
    <row r="7" spans="1:25" ht="15" customHeight="1">
      <c r="A7" s="140"/>
      <c r="B7" s="145"/>
      <c r="C7" s="147"/>
      <c r="D7" s="147"/>
      <c r="E7" s="147"/>
      <c r="F7" s="146"/>
      <c r="G7" s="147"/>
      <c r="H7" s="150"/>
      <c r="I7" s="136"/>
      <c r="J7" s="136"/>
      <c r="K7" s="136"/>
      <c r="L7" s="136"/>
      <c r="M7" s="136"/>
      <c r="N7" s="136"/>
      <c r="O7" s="152"/>
      <c r="P7" s="151"/>
      <c r="Q7" s="151"/>
      <c r="R7" s="151"/>
      <c r="S7" s="151"/>
      <c r="T7" s="151"/>
      <c r="U7" s="151"/>
      <c r="V7" s="151"/>
      <c r="W7" s="135"/>
      <c r="X7" s="135"/>
    </row>
    <row r="8" spans="1:25" ht="70.5" customHeight="1">
      <c r="A8" s="21">
        <v>1</v>
      </c>
      <c r="B8" s="51" t="s">
        <v>47</v>
      </c>
      <c r="C8" s="49">
        <v>15</v>
      </c>
      <c r="D8" s="53">
        <v>10000</v>
      </c>
      <c r="E8" s="35">
        <f t="shared" ref="E8:E40" si="0">ROUND((D8*0.19),0)</f>
        <v>1900</v>
      </c>
      <c r="F8" s="35">
        <f t="shared" ref="F8:F40" si="1">+E8*C8</f>
        <v>28500</v>
      </c>
      <c r="G8" s="35">
        <f t="shared" ref="G8:G40" si="2">+D8+E8</f>
        <v>11900</v>
      </c>
      <c r="H8" s="35">
        <f t="shared" ref="H8:H40" si="3">(G8*C8)</f>
        <v>178500</v>
      </c>
      <c r="I8" s="51" t="s">
        <v>47</v>
      </c>
      <c r="J8" s="49">
        <v>15</v>
      </c>
      <c r="K8" s="36">
        <v>9800</v>
      </c>
      <c r="L8" s="35">
        <f t="shared" ref="L8:L40" si="4">ROUND((K8*0.19),0)</f>
        <v>1862</v>
      </c>
      <c r="M8" s="35">
        <f t="shared" ref="M8:M40" si="5">+L8*J8</f>
        <v>27930</v>
      </c>
      <c r="N8" s="35">
        <f t="shared" ref="N8:N40" si="6">+K8+L8</f>
        <v>11662</v>
      </c>
      <c r="O8" s="35">
        <f t="shared" ref="O8:O40" si="7">(N8*J8)</f>
        <v>174930</v>
      </c>
      <c r="P8" s="57" t="s">
        <v>47</v>
      </c>
      <c r="Q8" s="49">
        <v>15</v>
      </c>
      <c r="R8" s="36">
        <v>9800</v>
      </c>
      <c r="S8" s="35">
        <f t="shared" ref="S8:S40" si="8">ROUND((R8*0.19),0)</f>
        <v>1862</v>
      </c>
      <c r="T8" s="35">
        <f t="shared" ref="T8:T40" si="9">+S8*Q8</f>
        <v>27930</v>
      </c>
      <c r="U8" s="35">
        <f t="shared" ref="U8:U40" si="10">+R8+S8</f>
        <v>11662</v>
      </c>
      <c r="V8" s="35">
        <f t="shared" ref="V8:V40" si="11">(U8*Q8)</f>
        <v>174930</v>
      </c>
      <c r="W8" s="33">
        <f>ROUND((AVERAGE(V8,O8,H8)),0)</f>
        <v>176120</v>
      </c>
      <c r="Y8" s="59"/>
    </row>
    <row r="9" spans="1:25" ht="17">
      <c r="A9" s="21">
        <v>2</v>
      </c>
      <c r="B9" s="51" t="s">
        <v>48</v>
      </c>
      <c r="C9" s="49">
        <v>15</v>
      </c>
      <c r="D9" s="54">
        <v>60000</v>
      </c>
      <c r="E9" s="35">
        <f t="shared" si="0"/>
        <v>11400</v>
      </c>
      <c r="F9" s="35">
        <f t="shared" si="1"/>
        <v>171000</v>
      </c>
      <c r="G9" s="35">
        <f t="shared" si="2"/>
        <v>71400</v>
      </c>
      <c r="H9" s="35">
        <f t="shared" si="3"/>
        <v>1071000</v>
      </c>
      <c r="I9" s="51" t="s">
        <v>48</v>
      </c>
      <c r="J9" s="49">
        <v>15</v>
      </c>
      <c r="K9" s="34">
        <v>60000</v>
      </c>
      <c r="L9" s="35">
        <f t="shared" si="4"/>
        <v>11400</v>
      </c>
      <c r="M9" s="35">
        <f t="shared" si="5"/>
        <v>171000</v>
      </c>
      <c r="N9" s="35">
        <f t="shared" si="6"/>
        <v>71400</v>
      </c>
      <c r="O9" s="35">
        <f t="shared" si="7"/>
        <v>1071000</v>
      </c>
      <c r="P9" s="57" t="s">
        <v>48</v>
      </c>
      <c r="Q9" s="49">
        <v>15</v>
      </c>
      <c r="R9" s="34">
        <v>60000</v>
      </c>
      <c r="S9" s="35">
        <f t="shared" si="8"/>
        <v>11400</v>
      </c>
      <c r="T9" s="35">
        <f t="shared" si="9"/>
        <v>171000</v>
      </c>
      <c r="U9" s="35">
        <f t="shared" si="10"/>
        <v>71400</v>
      </c>
      <c r="V9" s="35">
        <f t="shared" si="11"/>
        <v>1071000</v>
      </c>
      <c r="W9" s="33">
        <f t="shared" ref="W9:W40" si="12">ROUND((AVERAGE(V9,O9,H9)),0)</f>
        <v>1071000</v>
      </c>
      <c r="Y9" s="59"/>
    </row>
    <row r="10" spans="1:25" ht="17">
      <c r="A10" s="21">
        <v>3</v>
      </c>
      <c r="B10" s="51" t="s">
        <v>49</v>
      </c>
      <c r="C10" s="49">
        <v>15</v>
      </c>
      <c r="D10" s="54">
        <v>37000</v>
      </c>
      <c r="E10" s="35">
        <f t="shared" si="0"/>
        <v>7030</v>
      </c>
      <c r="F10" s="35">
        <f t="shared" si="1"/>
        <v>105450</v>
      </c>
      <c r="G10" s="35">
        <f t="shared" si="2"/>
        <v>44030</v>
      </c>
      <c r="H10" s="35">
        <f t="shared" si="3"/>
        <v>660450</v>
      </c>
      <c r="I10" s="51" t="s">
        <v>49</v>
      </c>
      <c r="J10" s="49">
        <v>15</v>
      </c>
      <c r="K10" s="34">
        <v>36100</v>
      </c>
      <c r="L10" s="35">
        <f t="shared" si="4"/>
        <v>6859</v>
      </c>
      <c r="M10" s="35">
        <f t="shared" si="5"/>
        <v>102885</v>
      </c>
      <c r="N10" s="35">
        <f t="shared" si="6"/>
        <v>42959</v>
      </c>
      <c r="O10" s="35">
        <f t="shared" si="7"/>
        <v>644385</v>
      </c>
      <c r="P10" s="57" t="s">
        <v>49</v>
      </c>
      <c r="Q10" s="49">
        <v>15</v>
      </c>
      <c r="R10" s="34">
        <v>36100</v>
      </c>
      <c r="S10" s="35">
        <f t="shared" si="8"/>
        <v>6859</v>
      </c>
      <c r="T10" s="35">
        <f t="shared" si="9"/>
        <v>102885</v>
      </c>
      <c r="U10" s="35">
        <f t="shared" si="10"/>
        <v>42959</v>
      </c>
      <c r="V10" s="35">
        <f t="shared" si="11"/>
        <v>644385</v>
      </c>
      <c r="W10" s="33">
        <f t="shared" si="12"/>
        <v>649740</v>
      </c>
      <c r="Y10" s="59"/>
    </row>
    <row r="11" spans="1:25" ht="34">
      <c r="A11" s="21">
        <v>4</v>
      </c>
      <c r="B11" s="52" t="s">
        <v>50</v>
      </c>
      <c r="C11" s="49">
        <v>15</v>
      </c>
      <c r="D11" s="54">
        <v>160000</v>
      </c>
      <c r="E11" s="35">
        <f t="shared" si="0"/>
        <v>30400</v>
      </c>
      <c r="F11" s="35">
        <f t="shared" si="1"/>
        <v>456000</v>
      </c>
      <c r="G11" s="35">
        <f t="shared" si="2"/>
        <v>190400</v>
      </c>
      <c r="H11" s="35">
        <f t="shared" si="3"/>
        <v>2856000</v>
      </c>
      <c r="I11" s="52" t="s">
        <v>50</v>
      </c>
      <c r="J11" s="49">
        <v>15</v>
      </c>
      <c r="K11" s="34">
        <v>150000</v>
      </c>
      <c r="L11" s="35">
        <f t="shared" si="4"/>
        <v>28500</v>
      </c>
      <c r="M11" s="35">
        <f t="shared" si="5"/>
        <v>427500</v>
      </c>
      <c r="N11" s="35">
        <f t="shared" si="6"/>
        <v>178500</v>
      </c>
      <c r="O11" s="35">
        <f t="shared" si="7"/>
        <v>2677500</v>
      </c>
      <c r="P11" s="58" t="s">
        <v>50</v>
      </c>
      <c r="Q11" s="49">
        <v>15</v>
      </c>
      <c r="R11" s="34">
        <v>130000</v>
      </c>
      <c r="S11" s="35">
        <f t="shared" si="8"/>
        <v>24700</v>
      </c>
      <c r="T11" s="35">
        <f t="shared" si="9"/>
        <v>370500</v>
      </c>
      <c r="U11" s="35">
        <f t="shared" si="10"/>
        <v>154700</v>
      </c>
      <c r="V11" s="35">
        <f t="shared" si="11"/>
        <v>2320500</v>
      </c>
      <c r="W11" s="33">
        <f t="shared" si="12"/>
        <v>2618000</v>
      </c>
      <c r="Y11" s="59"/>
    </row>
    <row r="12" spans="1:25" ht="17">
      <c r="A12" s="21">
        <v>5</v>
      </c>
      <c r="B12" s="51" t="s">
        <v>51</v>
      </c>
      <c r="C12" s="49">
        <v>15</v>
      </c>
      <c r="D12" s="54">
        <v>58000</v>
      </c>
      <c r="E12" s="35">
        <f t="shared" si="0"/>
        <v>11020</v>
      </c>
      <c r="F12" s="35">
        <f t="shared" si="1"/>
        <v>165300</v>
      </c>
      <c r="G12" s="35">
        <f t="shared" si="2"/>
        <v>69020</v>
      </c>
      <c r="H12" s="35">
        <f t="shared" si="3"/>
        <v>1035300</v>
      </c>
      <c r="I12" s="51" t="s">
        <v>51</v>
      </c>
      <c r="J12" s="49">
        <v>15</v>
      </c>
      <c r="K12" s="34">
        <v>55000</v>
      </c>
      <c r="L12" s="35">
        <f t="shared" si="4"/>
        <v>10450</v>
      </c>
      <c r="M12" s="35">
        <f t="shared" si="5"/>
        <v>156750</v>
      </c>
      <c r="N12" s="35">
        <f t="shared" si="6"/>
        <v>65450</v>
      </c>
      <c r="O12" s="35">
        <f t="shared" si="7"/>
        <v>981750</v>
      </c>
      <c r="P12" s="57" t="s">
        <v>51</v>
      </c>
      <c r="Q12" s="49">
        <v>15</v>
      </c>
      <c r="R12" s="34">
        <v>55000</v>
      </c>
      <c r="S12" s="35">
        <f t="shared" si="8"/>
        <v>10450</v>
      </c>
      <c r="T12" s="35">
        <f t="shared" si="9"/>
        <v>156750</v>
      </c>
      <c r="U12" s="35">
        <f t="shared" si="10"/>
        <v>65450</v>
      </c>
      <c r="V12" s="35">
        <f t="shared" si="11"/>
        <v>981750</v>
      </c>
      <c r="W12" s="33">
        <f t="shared" si="12"/>
        <v>999600</v>
      </c>
      <c r="Y12" s="59"/>
    </row>
    <row r="13" spans="1:25" ht="24.75" customHeight="1">
      <c r="A13" s="21">
        <v>6</v>
      </c>
      <c r="B13" s="51" t="s">
        <v>52</v>
      </c>
      <c r="C13" s="49">
        <v>15</v>
      </c>
      <c r="D13" s="54">
        <v>10000</v>
      </c>
      <c r="E13" s="35">
        <f t="shared" si="0"/>
        <v>1900</v>
      </c>
      <c r="F13" s="35">
        <f t="shared" si="1"/>
        <v>28500</v>
      </c>
      <c r="G13" s="35">
        <f t="shared" si="2"/>
        <v>11900</v>
      </c>
      <c r="H13" s="35">
        <f t="shared" si="3"/>
        <v>178500</v>
      </c>
      <c r="I13" s="51" t="s">
        <v>52</v>
      </c>
      <c r="J13" s="49">
        <v>15</v>
      </c>
      <c r="K13" s="34">
        <v>9800</v>
      </c>
      <c r="L13" s="35">
        <f t="shared" si="4"/>
        <v>1862</v>
      </c>
      <c r="M13" s="35">
        <f t="shared" si="5"/>
        <v>27930</v>
      </c>
      <c r="N13" s="35">
        <f t="shared" si="6"/>
        <v>11662</v>
      </c>
      <c r="O13" s="35">
        <f t="shared" si="7"/>
        <v>174930</v>
      </c>
      <c r="P13" s="51" t="s">
        <v>52</v>
      </c>
      <c r="Q13" s="49">
        <v>15</v>
      </c>
      <c r="R13" s="34">
        <v>9800</v>
      </c>
      <c r="S13" s="35">
        <f t="shared" si="8"/>
        <v>1862</v>
      </c>
      <c r="T13" s="35">
        <f t="shared" si="9"/>
        <v>27930</v>
      </c>
      <c r="U13" s="35">
        <f t="shared" si="10"/>
        <v>11662</v>
      </c>
      <c r="V13" s="35">
        <f t="shared" si="11"/>
        <v>174930</v>
      </c>
      <c r="W13" s="33">
        <f t="shared" si="12"/>
        <v>176120</v>
      </c>
      <c r="Y13" s="59"/>
    </row>
    <row r="14" spans="1:25" ht="51.75" customHeight="1">
      <c r="A14" s="21">
        <v>7</v>
      </c>
      <c r="B14" s="51" t="s">
        <v>53</v>
      </c>
      <c r="C14" s="49">
        <v>15</v>
      </c>
      <c r="D14" s="54">
        <v>10000</v>
      </c>
      <c r="E14" s="35">
        <f t="shared" si="0"/>
        <v>1900</v>
      </c>
      <c r="F14" s="35">
        <f t="shared" si="1"/>
        <v>28500</v>
      </c>
      <c r="G14" s="35">
        <f t="shared" si="2"/>
        <v>11900</v>
      </c>
      <c r="H14" s="35">
        <f t="shared" si="3"/>
        <v>178500</v>
      </c>
      <c r="I14" s="51" t="s">
        <v>53</v>
      </c>
      <c r="J14" s="49">
        <v>15</v>
      </c>
      <c r="K14" s="34">
        <v>9800</v>
      </c>
      <c r="L14" s="35">
        <f t="shared" si="4"/>
        <v>1862</v>
      </c>
      <c r="M14" s="35">
        <f t="shared" si="5"/>
        <v>27930</v>
      </c>
      <c r="N14" s="35">
        <f t="shared" si="6"/>
        <v>11662</v>
      </c>
      <c r="O14" s="35">
        <f t="shared" si="7"/>
        <v>174930</v>
      </c>
      <c r="P14" s="57" t="s">
        <v>53</v>
      </c>
      <c r="Q14" s="49">
        <v>15</v>
      </c>
      <c r="R14" s="34">
        <v>9800</v>
      </c>
      <c r="S14" s="35">
        <f t="shared" si="8"/>
        <v>1862</v>
      </c>
      <c r="T14" s="35">
        <f t="shared" si="9"/>
        <v>27930</v>
      </c>
      <c r="U14" s="35">
        <f t="shared" si="10"/>
        <v>11662</v>
      </c>
      <c r="V14" s="35">
        <f t="shared" si="11"/>
        <v>174930</v>
      </c>
      <c r="W14" s="33">
        <f t="shared" si="12"/>
        <v>176120</v>
      </c>
      <c r="Y14" s="59"/>
    </row>
    <row r="15" spans="1:25" ht="59.25" customHeight="1">
      <c r="A15" s="21">
        <v>8</v>
      </c>
      <c r="B15" s="51" t="s">
        <v>54</v>
      </c>
      <c r="C15" s="49">
        <v>15</v>
      </c>
      <c r="D15" s="54">
        <v>65000</v>
      </c>
      <c r="E15" s="35">
        <f t="shared" si="0"/>
        <v>12350</v>
      </c>
      <c r="F15" s="35">
        <f t="shared" si="1"/>
        <v>185250</v>
      </c>
      <c r="G15" s="35">
        <f t="shared" si="2"/>
        <v>77350</v>
      </c>
      <c r="H15" s="35">
        <f t="shared" si="3"/>
        <v>1160250</v>
      </c>
      <c r="I15" s="51" t="s">
        <v>54</v>
      </c>
      <c r="J15" s="49">
        <v>15</v>
      </c>
      <c r="K15" s="34">
        <v>63100</v>
      </c>
      <c r="L15" s="35">
        <f t="shared" si="4"/>
        <v>11989</v>
      </c>
      <c r="M15" s="35">
        <f t="shared" si="5"/>
        <v>179835</v>
      </c>
      <c r="N15" s="35">
        <f t="shared" si="6"/>
        <v>75089</v>
      </c>
      <c r="O15" s="35">
        <f t="shared" si="7"/>
        <v>1126335</v>
      </c>
      <c r="P15" s="51" t="s">
        <v>54</v>
      </c>
      <c r="Q15" s="49">
        <v>15</v>
      </c>
      <c r="R15" s="34">
        <v>63100</v>
      </c>
      <c r="S15" s="35">
        <f t="shared" si="8"/>
        <v>11989</v>
      </c>
      <c r="T15" s="35">
        <f t="shared" si="9"/>
        <v>179835</v>
      </c>
      <c r="U15" s="35">
        <f t="shared" si="10"/>
        <v>75089</v>
      </c>
      <c r="V15" s="35">
        <f t="shared" si="11"/>
        <v>1126335</v>
      </c>
      <c r="W15" s="33">
        <f t="shared" si="12"/>
        <v>1137640</v>
      </c>
      <c r="Y15" s="59"/>
    </row>
    <row r="16" spans="1:25">
      <c r="A16" s="15">
        <v>9</v>
      </c>
      <c r="B16" s="26" t="s">
        <v>55</v>
      </c>
      <c r="C16" s="49">
        <v>15</v>
      </c>
      <c r="D16" s="55">
        <v>8000</v>
      </c>
      <c r="E16" s="35">
        <f t="shared" si="0"/>
        <v>1520</v>
      </c>
      <c r="F16" s="35">
        <f t="shared" si="1"/>
        <v>22800</v>
      </c>
      <c r="G16" s="35">
        <f t="shared" si="2"/>
        <v>9520</v>
      </c>
      <c r="H16" s="35">
        <f t="shared" si="3"/>
        <v>142800</v>
      </c>
      <c r="I16" s="26" t="s">
        <v>55</v>
      </c>
      <c r="J16" s="50">
        <v>15</v>
      </c>
      <c r="K16" s="16">
        <v>6600</v>
      </c>
      <c r="L16" s="17">
        <f t="shared" si="4"/>
        <v>1254</v>
      </c>
      <c r="M16" s="17">
        <f t="shared" si="5"/>
        <v>18810</v>
      </c>
      <c r="N16" s="17">
        <f t="shared" si="6"/>
        <v>7854</v>
      </c>
      <c r="O16" s="18">
        <f t="shared" si="7"/>
        <v>117810</v>
      </c>
      <c r="P16" s="56" t="s">
        <v>55</v>
      </c>
      <c r="Q16" s="15">
        <v>15</v>
      </c>
      <c r="R16" s="37">
        <v>6600</v>
      </c>
      <c r="S16" s="38">
        <f t="shared" si="8"/>
        <v>1254</v>
      </c>
      <c r="T16" s="38">
        <f t="shared" si="9"/>
        <v>18810</v>
      </c>
      <c r="U16" s="38">
        <f t="shared" si="10"/>
        <v>7854</v>
      </c>
      <c r="V16" s="38">
        <f t="shared" si="11"/>
        <v>117810</v>
      </c>
      <c r="W16" s="33">
        <f t="shared" si="12"/>
        <v>126140</v>
      </c>
      <c r="Y16" s="59"/>
    </row>
    <row r="17" spans="1:25" ht="55.5" customHeight="1">
      <c r="A17" s="15">
        <v>10</v>
      </c>
      <c r="B17" s="26" t="s">
        <v>56</v>
      </c>
      <c r="C17" s="49">
        <v>15</v>
      </c>
      <c r="D17" s="55">
        <v>68000</v>
      </c>
      <c r="E17" s="35">
        <f t="shared" si="0"/>
        <v>12920</v>
      </c>
      <c r="F17" s="35">
        <f t="shared" si="1"/>
        <v>193800</v>
      </c>
      <c r="G17" s="35">
        <f t="shared" si="2"/>
        <v>80920</v>
      </c>
      <c r="H17" s="35">
        <f t="shared" si="3"/>
        <v>1213800</v>
      </c>
      <c r="I17" s="31" t="s">
        <v>56</v>
      </c>
      <c r="J17" s="15">
        <v>15</v>
      </c>
      <c r="K17" s="16">
        <v>65000</v>
      </c>
      <c r="L17" s="17">
        <f t="shared" si="4"/>
        <v>12350</v>
      </c>
      <c r="M17" s="17">
        <f t="shared" si="5"/>
        <v>185250</v>
      </c>
      <c r="N17" s="17">
        <f t="shared" si="6"/>
        <v>77350</v>
      </c>
      <c r="O17" s="18">
        <f t="shared" si="7"/>
        <v>1160250</v>
      </c>
      <c r="P17" s="26" t="s">
        <v>56</v>
      </c>
      <c r="Q17" s="15">
        <v>15</v>
      </c>
      <c r="R17" s="37">
        <v>65000</v>
      </c>
      <c r="S17" s="38">
        <f t="shared" si="8"/>
        <v>12350</v>
      </c>
      <c r="T17" s="38">
        <f t="shared" si="9"/>
        <v>185250</v>
      </c>
      <c r="U17" s="38">
        <f t="shared" si="10"/>
        <v>77350</v>
      </c>
      <c r="V17" s="38">
        <f t="shared" si="11"/>
        <v>1160250</v>
      </c>
      <c r="W17" s="33">
        <f t="shared" si="12"/>
        <v>1178100</v>
      </c>
      <c r="Y17" s="59"/>
    </row>
    <row r="18" spans="1:25" ht="43.5" customHeight="1">
      <c r="A18" s="15">
        <v>11</v>
      </c>
      <c r="B18" s="26" t="s">
        <v>57</v>
      </c>
      <c r="C18" s="49">
        <v>15</v>
      </c>
      <c r="D18" s="55">
        <v>10000</v>
      </c>
      <c r="E18" s="35">
        <f t="shared" si="0"/>
        <v>1900</v>
      </c>
      <c r="F18" s="35">
        <f t="shared" si="1"/>
        <v>28500</v>
      </c>
      <c r="G18" s="35">
        <f t="shared" si="2"/>
        <v>11900</v>
      </c>
      <c r="H18" s="35">
        <f t="shared" si="3"/>
        <v>178500</v>
      </c>
      <c r="I18" s="31" t="s">
        <v>57</v>
      </c>
      <c r="J18" s="15">
        <v>15</v>
      </c>
      <c r="K18" s="16">
        <v>9800</v>
      </c>
      <c r="L18" s="17">
        <f t="shared" si="4"/>
        <v>1862</v>
      </c>
      <c r="M18" s="17">
        <f t="shared" si="5"/>
        <v>27930</v>
      </c>
      <c r="N18" s="17">
        <f t="shared" si="6"/>
        <v>11662</v>
      </c>
      <c r="O18" s="18">
        <f t="shared" si="7"/>
        <v>174930</v>
      </c>
      <c r="P18" s="26" t="s">
        <v>57</v>
      </c>
      <c r="Q18" s="15">
        <v>15</v>
      </c>
      <c r="R18" s="37">
        <v>9800</v>
      </c>
      <c r="S18" s="38">
        <f t="shared" si="8"/>
        <v>1862</v>
      </c>
      <c r="T18" s="38">
        <f t="shared" si="9"/>
        <v>27930</v>
      </c>
      <c r="U18" s="38">
        <f t="shared" si="10"/>
        <v>11662</v>
      </c>
      <c r="V18" s="38">
        <f t="shared" si="11"/>
        <v>174930</v>
      </c>
      <c r="W18" s="33">
        <f t="shared" si="12"/>
        <v>176120</v>
      </c>
      <c r="Y18" s="59"/>
    </row>
    <row r="19" spans="1:25" ht="73.5" customHeight="1">
      <c r="A19" s="15">
        <v>12</v>
      </c>
      <c r="B19" s="26" t="s">
        <v>58</v>
      </c>
      <c r="C19" s="49">
        <v>15</v>
      </c>
      <c r="D19" s="55">
        <v>68000</v>
      </c>
      <c r="E19" s="35">
        <f t="shared" si="0"/>
        <v>12920</v>
      </c>
      <c r="F19" s="35">
        <f t="shared" si="1"/>
        <v>193800</v>
      </c>
      <c r="G19" s="35">
        <f t="shared" si="2"/>
        <v>80920</v>
      </c>
      <c r="H19" s="35">
        <f t="shared" si="3"/>
        <v>1213800</v>
      </c>
      <c r="I19" s="31" t="s">
        <v>58</v>
      </c>
      <c r="J19" s="15">
        <v>15</v>
      </c>
      <c r="K19" s="16">
        <v>63100</v>
      </c>
      <c r="L19" s="17">
        <f t="shared" si="4"/>
        <v>11989</v>
      </c>
      <c r="M19" s="17">
        <f t="shared" si="5"/>
        <v>179835</v>
      </c>
      <c r="N19" s="17">
        <f t="shared" si="6"/>
        <v>75089</v>
      </c>
      <c r="O19" s="18">
        <f t="shared" si="7"/>
        <v>1126335</v>
      </c>
      <c r="P19" s="26" t="s">
        <v>58</v>
      </c>
      <c r="Q19" s="15">
        <v>15</v>
      </c>
      <c r="R19" s="37">
        <v>63100</v>
      </c>
      <c r="S19" s="38">
        <f t="shared" si="8"/>
        <v>11989</v>
      </c>
      <c r="T19" s="38">
        <f t="shared" si="9"/>
        <v>179835</v>
      </c>
      <c r="U19" s="38">
        <f t="shared" si="10"/>
        <v>75089</v>
      </c>
      <c r="V19" s="38">
        <f t="shared" si="11"/>
        <v>1126335</v>
      </c>
      <c r="W19" s="33">
        <f t="shared" si="12"/>
        <v>1155490</v>
      </c>
      <c r="Y19" s="59"/>
    </row>
    <row r="20" spans="1:25" ht="59.25" customHeight="1">
      <c r="A20" s="15">
        <v>13</v>
      </c>
      <c r="B20" s="26" t="s">
        <v>59</v>
      </c>
      <c r="C20" s="49">
        <v>15</v>
      </c>
      <c r="D20" s="55">
        <v>25000</v>
      </c>
      <c r="E20" s="35">
        <f t="shared" si="0"/>
        <v>4750</v>
      </c>
      <c r="F20" s="35">
        <f t="shared" si="1"/>
        <v>71250</v>
      </c>
      <c r="G20" s="35">
        <f t="shared" si="2"/>
        <v>29750</v>
      </c>
      <c r="H20" s="35">
        <f t="shared" si="3"/>
        <v>446250</v>
      </c>
      <c r="I20" s="31" t="s">
        <v>59</v>
      </c>
      <c r="J20" s="15">
        <v>15</v>
      </c>
      <c r="K20" s="16">
        <v>24000</v>
      </c>
      <c r="L20" s="17">
        <f t="shared" si="4"/>
        <v>4560</v>
      </c>
      <c r="M20" s="17">
        <f t="shared" si="5"/>
        <v>68400</v>
      </c>
      <c r="N20" s="17">
        <f t="shared" si="6"/>
        <v>28560</v>
      </c>
      <c r="O20" s="18">
        <f t="shared" si="7"/>
        <v>428400</v>
      </c>
      <c r="P20" s="26" t="s">
        <v>59</v>
      </c>
      <c r="Q20" s="15">
        <v>15</v>
      </c>
      <c r="R20" s="37">
        <v>24000</v>
      </c>
      <c r="S20" s="38">
        <f t="shared" si="8"/>
        <v>4560</v>
      </c>
      <c r="T20" s="38">
        <f t="shared" si="9"/>
        <v>68400</v>
      </c>
      <c r="U20" s="38">
        <f t="shared" si="10"/>
        <v>28560</v>
      </c>
      <c r="V20" s="38">
        <f t="shared" si="11"/>
        <v>428400</v>
      </c>
      <c r="W20" s="33">
        <f t="shared" si="12"/>
        <v>434350</v>
      </c>
      <c r="Y20" s="59"/>
    </row>
    <row r="21" spans="1:25" ht="50.25" customHeight="1">
      <c r="A21" s="15">
        <v>14</v>
      </c>
      <c r="B21" s="26" t="s">
        <v>60</v>
      </c>
      <c r="C21" s="49">
        <v>15</v>
      </c>
      <c r="D21" s="55">
        <v>20000</v>
      </c>
      <c r="E21" s="35">
        <f t="shared" si="0"/>
        <v>3800</v>
      </c>
      <c r="F21" s="35">
        <f t="shared" si="1"/>
        <v>57000</v>
      </c>
      <c r="G21" s="35">
        <f t="shared" si="2"/>
        <v>23800</v>
      </c>
      <c r="H21" s="35">
        <f t="shared" si="3"/>
        <v>357000</v>
      </c>
      <c r="I21" s="31" t="s">
        <v>60</v>
      </c>
      <c r="J21" s="15">
        <v>15</v>
      </c>
      <c r="K21" s="16">
        <v>19500</v>
      </c>
      <c r="L21" s="17">
        <f t="shared" si="4"/>
        <v>3705</v>
      </c>
      <c r="M21" s="17">
        <f t="shared" si="5"/>
        <v>55575</v>
      </c>
      <c r="N21" s="17">
        <f t="shared" si="6"/>
        <v>23205</v>
      </c>
      <c r="O21" s="18">
        <f t="shared" si="7"/>
        <v>348075</v>
      </c>
      <c r="P21" s="26" t="s">
        <v>60</v>
      </c>
      <c r="Q21" s="15">
        <v>15</v>
      </c>
      <c r="R21" s="37">
        <v>19500</v>
      </c>
      <c r="S21" s="38">
        <f t="shared" si="8"/>
        <v>3705</v>
      </c>
      <c r="T21" s="38">
        <f t="shared" si="9"/>
        <v>55575</v>
      </c>
      <c r="U21" s="38">
        <f t="shared" si="10"/>
        <v>23205</v>
      </c>
      <c r="V21" s="38">
        <f t="shared" si="11"/>
        <v>348075</v>
      </c>
      <c r="W21" s="33">
        <f t="shared" si="12"/>
        <v>351050</v>
      </c>
      <c r="Y21" s="59"/>
    </row>
    <row r="22" spans="1:25" ht="64.5" customHeight="1">
      <c r="A22" s="15">
        <v>15</v>
      </c>
      <c r="B22" s="26" t="s">
        <v>61</v>
      </c>
      <c r="C22" s="49">
        <v>7</v>
      </c>
      <c r="D22" s="55">
        <v>3200000</v>
      </c>
      <c r="E22" s="35">
        <f t="shared" si="0"/>
        <v>608000</v>
      </c>
      <c r="F22" s="35">
        <f t="shared" si="1"/>
        <v>4256000</v>
      </c>
      <c r="G22" s="35">
        <f t="shared" si="2"/>
        <v>3808000</v>
      </c>
      <c r="H22" s="35">
        <f t="shared" si="3"/>
        <v>26656000</v>
      </c>
      <c r="I22" s="31" t="s">
        <v>61</v>
      </c>
      <c r="J22" s="15">
        <v>7</v>
      </c>
      <c r="K22" s="16">
        <v>3200000</v>
      </c>
      <c r="L22" s="17">
        <f t="shared" si="4"/>
        <v>608000</v>
      </c>
      <c r="M22" s="17">
        <f t="shared" si="5"/>
        <v>4256000</v>
      </c>
      <c r="N22" s="17">
        <f t="shared" si="6"/>
        <v>3808000</v>
      </c>
      <c r="O22" s="18">
        <f t="shared" si="7"/>
        <v>26656000</v>
      </c>
      <c r="P22" s="26" t="s">
        <v>61</v>
      </c>
      <c r="Q22" s="15">
        <v>7</v>
      </c>
      <c r="R22" s="37">
        <v>3000000</v>
      </c>
      <c r="S22" s="38">
        <f t="shared" si="8"/>
        <v>570000</v>
      </c>
      <c r="T22" s="38">
        <f t="shared" si="9"/>
        <v>3990000</v>
      </c>
      <c r="U22" s="38">
        <f t="shared" si="10"/>
        <v>3570000</v>
      </c>
      <c r="V22" s="38">
        <f t="shared" si="11"/>
        <v>24990000</v>
      </c>
      <c r="W22" s="33">
        <f t="shared" si="12"/>
        <v>26100667</v>
      </c>
      <c r="Y22" s="59"/>
    </row>
    <row r="23" spans="1:25" ht="38.25" customHeight="1">
      <c r="A23" s="15">
        <v>16</v>
      </c>
      <c r="B23" s="26" t="s">
        <v>62</v>
      </c>
      <c r="C23" s="49">
        <v>15</v>
      </c>
      <c r="D23" s="55">
        <v>38000</v>
      </c>
      <c r="E23" s="35">
        <f t="shared" si="0"/>
        <v>7220</v>
      </c>
      <c r="F23" s="35">
        <f t="shared" si="1"/>
        <v>108300</v>
      </c>
      <c r="G23" s="35">
        <f t="shared" si="2"/>
        <v>45220</v>
      </c>
      <c r="H23" s="35">
        <f t="shared" si="3"/>
        <v>678300</v>
      </c>
      <c r="I23" s="31" t="s">
        <v>62</v>
      </c>
      <c r="J23" s="15">
        <v>15</v>
      </c>
      <c r="K23" s="16">
        <v>36200</v>
      </c>
      <c r="L23" s="17">
        <f t="shared" si="4"/>
        <v>6878</v>
      </c>
      <c r="M23" s="17">
        <f t="shared" si="5"/>
        <v>103170</v>
      </c>
      <c r="N23" s="17">
        <f t="shared" si="6"/>
        <v>43078</v>
      </c>
      <c r="O23" s="18">
        <f t="shared" si="7"/>
        <v>646170</v>
      </c>
      <c r="P23" s="26" t="s">
        <v>62</v>
      </c>
      <c r="Q23" s="15">
        <v>15</v>
      </c>
      <c r="R23" s="37">
        <v>36200</v>
      </c>
      <c r="S23" s="38">
        <f t="shared" si="8"/>
        <v>6878</v>
      </c>
      <c r="T23" s="38">
        <f t="shared" si="9"/>
        <v>103170</v>
      </c>
      <c r="U23" s="38">
        <f t="shared" si="10"/>
        <v>43078</v>
      </c>
      <c r="V23" s="38">
        <f t="shared" si="11"/>
        <v>646170</v>
      </c>
      <c r="W23" s="33">
        <f t="shared" si="12"/>
        <v>656880</v>
      </c>
      <c r="Y23" s="59"/>
    </row>
    <row r="24" spans="1:25" ht="51" customHeight="1">
      <c r="A24" s="15">
        <v>17</v>
      </c>
      <c r="B24" s="26" t="s">
        <v>63</v>
      </c>
      <c r="C24" s="49">
        <v>15</v>
      </c>
      <c r="D24" s="55">
        <v>38000</v>
      </c>
      <c r="E24" s="35">
        <f t="shared" si="0"/>
        <v>7220</v>
      </c>
      <c r="F24" s="35">
        <f t="shared" si="1"/>
        <v>108300</v>
      </c>
      <c r="G24" s="35">
        <f t="shared" si="2"/>
        <v>45220</v>
      </c>
      <c r="H24" s="35">
        <f t="shared" si="3"/>
        <v>678300</v>
      </c>
      <c r="I24" s="31" t="s">
        <v>63</v>
      </c>
      <c r="J24" s="15">
        <v>15</v>
      </c>
      <c r="K24" s="16">
        <v>36200</v>
      </c>
      <c r="L24" s="17">
        <f t="shared" si="4"/>
        <v>6878</v>
      </c>
      <c r="M24" s="17">
        <f t="shared" si="5"/>
        <v>103170</v>
      </c>
      <c r="N24" s="17">
        <f t="shared" si="6"/>
        <v>43078</v>
      </c>
      <c r="O24" s="18">
        <f t="shared" si="7"/>
        <v>646170</v>
      </c>
      <c r="P24" s="26" t="s">
        <v>63</v>
      </c>
      <c r="Q24" s="15">
        <v>15</v>
      </c>
      <c r="R24" s="37">
        <v>36200</v>
      </c>
      <c r="S24" s="38">
        <f t="shared" si="8"/>
        <v>6878</v>
      </c>
      <c r="T24" s="38">
        <f t="shared" si="9"/>
        <v>103170</v>
      </c>
      <c r="U24" s="38">
        <f t="shared" si="10"/>
        <v>43078</v>
      </c>
      <c r="V24" s="38">
        <f t="shared" si="11"/>
        <v>646170</v>
      </c>
      <c r="W24" s="33">
        <f t="shared" si="12"/>
        <v>656880</v>
      </c>
      <c r="Y24" s="59"/>
    </row>
    <row r="25" spans="1:25" ht="38.25" customHeight="1">
      <c r="A25" s="15">
        <v>18</v>
      </c>
      <c r="B25" s="26" t="s">
        <v>64</v>
      </c>
      <c r="C25" s="49">
        <v>15</v>
      </c>
      <c r="D25" s="55">
        <v>38000</v>
      </c>
      <c r="E25" s="35">
        <f t="shared" si="0"/>
        <v>7220</v>
      </c>
      <c r="F25" s="35">
        <f t="shared" si="1"/>
        <v>108300</v>
      </c>
      <c r="G25" s="35">
        <f t="shared" si="2"/>
        <v>45220</v>
      </c>
      <c r="H25" s="35">
        <f t="shared" si="3"/>
        <v>678300</v>
      </c>
      <c r="I25" s="47" t="s">
        <v>64</v>
      </c>
      <c r="J25" s="15">
        <v>15</v>
      </c>
      <c r="K25" s="48">
        <v>36200</v>
      </c>
      <c r="L25" s="17">
        <f t="shared" si="4"/>
        <v>6878</v>
      </c>
      <c r="M25" s="17">
        <f t="shared" si="5"/>
        <v>103170</v>
      </c>
      <c r="N25" s="17">
        <f t="shared" si="6"/>
        <v>43078</v>
      </c>
      <c r="O25" s="17">
        <f t="shared" si="7"/>
        <v>646170</v>
      </c>
      <c r="P25" s="31" t="s">
        <v>64</v>
      </c>
      <c r="Q25" s="15">
        <v>15</v>
      </c>
      <c r="R25" s="37">
        <v>36200</v>
      </c>
      <c r="S25" s="38">
        <f t="shared" si="8"/>
        <v>6878</v>
      </c>
      <c r="T25" s="38">
        <f t="shared" si="9"/>
        <v>103170</v>
      </c>
      <c r="U25" s="38">
        <f t="shared" si="10"/>
        <v>43078</v>
      </c>
      <c r="V25" s="38">
        <f t="shared" si="11"/>
        <v>646170</v>
      </c>
      <c r="W25" s="33">
        <f t="shared" si="12"/>
        <v>656880</v>
      </c>
      <c r="Y25" s="59"/>
    </row>
    <row r="26" spans="1:25" ht="39.75" customHeight="1">
      <c r="A26" s="15">
        <v>19</v>
      </c>
      <c r="B26" s="26" t="s">
        <v>65</v>
      </c>
      <c r="C26" s="49">
        <v>15</v>
      </c>
      <c r="D26" s="55">
        <v>75000</v>
      </c>
      <c r="E26" s="35">
        <f t="shared" si="0"/>
        <v>14250</v>
      </c>
      <c r="F26" s="35">
        <f t="shared" si="1"/>
        <v>213750</v>
      </c>
      <c r="G26" s="35">
        <f t="shared" si="2"/>
        <v>89250</v>
      </c>
      <c r="H26" s="35">
        <f t="shared" si="3"/>
        <v>1338750</v>
      </c>
      <c r="I26" s="47" t="s">
        <v>65</v>
      </c>
      <c r="J26" s="15">
        <v>15</v>
      </c>
      <c r="K26" s="48">
        <v>73000</v>
      </c>
      <c r="L26" s="17">
        <f t="shared" si="4"/>
        <v>13870</v>
      </c>
      <c r="M26" s="17">
        <f t="shared" si="5"/>
        <v>208050</v>
      </c>
      <c r="N26" s="17">
        <f t="shared" si="6"/>
        <v>86870</v>
      </c>
      <c r="O26" s="17">
        <f t="shared" si="7"/>
        <v>1303050</v>
      </c>
      <c r="P26" s="31" t="s">
        <v>65</v>
      </c>
      <c r="Q26" s="15">
        <v>15</v>
      </c>
      <c r="R26" s="37">
        <v>65000</v>
      </c>
      <c r="S26" s="38">
        <f t="shared" si="8"/>
        <v>12350</v>
      </c>
      <c r="T26" s="38">
        <f t="shared" si="9"/>
        <v>185250</v>
      </c>
      <c r="U26" s="38">
        <f t="shared" si="10"/>
        <v>77350</v>
      </c>
      <c r="V26" s="38">
        <f t="shared" si="11"/>
        <v>1160250</v>
      </c>
      <c r="W26" s="33">
        <f t="shared" si="12"/>
        <v>1267350</v>
      </c>
      <c r="Y26" s="59"/>
    </row>
    <row r="27" spans="1:25" ht="30.75" customHeight="1">
      <c r="A27" s="15">
        <v>20</v>
      </c>
      <c r="B27" s="26" t="s">
        <v>66</v>
      </c>
      <c r="C27" s="49">
        <v>15</v>
      </c>
      <c r="D27" s="55">
        <v>38000</v>
      </c>
      <c r="E27" s="35">
        <f t="shared" si="0"/>
        <v>7220</v>
      </c>
      <c r="F27" s="35">
        <f t="shared" si="1"/>
        <v>108300</v>
      </c>
      <c r="G27" s="35">
        <f t="shared" si="2"/>
        <v>45220</v>
      </c>
      <c r="H27" s="35">
        <f t="shared" si="3"/>
        <v>678300</v>
      </c>
      <c r="I27" s="47" t="s">
        <v>66</v>
      </c>
      <c r="J27" s="15">
        <v>15</v>
      </c>
      <c r="K27" s="48">
        <v>36200</v>
      </c>
      <c r="L27" s="17">
        <f t="shared" si="4"/>
        <v>6878</v>
      </c>
      <c r="M27" s="17">
        <f t="shared" si="5"/>
        <v>103170</v>
      </c>
      <c r="N27" s="17">
        <f t="shared" si="6"/>
        <v>43078</v>
      </c>
      <c r="O27" s="17">
        <f t="shared" si="7"/>
        <v>646170</v>
      </c>
      <c r="P27" s="31" t="s">
        <v>66</v>
      </c>
      <c r="Q27" s="15">
        <v>15</v>
      </c>
      <c r="R27" s="37">
        <v>36200</v>
      </c>
      <c r="S27" s="38">
        <f t="shared" si="8"/>
        <v>6878</v>
      </c>
      <c r="T27" s="38">
        <f t="shared" si="9"/>
        <v>103170</v>
      </c>
      <c r="U27" s="38">
        <f t="shared" si="10"/>
        <v>43078</v>
      </c>
      <c r="V27" s="38">
        <f t="shared" si="11"/>
        <v>646170</v>
      </c>
      <c r="W27" s="33">
        <f t="shared" si="12"/>
        <v>656880</v>
      </c>
      <c r="Y27" s="59"/>
    </row>
    <row r="28" spans="1:25" ht="47.25" customHeight="1">
      <c r="A28" s="15">
        <v>21</v>
      </c>
      <c r="B28" s="26" t="s">
        <v>67</v>
      </c>
      <c r="C28" s="49">
        <v>15</v>
      </c>
      <c r="D28" s="55">
        <v>38000</v>
      </c>
      <c r="E28" s="35">
        <f t="shared" si="0"/>
        <v>7220</v>
      </c>
      <c r="F28" s="35">
        <f t="shared" si="1"/>
        <v>108300</v>
      </c>
      <c r="G28" s="35">
        <f t="shared" si="2"/>
        <v>45220</v>
      </c>
      <c r="H28" s="35">
        <f t="shared" si="3"/>
        <v>678300</v>
      </c>
      <c r="I28" s="47" t="s">
        <v>67</v>
      </c>
      <c r="J28" s="15">
        <v>15</v>
      </c>
      <c r="K28" s="48">
        <v>36200</v>
      </c>
      <c r="L28" s="17">
        <f t="shared" si="4"/>
        <v>6878</v>
      </c>
      <c r="M28" s="17">
        <f t="shared" si="5"/>
        <v>103170</v>
      </c>
      <c r="N28" s="17">
        <f t="shared" si="6"/>
        <v>43078</v>
      </c>
      <c r="O28" s="17">
        <f t="shared" si="7"/>
        <v>646170</v>
      </c>
      <c r="P28" s="31" t="s">
        <v>67</v>
      </c>
      <c r="Q28" s="15">
        <v>15</v>
      </c>
      <c r="R28" s="37">
        <v>36200</v>
      </c>
      <c r="S28" s="38">
        <f t="shared" si="8"/>
        <v>6878</v>
      </c>
      <c r="T28" s="38">
        <f t="shared" si="9"/>
        <v>103170</v>
      </c>
      <c r="U28" s="38">
        <f t="shared" si="10"/>
        <v>43078</v>
      </c>
      <c r="V28" s="38">
        <f t="shared" si="11"/>
        <v>646170</v>
      </c>
      <c r="W28" s="33">
        <f t="shared" si="12"/>
        <v>656880</v>
      </c>
      <c r="Y28" s="59"/>
    </row>
    <row r="29" spans="1:25" ht="36" customHeight="1">
      <c r="A29" s="15">
        <v>22</v>
      </c>
      <c r="B29" s="26" t="s">
        <v>68</v>
      </c>
      <c r="C29" s="49">
        <v>15</v>
      </c>
      <c r="D29" s="55">
        <v>20000</v>
      </c>
      <c r="E29" s="35">
        <f t="shared" si="0"/>
        <v>3800</v>
      </c>
      <c r="F29" s="35">
        <f t="shared" si="1"/>
        <v>57000</v>
      </c>
      <c r="G29" s="35">
        <f t="shared" si="2"/>
        <v>23800</v>
      </c>
      <c r="H29" s="35">
        <f t="shared" si="3"/>
        <v>357000</v>
      </c>
      <c r="I29" s="47" t="s">
        <v>68</v>
      </c>
      <c r="J29" s="15">
        <v>15</v>
      </c>
      <c r="K29" s="48">
        <v>19500</v>
      </c>
      <c r="L29" s="17">
        <f t="shared" si="4"/>
        <v>3705</v>
      </c>
      <c r="M29" s="17">
        <f t="shared" si="5"/>
        <v>55575</v>
      </c>
      <c r="N29" s="17">
        <f t="shared" si="6"/>
        <v>23205</v>
      </c>
      <c r="O29" s="17">
        <f t="shared" si="7"/>
        <v>348075</v>
      </c>
      <c r="P29" s="31" t="s">
        <v>68</v>
      </c>
      <c r="Q29" s="15">
        <v>15</v>
      </c>
      <c r="R29" s="37">
        <v>19500</v>
      </c>
      <c r="S29" s="38">
        <f t="shared" si="8"/>
        <v>3705</v>
      </c>
      <c r="T29" s="38">
        <f t="shared" si="9"/>
        <v>55575</v>
      </c>
      <c r="U29" s="38">
        <f t="shared" si="10"/>
        <v>23205</v>
      </c>
      <c r="V29" s="38">
        <f t="shared" si="11"/>
        <v>348075</v>
      </c>
      <c r="W29" s="33">
        <f t="shared" si="12"/>
        <v>351050</v>
      </c>
      <c r="Y29" s="59"/>
    </row>
    <row r="30" spans="1:25" ht="36" customHeight="1">
      <c r="A30" s="15">
        <v>23</v>
      </c>
      <c r="B30" s="26" t="s">
        <v>69</v>
      </c>
      <c r="C30" s="49">
        <v>15</v>
      </c>
      <c r="D30" s="55">
        <v>6800</v>
      </c>
      <c r="E30" s="35">
        <f t="shared" si="0"/>
        <v>1292</v>
      </c>
      <c r="F30" s="35">
        <f t="shared" si="1"/>
        <v>19380</v>
      </c>
      <c r="G30" s="35">
        <f t="shared" si="2"/>
        <v>8092</v>
      </c>
      <c r="H30" s="35">
        <f t="shared" si="3"/>
        <v>121380</v>
      </c>
      <c r="I30" s="47" t="s">
        <v>69</v>
      </c>
      <c r="J30" s="15">
        <v>15</v>
      </c>
      <c r="K30" s="48">
        <v>6600</v>
      </c>
      <c r="L30" s="17">
        <f t="shared" si="4"/>
        <v>1254</v>
      </c>
      <c r="M30" s="17">
        <f t="shared" si="5"/>
        <v>18810</v>
      </c>
      <c r="N30" s="17">
        <f t="shared" si="6"/>
        <v>7854</v>
      </c>
      <c r="O30" s="17">
        <f t="shared" si="7"/>
        <v>117810</v>
      </c>
      <c r="P30" s="31" t="s">
        <v>69</v>
      </c>
      <c r="Q30" s="15">
        <v>15</v>
      </c>
      <c r="R30" s="37">
        <v>6600</v>
      </c>
      <c r="S30" s="38">
        <f t="shared" si="8"/>
        <v>1254</v>
      </c>
      <c r="T30" s="38">
        <f t="shared" si="9"/>
        <v>18810</v>
      </c>
      <c r="U30" s="38">
        <f t="shared" si="10"/>
        <v>7854</v>
      </c>
      <c r="V30" s="38">
        <f t="shared" si="11"/>
        <v>117810</v>
      </c>
      <c r="W30" s="33">
        <f t="shared" si="12"/>
        <v>119000</v>
      </c>
      <c r="Y30" s="59"/>
    </row>
    <row r="31" spans="1:25" ht="28.5" customHeight="1">
      <c r="A31" s="15">
        <v>24</v>
      </c>
      <c r="B31" s="26" t="s">
        <v>70</v>
      </c>
      <c r="C31" s="15">
        <v>7</v>
      </c>
      <c r="D31" s="55">
        <v>290000</v>
      </c>
      <c r="E31" s="35">
        <f t="shared" si="0"/>
        <v>55100</v>
      </c>
      <c r="F31" s="35">
        <f t="shared" si="1"/>
        <v>385700</v>
      </c>
      <c r="G31" s="35">
        <f t="shared" si="2"/>
        <v>345100</v>
      </c>
      <c r="H31" s="35">
        <f t="shared" si="3"/>
        <v>2415700</v>
      </c>
      <c r="I31" s="47" t="s">
        <v>70</v>
      </c>
      <c r="J31" s="15">
        <v>7</v>
      </c>
      <c r="K31" s="48">
        <v>270000</v>
      </c>
      <c r="L31" s="17">
        <f t="shared" si="4"/>
        <v>51300</v>
      </c>
      <c r="M31" s="17">
        <f t="shared" si="5"/>
        <v>359100</v>
      </c>
      <c r="N31" s="17">
        <f t="shared" si="6"/>
        <v>321300</v>
      </c>
      <c r="O31" s="17">
        <f t="shared" si="7"/>
        <v>2249100</v>
      </c>
      <c r="P31" s="31" t="s">
        <v>70</v>
      </c>
      <c r="Q31" s="15">
        <v>7</v>
      </c>
      <c r="R31" s="37">
        <v>250000</v>
      </c>
      <c r="S31" s="38">
        <f t="shared" si="8"/>
        <v>47500</v>
      </c>
      <c r="T31" s="38">
        <f t="shared" si="9"/>
        <v>332500</v>
      </c>
      <c r="U31" s="38">
        <f t="shared" si="10"/>
        <v>297500</v>
      </c>
      <c r="V31" s="38">
        <f t="shared" si="11"/>
        <v>2082500</v>
      </c>
      <c r="W31" s="33">
        <f t="shared" si="12"/>
        <v>2249100</v>
      </c>
      <c r="Y31" s="59"/>
    </row>
    <row r="32" spans="1:25" ht="36" customHeight="1">
      <c r="A32" s="15">
        <v>25</v>
      </c>
      <c r="B32" s="26" t="s">
        <v>71</v>
      </c>
      <c r="C32" s="15">
        <v>15</v>
      </c>
      <c r="D32" s="55">
        <v>25000</v>
      </c>
      <c r="E32" s="35">
        <f t="shared" si="0"/>
        <v>4750</v>
      </c>
      <c r="F32" s="35">
        <f t="shared" si="1"/>
        <v>71250</v>
      </c>
      <c r="G32" s="35">
        <f t="shared" si="2"/>
        <v>29750</v>
      </c>
      <c r="H32" s="35">
        <f t="shared" si="3"/>
        <v>446250</v>
      </c>
      <c r="I32" s="47" t="s">
        <v>71</v>
      </c>
      <c r="J32" s="15">
        <v>15</v>
      </c>
      <c r="K32" s="48">
        <v>2800</v>
      </c>
      <c r="L32" s="17">
        <f t="shared" si="4"/>
        <v>532</v>
      </c>
      <c r="M32" s="17">
        <f t="shared" si="5"/>
        <v>7980</v>
      </c>
      <c r="N32" s="17">
        <f t="shared" si="6"/>
        <v>3332</v>
      </c>
      <c r="O32" s="17">
        <f t="shared" si="7"/>
        <v>49980</v>
      </c>
      <c r="P32" s="31" t="s">
        <v>71</v>
      </c>
      <c r="Q32" s="15">
        <v>15</v>
      </c>
      <c r="R32" s="37">
        <v>2800</v>
      </c>
      <c r="S32" s="38">
        <f t="shared" si="8"/>
        <v>532</v>
      </c>
      <c r="T32" s="38">
        <f t="shared" si="9"/>
        <v>7980</v>
      </c>
      <c r="U32" s="38">
        <f t="shared" si="10"/>
        <v>3332</v>
      </c>
      <c r="V32" s="38">
        <f t="shared" si="11"/>
        <v>49980</v>
      </c>
      <c r="W32" s="33">
        <f t="shared" si="12"/>
        <v>182070</v>
      </c>
      <c r="Y32" s="59"/>
    </row>
    <row r="33" spans="1:25" ht="40.5" customHeight="1">
      <c r="A33" s="15">
        <v>26</v>
      </c>
      <c r="B33" s="26" t="s">
        <v>72</v>
      </c>
      <c r="C33" s="15">
        <v>7</v>
      </c>
      <c r="D33" s="55">
        <v>290000</v>
      </c>
      <c r="E33" s="35">
        <f t="shared" si="0"/>
        <v>55100</v>
      </c>
      <c r="F33" s="35">
        <f t="shared" si="1"/>
        <v>385700</v>
      </c>
      <c r="G33" s="35">
        <f t="shared" si="2"/>
        <v>345100</v>
      </c>
      <c r="H33" s="35">
        <f t="shared" si="3"/>
        <v>2415700</v>
      </c>
      <c r="I33" s="47" t="s">
        <v>72</v>
      </c>
      <c r="J33" s="15">
        <v>7</v>
      </c>
      <c r="K33" s="48">
        <v>270000</v>
      </c>
      <c r="L33" s="17">
        <f t="shared" si="4"/>
        <v>51300</v>
      </c>
      <c r="M33" s="17">
        <f t="shared" si="5"/>
        <v>359100</v>
      </c>
      <c r="N33" s="17">
        <f t="shared" si="6"/>
        <v>321300</v>
      </c>
      <c r="O33" s="17">
        <f t="shared" si="7"/>
        <v>2249100</v>
      </c>
      <c r="P33" s="31" t="s">
        <v>72</v>
      </c>
      <c r="Q33" s="15">
        <v>7</v>
      </c>
      <c r="R33" s="37">
        <v>250000</v>
      </c>
      <c r="S33" s="38">
        <f t="shared" si="8"/>
        <v>47500</v>
      </c>
      <c r="T33" s="38">
        <f t="shared" si="9"/>
        <v>332500</v>
      </c>
      <c r="U33" s="38">
        <f t="shared" si="10"/>
        <v>297500</v>
      </c>
      <c r="V33" s="38">
        <f t="shared" si="11"/>
        <v>2082500</v>
      </c>
      <c r="W33" s="33">
        <f t="shared" si="12"/>
        <v>2249100</v>
      </c>
      <c r="Y33" s="59"/>
    </row>
    <row r="34" spans="1:25" ht="51" customHeight="1">
      <c r="A34" s="15">
        <v>27</v>
      </c>
      <c r="B34" s="26" t="s">
        <v>73</v>
      </c>
      <c r="C34" s="15">
        <v>15</v>
      </c>
      <c r="D34" s="55">
        <v>20000</v>
      </c>
      <c r="E34" s="35">
        <f t="shared" si="0"/>
        <v>3800</v>
      </c>
      <c r="F34" s="35">
        <f t="shared" si="1"/>
        <v>57000</v>
      </c>
      <c r="G34" s="35">
        <f t="shared" si="2"/>
        <v>23800</v>
      </c>
      <c r="H34" s="35">
        <f t="shared" si="3"/>
        <v>357000</v>
      </c>
      <c r="I34" s="47" t="s">
        <v>73</v>
      </c>
      <c r="J34" s="15">
        <v>15</v>
      </c>
      <c r="K34" s="48">
        <v>19500</v>
      </c>
      <c r="L34" s="17">
        <f t="shared" si="4"/>
        <v>3705</v>
      </c>
      <c r="M34" s="17">
        <f t="shared" si="5"/>
        <v>55575</v>
      </c>
      <c r="N34" s="17">
        <f t="shared" si="6"/>
        <v>23205</v>
      </c>
      <c r="O34" s="17">
        <f t="shared" si="7"/>
        <v>348075</v>
      </c>
      <c r="P34" s="31" t="s">
        <v>73</v>
      </c>
      <c r="Q34" s="15">
        <v>15</v>
      </c>
      <c r="R34" s="37">
        <v>19500</v>
      </c>
      <c r="S34" s="38">
        <f t="shared" si="8"/>
        <v>3705</v>
      </c>
      <c r="T34" s="38">
        <f t="shared" si="9"/>
        <v>55575</v>
      </c>
      <c r="U34" s="38">
        <f t="shared" si="10"/>
        <v>23205</v>
      </c>
      <c r="V34" s="38">
        <f t="shared" si="11"/>
        <v>348075</v>
      </c>
      <c r="W34" s="33">
        <f t="shared" si="12"/>
        <v>351050</v>
      </c>
      <c r="Y34" s="59"/>
    </row>
    <row r="35" spans="1:25" ht="36.75" customHeight="1">
      <c r="A35" s="15">
        <v>28</v>
      </c>
      <c r="B35" s="26" t="s">
        <v>74</v>
      </c>
      <c r="C35" s="15">
        <v>15</v>
      </c>
      <c r="D35" s="55">
        <v>290000</v>
      </c>
      <c r="E35" s="35">
        <f t="shared" si="0"/>
        <v>55100</v>
      </c>
      <c r="F35" s="35">
        <f t="shared" si="1"/>
        <v>826500</v>
      </c>
      <c r="G35" s="35">
        <f t="shared" si="2"/>
        <v>345100</v>
      </c>
      <c r="H35" s="35">
        <f t="shared" si="3"/>
        <v>5176500</v>
      </c>
      <c r="I35" s="47" t="s">
        <v>74</v>
      </c>
      <c r="J35" s="15">
        <v>15</v>
      </c>
      <c r="K35" s="48">
        <v>270000</v>
      </c>
      <c r="L35" s="17">
        <f t="shared" si="4"/>
        <v>51300</v>
      </c>
      <c r="M35" s="17">
        <f t="shared" si="5"/>
        <v>769500</v>
      </c>
      <c r="N35" s="17">
        <f t="shared" si="6"/>
        <v>321300</v>
      </c>
      <c r="O35" s="17">
        <f t="shared" si="7"/>
        <v>4819500</v>
      </c>
      <c r="P35" s="31" t="s">
        <v>74</v>
      </c>
      <c r="Q35" s="15">
        <v>15</v>
      </c>
      <c r="R35" s="37">
        <v>250000</v>
      </c>
      <c r="S35" s="38">
        <f t="shared" si="8"/>
        <v>47500</v>
      </c>
      <c r="T35" s="38">
        <f t="shared" si="9"/>
        <v>712500</v>
      </c>
      <c r="U35" s="38">
        <f t="shared" si="10"/>
        <v>297500</v>
      </c>
      <c r="V35" s="38">
        <f t="shared" si="11"/>
        <v>4462500</v>
      </c>
      <c r="W35" s="33">
        <f t="shared" si="12"/>
        <v>4819500</v>
      </c>
      <c r="Y35" s="59"/>
    </row>
    <row r="36" spans="1:25" ht="40.5" customHeight="1">
      <c r="A36" s="15">
        <v>29</v>
      </c>
      <c r="B36" s="26" t="s">
        <v>75</v>
      </c>
      <c r="C36" s="15">
        <v>15</v>
      </c>
      <c r="D36" s="55">
        <v>6000</v>
      </c>
      <c r="E36" s="35">
        <f t="shared" si="0"/>
        <v>1140</v>
      </c>
      <c r="F36" s="35">
        <f t="shared" si="1"/>
        <v>17100</v>
      </c>
      <c r="G36" s="35">
        <f t="shared" si="2"/>
        <v>7140</v>
      </c>
      <c r="H36" s="35">
        <f t="shared" si="3"/>
        <v>107100</v>
      </c>
      <c r="I36" s="47" t="s">
        <v>75</v>
      </c>
      <c r="J36" s="15">
        <v>15</v>
      </c>
      <c r="K36" s="48">
        <v>6600</v>
      </c>
      <c r="L36" s="17">
        <f t="shared" si="4"/>
        <v>1254</v>
      </c>
      <c r="M36" s="17">
        <f t="shared" si="5"/>
        <v>18810</v>
      </c>
      <c r="N36" s="17">
        <f t="shared" si="6"/>
        <v>7854</v>
      </c>
      <c r="O36" s="17">
        <f t="shared" si="7"/>
        <v>117810</v>
      </c>
      <c r="P36" s="31" t="s">
        <v>75</v>
      </c>
      <c r="Q36" s="15">
        <v>15</v>
      </c>
      <c r="R36" s="37">
        <v>6600</v>
      </c>
      <c r="S36" s="38">
        <f t="shared" si="8"/>
        <v>1254</v>
      </c>
      <c r="T36" s="38">
        <f t="shared" si="9"/>
        <v>18810</v>
      </c>
      <c r="U36" s="38">
        <f t="shared" si="10"/>
        <v>7854</v>
      </c>
      <c r="V36" s="38">
        <f t="shared" si="11"/>
        <v>117810</v>
      </c>
      <c r="W36" s="33">
        <f t="shared" si="12"/>
        <v>114240</v>
      </c>
      <c r="Y36" s="59"/>
    </row>
    <row r="37" spans="1:25" ht="29.25" customHeight="1">
      <c r="A37" s="15">
        <v>30</v>
      </c>
      <c r="B37" s="26" t="s">
        <v>76</v>
      </c>
      <c r="C37" s="15">
        <v>15</v>
      </c>
      <c r="D37" s="55">
        <v>38000</v>
      </c>
      <c r="E37" s="35">
        <f t="shared" si="0"/>
        <v>7220</v>
      </c>
      <c r="F37" s="35">
        <f t="shared" si="1"/>
        <v>108300</v>
      </c>
      <c r="G37" s="35">
        <f t="shared" si="2"/>
        <v>45220</v>
      </c>
      <c r="H37" s="35">
        <f t="shared" si="3"/>
        <v>678300</v>
      </c>
      <c r="I37" s="47" t="s">
        <v>76</v>
      </c>
      <c r="J37" s="15">
        <v>15</v>
      </c>
      <c r="K37" s="48">
        <v>36200</v>
      </c>
      <c r="L37" s="17">
        <f t="shared" si="4"/>
        <v>6878</v>
      </c>
      <c r="M37" s="17">
        <f t="shared" si="5"/>
        <v>103170</v>
      </c>
      <c r="N37" s="17">
        <f t="shared" si="6"/>
        <v>43078</v>
      </c>
      <c r="O37" s="17">
        <f t="shared" si="7"/>
        <v>646170</v>
      </c>
      <c r="P37" s="31" t="s">
        <v>76</v>
      </c>
      <c r="Q37" s="15">
        <v>15</v>
      </c>
      <c r="R37" s="37">
        <v>36200</v>
      </c>
      <c r="S37" s="38">
        <f t="shared" si="8"/>
        <v>6878</v>
      </c>
      <c r="T37" s="38">
        <f t="shared" si="9"/>
        <v>103170</v>
      </c>
      <c r="U37" s="38">
        <f t="shared" si="10"/>
        <v>43078</v>
      </c>
      <c r="V37" s="38">
        <f t="shared" si="11"/>
        <v>646170</v>
      </c>
      <c r="W37" s="33">
        <f t="shared" si="12"/>
        <v>656880</v>
      </c>
      <c r="Y37" s="59"/>
    </row>
    <row r="38" spans="1:25" ht="36" customHeight="1">
      <c r="A38" s="15">
        <v>31</v>
      </c>
      <c r="B38" s="26" t="s">
        <v>77</v>
      </c>
      <c r="C38" s="15">
        <v>2</v>
      </c>
      <c r="D38" s="55">
        <v>900000</v>
      </c>
      <c r="E38" s="35">
        <f t="shared" si="0"/>
        <v>171000</v>
      </c>
      <c r="F38" s="35">
        <f t="shared" si="1"/>
        <v>342000</v>
      </c>
      <c r="G38" s="35">
        <f t="shared" si="2"/>
        <v>1071000</v>
      </c>
      <c r="H38" s="35">
        <f t="shared" si="3"/>
        <v>2142000</v>
      </c>
      <c r="I38" s="47" t="s">
        <v>77</v>
      </c>
      <c r="J38" s="15">
        <v>2</v>
      </c>
      <c r="K38" s="48">
        <v>800000</v>
      </c>
      <c r="L38" s="17">
        <f t="shared" si="4"/>
        <v>152000</v>
      </c>
      <c r="M38" s="17">
        <f t="shared" si="5"/>
        <v>304000</v>
      </c>
      <c r="N38" s="17">
        <f t="shared" si="6"/>
        <v>952000</v>
      </c>
      <c r="O38" s="17">
        <f t="shared" si="7"/>
        <v>1904000</v>
      </c>
      <c r="P38" s="31" t="s">
        <v>77</v>
      </c>
      <c r="Q38" s="15">
        <v>2</v>
      </c>
      <c r="R38" s="37">
        <v>800000</v>
      </c>
      <c r="S38" s="38">
        <f t="shared" si="8"/>
        <v>152000</v>
      </c>
      <c r="T38" s="38">
        <f t="shared" si="9"/>
        <v>304000</v>
      </c>
      <c r="U38" s="38">
        <f t="shared" si="10"/>
        <v>952000</v>
      </c>
      <c r="V38" s="38">
        <f t="shared" si="11"/>
        <v>1904000</v>
      </c>
      <c r="W38" s="33">
        <f t="shared" si="12"/>
        <v>1983333</v>
      </c>
      <c r="Y38" s="59"/>
    </row>
    <row r="39" spans="1:25" ht="39.75" customHeight="1">
      <c r="A39" s="15">
        <v>32</v>
      </c>
      <c r="B39" s="26" t="s">
        <v>78</v>
      </c>
      <c r="C39" s="15">
        <v>5</v>
      </c>
      <c r="D39" s="55">
        <v>220000</v>
      </c>
      <c r="E39" s="35">
        <f t="shared" si="0"/>
        <v>41800</v>
      </c>
      <c r="F39" s="35">
        <f t="shared" si="1"/>
        <v>209000</v>
      </c>
      <c r="G39" s="35">
        <f t="shared" si="2"/>
        <v>261800</v>
      </c>
      <c r="H39" s="35">
        <f t="shared" si="3"/>
        <v>1309000</v>
      </c>
      <c r="I39" s="47" t="s">
        <v>78</v>
      </c>
      <c r="J39" s="15">
        <v>5</v>
      </c>
      <c r="K39" s="48">
        <v>210000</v>
      </c>
      <c r="L39" s="17">
        <f t="shared" si="4"/>
        <v>39900</v>
      </c>
      <c r="M39" s="17">
        <f t="shared" si="5"/>
        <v>199500</v>
      </c>
      <c r="N39" s="17">
        <f t="shared" si="6"/>
        <v>249900</v>
      </c>
      <c r="O39" s="17">
        <f t="shared" si="7"/>
        <v>1249500</v>
      </c>
      <c r="P39" s="31" t="s">
        <v>78</v>
      </c>
      <c r="Q39" s="15">
        <v>5</v>
      </c>
      <c r="R39" s="37">
        <v>200000</v>
      </c>
      <c r="S39" s="38">
        <f t="shared" si="8"/>
        <v>38000</v>
      </c>
      <c r="T39" s="38">
        <f t="shared" si="9"/>
        <v>190000</v>
      </c>
      <c r="U39" s="38">
        <f t="shared" si="10"/>
        <v>238000</v>
      </c>
      <c r="V39" s="38">
        <f t="shared" si="11"/>
        <v>1190000</v>
      </c>
      <c r="W39" s="33">
        <f t="shared" si="12"/>
        <v>1249500</v>
      </c>
      <c r="Y39" s="59"/>
    </row>
    <row r="40" spans="1:25" ht="32.25" customHeight="1">
      <c r="A40" s="15">
        <v>33</v>
      </c>
      <c r="B40" s="26" t="s">
        <v>79</v>
      </c>
      <c r="C40" s="15">
        <v>5</v>
      </c>
      <c r="D40" s="55">
        <v>350000</v>
      </c>
      <c r="E40" s="35">
        <f t="shared" si="0"/>
        <v>66500</v>
      </c>
      <c r="F40" s="35">
        <f t="shared" si="1"/>
        <v>332500</v>
      </c>
      <c r="G40" s="35">
        <f t="shared" si="2"/>
        <v>416500</v>
      </c>
      <c r="H40" s="35">
        <f t="shared" si="3"/>
        <v>2082500</v>
      </c>
      <c r="I40" s="47" t="s">
        <v>79</v>
      </c>
      <c r="J40" s="15">
        <v>5</v>
      </c>
      <c r="K40" s="48">
        <v>300000</v>
      </c>
      <c r="L40" s="17">
        <f t="shared" si="4"/>
        <v>57000</v>
      </c>
      <c r="M40" s="17">
        <f t="shared" si="5"/>
        <v>285000</v>
      </c>
      <c r="N40" s="17">
        <f t="shared" si="6"/>
        <v>357000</v>
      </c>
      <c r="O40" s="17">
        <f t="shared" si="7"/>
        <v>1785000</v>
      </c>
      <c r="P40" s="31" t="s">
        <v>79</v>
      </c>
      <c r="Q40" s="15">
        <v>5</v>
      </c>
      <c r="R40" s="37">
        <v>300000</v>
      </c>
      <c r="S40" s="38">
        <f t="shared" si="8"/>
        <v>57000</v>
      </c>
      <c r="T40" s="38">
        <f t="shared" si="9"/>
        <v>285000</v>
      </c>
      <c r="U40" s="38">
        <f t="shared" si="10"/>
        <v>357000</v>
      </c>
      <c r="V40" s="38">
        <f t="shared" si="11"/>
        <v>1785000</v>
      </c>
      <c r="W40" s="33">
        <f t="shared" si="12"/>
        <v>1884167</v>
      </c>
      <c r="Y40" s="59"/>
    </row>
    <row r="41" spans="1:25" ht="17" thickBot="1">
      <c r="A41" s="15"/>
      <c r="B41" s="27"/>
      <c r="C41" s="1"/>
      <c r="D41" s="1"/>
      <c r="E41" s="154" t="s">
        <v>11</v>
      </c>
      <c r="F41" s="154"/>
      <c r="G41" s="154"/>
      <c r="H41" s="44">
        <f>+H43-H42</f>
        <v>50307000</v>
      </c>
      <c r="I41" s="155"/>
      <c r="J41" s="155"/>
      <c r="K41" s="156"/>
      <c r="L41" s="161" t="s">
        <v>11</v>
      </c>
      <c r="M41" s="161"/>
      <c r="N41" s="161"/>
      <c r="O41" s="10">
        <f>+O43-O42</f>
        <v>48282000</v>
      </c>
      <c r="P41" s="3"/>
      <c r="Q41" s="1"/>
      <c r="R41" s="39"/>
      <c r="S41" s="162" t="s">
        <v>11</v>
      </c>
      <c r="T41" s="163"/>
      <c r="U41" s="164"/>
      <c r="V41" s="40">
        <f>+V43-V42</f>
        <v>45832000</v>
      </c>
      <c r="W41" s="10">
        <f>ROUND((AVERAGE(V41,O41,H41)),0)</f>
        <v>48140333</v>
      </c>
      <c r="Y41" s="59"/>
    </row>
    <row r="42" spans="1:25" ht="17" thickBot="1">
      <c r="A42" s="15"/>
      <c r="B42" s="27"/>
      <c r="C42" s="1"/>
      <c r="D42" s="1"/>
      <c r="E42" s="165" t="s">
        <v>42</v>
      </c>
      <c r="F42" s="166"/>
      <c r="G42" s="167"/>
      <c r="H42" s="32">
        <f>SUM(F8:F40)</f>
        <v>9558330</v>
      </c>
      <c r="I42" s="157"/>
      <c r="J42" s="157"/>
      <c r="K42" s="158"/>
      <c r="L42" s="168" t="s">
        <v>42</v>
      </c>
      <c r="M42" s="169"/>
      <c r="N42" s="170"/>
      <c r="O42" s="6">
        <f>SUM(M8:M40)</f>
        <v>9173580</v>
      </c>
      <c r="P42" s="3"/>
      <c r="Q42" s="1"/>
      <c r="R42" s="39"/>
      <c r="S42" s="171" t="s">
        <v>42</v>
      </c>
      <c r="T42" s="172"/>
      <c r="U42" s="173"/>
      <c r="V42" s="41">
        <f>SUM(T8:T40)</f>
        <v>8708080</v>
      </c>
      <c r="W42" s="10">
        <f>ROUND((AVERAGE(V42,O42,H42)),0)</f>
        <v>9146663</v>
      </c>
      <c r="Y42" s="59"/>
    </row>
    <row r="43" spans="1:25" ht="17" thickBot="1">
      <c r="A43" s="15"/>
      <c r="B43" s="12"/>
      <c r="C43" s="1"/>
      <c r="D43" s="9"/>
      <c r="E43" s="174" t="s">
        <v>8</v>
      </c>
      <c r="F43" s="175"/>
      <c r="G43" s="176"/>
      <c r="H43" s="5">
        <f>SUM(H8:H40)</f>
        <v>59865330</v>
      </c>
      <c r="I43" s="159"/>
      <c r="J43" s="159"/>
      <c r="K43" s="160"/>
      <c r="L43" s="177" t="s">
        <v>8</v>
      </c>
      <c r="M43" s="178"/>
      <c r="N43" s="179"/>
      <c r="O43" s="2">
        <f>SUM(O8:O40)</f>
        <v>57455580</v>
      </c>
      <c r="P43" s="8"/>
      <c r="Q43" s="9"/>
      <c r="R43" s="42"/>
      <c r="S43" s="153" t="s">
        <v>8</v>
      </c>
      <c r="T43" s="153"/>
      <c r="U43" s="153"/>
      <c r="V43" s="43">
        <f>SUM(V8:V40)</f>
        <v>54540080</v>
      </c>
      <c r="W43" s="10">
        <f>ROUND((AVERAGE(V43,O43,H43)),0)</f>
        <v>57286997</v>
      </c>
      <c r="Y43" s="59"/>
    </row>
    <row r="44" spans="1:25">
      <c r="Y44" s="59"/>
    </row>
    <row r="45" spans="1:25">
      <c r="Y45" s="59"/>
    </row>
    <row r="46" spans="1:25">
      <c r="W46" s="45"/>
      <c r="Y46" s="59"/>
    </row>
    <row r="47" spans="1:25">
      <c r="W47" s="45"/>
    </row>
    <row r="48" spans="1:25">
      <c r="W48" s="46"/>
    </row>
  </sheetData>
  <autoFilter ref="A6:X46" xr:uid="{00000000-0009-0000-0000-000002000000}">
    <filterColumn colId="23">
      <filters blank="1">
        <filter val="c"/>
      </filters>
    </filterColumn>
  </autoFilter>
  <mergeCells count="40">
    <mergeCell ref="J6:J7"/>
    <mergeCell ref="A1:W1"/>
    <mergeCell ref="A2:W3"/>
    <mergeCell ref="A4:W4"/>
    <mergeCell ref="A5:A7"/>
    <mergeCell ref="B5:H5"/>
    <mergeCell ref="I5:O5"/>
    <mergeCell ref="P5:V5"/>
    <mergeCell ref="B6:B7"/>
    <mergeCell ref="C6:C7"/>
    <mergeCell ref="D6:D7"/>
    <mergeCell ref="E6:E7"/>
    <mergeCell ref="F6:F7"/>
    <mergeCell ref="G6:G7"/>
    <mergeCell ref="H6:H7"/>
    <mergeCell ref="I6:I7"/>
    <mergeCell ref="U6:U7"/>
    <mergeCell ref="V6:V7"/>
    <mergeCell ref="K6:K7"/>
    <mergeCell ref="L6:L7"/>
    <mergeCell ref="M6:M7"/>
    <mergeCell ref="N6:N7"/>
    <mergeCell ref="O6:O7"/>
    <mergeCell ref="P6:P7"/>
    <mergeCell ref="L43:N43"/>
    <mergeCell ref="S43:U43"/>
    <mergeCell ref="W6:W7"/>
    <mergeCell ref="X6:X7"/>
    <mergeCell ref="E41:G41"/>
    <mergeCell ref="I41:K43"/>
    <mergeCell ref="L41:N41"/>
    <mergeCell ref="S41:U41"/>
    <mergeCell ref="E42:G42"/>
    <mergeCell ref="L42:N42"/>
    <mergeCell ref="S42:U42"/>
    <mergeCell ref="E43:G43"/>
    <mergeCell ref="Q6:Q7"/>
    <mergeCell ref="R6:R7"/>
    <mergeCell ref="S6:S7"/>
    <mergeCell ref="T6:T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183"/>
  <sheetViews>
    <sheetView tabSelected="1" topLeftCell="C150" zoomScale="85" zoomScaleNormal="85" workbookViewId="0">
      <selection activeCell="D93" sqref="D1:D1048576"/>
    </sheetView>
  </sheetViews>
  <sheetFormatPr baseColWidth="10" defaultColWidth="11.5" defaultRowHeight="14"/>
  <cols>
    <col min="1" max="1" width="7" style="72" bestFit="1" customWidth="1"/>
    <col min="2" max="2" width="20" style="72" customWidth="1"/>
    <col min="3" max="3" width="56.83203125" style="72" bestFit="1" customWidth="1"/>
    <col min="4" max="4" width="13.5" style="227" bestFit="1" customWidth="1"/>
    <col min="5" max="5" width="17.5" style="227" customWidth="1"/>
    <col min="6" max="6" width="13.33203125" style="227" customWidth="1"/>
    <col min="7" max="7" width="17.33203125" style="228" customWidth="1"/>
    <col min="8" max="8" width="15.6640625" style="228" customWidth="1"/>
    <col min="9" max="9" width="17.1640625" style="228" customWidth="1"/>
    <col min="10" max="10" width="19.5" style="110" customWidth="1"/>
    <col min="11" max="11" width="15" style="72" bestFit="1" customWidth="1"/>
    <col min="12" max="12" width="15.83203125" style="72" bestFit="1" customWidth="1"/>
    <col min="13" max="13" width="18.1640625" style="72" bestFit="1" customWidth="1"/>
    <col min="14" max="16384" width="11.5" style="72"/>
  </cols>
  <sheetData>
    <row r="1" spans="1:10" ht="21">
      <c r="A1" s="229" t="s">
        <v>338</v>
      </c>
      <c r="B1" s="229"/>
      <c r="C1" s="229"/>
      <c r="D1" s="229"/>
      <c r="E1" s="229"/>
      <c r="F1" s="229"/>
      <c r="G1" s="229"/>
      <c r="H1" s="229"/>
      <c r="I1" s="229"/>
      <c r="J1" s="229"/>
    </row>
    <row r="2" spans="1:10" ht="90" customHeight="1">
      <c r="A2" s="230" t="s">
        <v>339</v>
      </c>
      <c r="B2" s="230"/>
      <c r="C2" s="230"/>
      <c r="D2" s="230"/>
      <c r="E2" s="230"/>
      <c r="F2" s="230"/>
      <c r="G2" s="230"/>
      <c r="H2" s="230"/>
      <c r="I2" s="230"/>
      <c r="J2" s="230"/>
    </row>
    <row r="3" spans="1:10" s="85" customFormat="1" ht="16">
      <c r="A3" s="231" t="s">
        <v>331</v>
      </c>
      <c r="B3" s="231"/>
      <c r="C3" s="231"/>
      <c r="D3" s="231"/>
      <c r="E3" s="231"/>
      <c r="F3" s="231"/>
      <c r="G3" s="231"/>
      <c r="H3" s="231"/>
      <c r="I3" s="231"/>
      <c r="J3" s="232"/>
    </row>
    <row r="4" spans="1:10" ht="24">
      <c r="A4" s="127" t="s">
        <v>83</v>
      </c>
      <c r="B4" s="88" t="s">
        <v>84</v>
      </c>
      <c r="C4" s="89" t="s">
        <v>142</v>
      </c>
      <c r="D4" s="127" t="s">
        <v>243</v>
      </c>
      <c r="E4" s="127" t="s">
        <v>183</v>
      </c>
      <c r="F4" s="96" t="s">
        <v>269</v>
      </c>
      <c r="G4" s="246" t="s">
        <v>4</v>
      </c>
      <c r="H4" s="126" t="s">
        <v>88</v>
      </c>
      <c r="I4" s="126" t="s">
        <v>6</v>
      </c>
      <c r="J4" s="118" t="s">
        <v>89</v>
      </c>
    </row>
    <row r="5" spans="1:10">
      <c r="A5" s="67">
        <v>1</v>
      </c>
      <c r="B5" s="67" t="s">
        <v>184</v>
      </c>
      <c r="C5" s="67" t="s">
        <v>185</v>
      </c>
      <c r="D5" s="67">
        <v>1</v>
      </c>
      <c r="E5" s="67" t="s">
        <v>234</v>
      </c>
      <c r="F5" s="129">
        <v>2</v>
      </c>
      <c r="G5" s="130"/>
      <c r="H5" s="241"/>
      <c r="I5" s="241"/>
      <c r="J5" s="104"/>
    </row>
    <row r="6" spans="1:10">
      <c r="A6" s="67">
        <v>2</v>
      </c>
      <c r="B6" s="67" t="s">
        <v>186</v>
      </c>
      <c r="C6" s="67" t="s">
        <v>235</v>
      </c>
      <c r="D6" s="67">
        <v>1</v>
      </c>
      <c r="E6" s="67" t="s">
        <v>236</v>
      </c>
      <c r="F6" s="129">
        <v>2</v>
      </c>
      <c r="G6" s="130"/>
      <c r="H6" s="241"/>
      <c r="I6" s="241"/>
      <c r="J6" s="104"/>
    </row>
    <row r="7" spans="1:10">
      <c r="A7" s="67">
        <v>3</v>
      </c>
      <c r="B7" s="67" t="s">
        <v>187</v>
      </c>
      <c r="C7" s="67" t="s">
        <v>237</v>
      </c>
      <c r="D7" s="67">
        <v>1</v>
      </c>
      <c r="E7" s="67" t="s">
        <v>238</v>
      </c>
      <c r="F7" s="129">
        <v>2</v>
      </c>
      <c r="G7" s="130"/>
      <c r="H7" s="241"/>
      <c r="I7" s="241"/>
      <c r="J7" s="104"/>
    </row>
    <row r="8" spans="1:10">
      <c r="A8" s="67">
        <v>4</v>
      </c>
      <c r="B8" s="67" t="s">
        <v>187</v>
      </c>
      <c r="C8" s="67" t="s">
        <v>189</v>
      </c>
      <c r="D8" s="67">
        <v>1</v>
      </c>
      <c r="E8" s="67" t="s">
        <v>238</v>
      </c>
      <c r="F8" s="129">
        <v>2</v>
      </c>
      <c r="G8" s="130"/>
      <c r="H8" s="241"/>
      <c r="I8" s="241"/>
      <c r="J8" s="104"/>
    </row>
    <row r="9" spans="1:10">
      <c r="A9" s="67">
        <v>5</v>
      </c>
      <c r="B9" s="67" t="s">
        <v>239</v>
      </c>
      <c r="C9" s="67" t="s">
        <v>168</v>
      </c>
      <c r="D9" s="67">
        <v>1</v>
      </c>
      <c r="E9" s="67" t="s">
        <v>238</v>
      </c>
      <c r="F9" s="129">
        <v>2</v>
      </c>
      <c r="G9" s="130"/>
      <c r="H9" s="241"/>
      <c r="I9" s="241"/>
      <c r="J9" s="104"/>
    </row>
    <row r="10" spans="1:10">
      <c r="A10" s="67">
        <v>6</v>
      </c>
      <c r="B10" s="67" t="s">
        <v>190</v>
      </c>
      <c r="C10" s="67" t="s">
        <v>170</v>
      </c>
      <c r="D10" s="67">
        <v>1</v>
      </c>
      <c r="E10" s="67" t="s">
        <v>238</v>
      </c>
      <c r="F10" s="129">
        <v>2</v>
      </c>
      <c r="G10" s="130"/>
      <c r="H10" s="241"/>
      <c r="I10" s="241"/>
      <c r="J10" s="104"/>
    </row>
    <row r="11" spans="1:10">
      <c r="A11" s="67">
        <v>7</v>
      </c>
      <c r="B11" s="67" t="s">
        <v>187</v>
      </c>
      <c r="C11" s="67" t="s">
        <v>240</v>
      </c>
      <c r="D11" s="67">
        <v>1</v>
      </c>
      <c r="E11" s="67" t="s">
        <v>238</v>
      </c>
      <c r="F11" s="129">
        <v>2</v>
      </c>
      <c r="G11" s="130"/>
      <c r="H11" s="241"/>
      <c r="I11" s="241"/>
      <c r="J11" s="104"/>
    </row>
    <row r="12" spans="1:10" ht="39">
      <c r="A12" s="67">
        <v>8</v>
      </c>
      <c r="B12" s="67" t="s">
        <v>241</v>
      </c>
      <c r="C12" s="67" t="s">
        <v>191</v>
      </c>
      <c r="D12" s="67">
        <v>1</v>
      </c>
      <c r="E12" s="67" t="s">
        <v>242</v>
      </c>
      <c r="F12" s="129">
        <v>2</v>
      </c>
      <c r="G12" s="130"/>
      <c r="H12" s="241"/>
      <c r="I12" s="241"/>
      <c r="J12" s="104"/>
    </row>
    <row r="13" spans="1:10" ht="39">
      <c r="A13" s="67">
        <v>9</v>
      </c>
      <c r="B13" s="67" t="s">
        <v>244</v>
      </c>
      <c r="C13" s="67" t="s">
        <v>192</v>
      </c>
      <c r="D13" s="67">
        <v>1</v>
      </c>
      <c r="E13" s="67" t="s">
        <v>238</v>
      </c>
      <c r="F13" s="129">
        <v>2</v>
      </c>
      <c r="G13" s="130"/>
      <c r="H13" s="241"/>
      <c r="I13" s="241"/>
      <c r="J13" s="104"/>
    </row>
    <row r="14" spans="1:10" ht="39">
      <c r="A14" s="67">
        <v>10</v>
      </c>
      <c r="B14" s="67" t="s">
        <v>244</v>
      </c>
      <c r="C14" s="67" t="s">
        <v>193</v>
      </c>
      <c r="D14" s="67">
        <v>1</v>
      </c>
      <c r="E14" s="67" t="s">
        <v>245</v>
      </c>
      <c r="F14" s="129">
        <v>2</v>
      </c>
      <c r="G14" s="130"/>
      <c r="H14" s="241"/>
      <c r="I14" s="241"/>
      <c r="J14" s="104"/>
    </row>
    <row r="15" spans="1:10">
      <c r="A15" s="67">
        <v>11</v>
      </c>
      <c r="B15" s="67" t="s">
        <v>246</v>
      </c>
      <c r="C15" s="67" t="s">
        <v>104</v>
      </c>
      <c r="D15" s="67">
        <v>1</v>
      </c>
      <c r="E15" s="67" t="s">
        <v>238</v>
      </c>
      <c r="F15" s="129">
        <v>2</v>
      </c>
      <c r="G15" s="130"/>
      <c r="H15" s="241"/>
      <c r="I15" s="241"/>
      <c r="J15" s="104"/>
    </row>
    <row r="16" spans="1:10" ht="39">
      <c r="A16" s="67">
        <v>12</v>
      </c>
      <c r="B16" s="67" t="s">
        <v>247</v>
      </c>
      <c r="C16" s="67" t="s">
        <v>194</v>
      </c>
      <c r="D16" s="67">
        <v>1</v>
      </c>
      <c r="E16" s="67" t="s">
        <v>238</v>
      </c>
      <c r="F16" s="129">
        <v>2</v>
      </c>
      <c r="G16" s="130"/>
      <c r="H16" s="241"/>
      <c r="I16" s="241"/>
      <c r="J16" s="104"/>
    </row>
    <row r="17" spans="1:10" ht="26">
      <c r="A17" s="67">
        <v>13</v>
      </c>
      <c r="B17" s="67" t="s">
        <v>248</v>
      </c>
      <c r="C17" s="67" t="s">
        <v>195</v>
      </c>
      <c r="D17" s="67">
        <v>1</v>
      </c>
      <c r="E17" s="67" t="s">
        <v>234</v>
      </c>
      <c r="F17" s="129">
        <v>2</v>
      </c>
      <c r="G17" s="130"/>
      <c r="H17" s="241"/>
      <c r="I17" s="241"/>
      <c r="J17" s="104"/>
    </row>
    <row r="18" spans="1:10" ht="52">
      <c r="A18" s="67">
        <v>14</v>
      </c>
      <c r="B18" s="67" t="s">
        <v>249</v>
      </c>
      <c r="C18" s="67" t="s">
        <v>162</v>
      </c>
      <c r="D18" s="67">
        <v>1</v>
      </c>
      <c r="E18" s="67" t="s">
        <v>188</v>
      </c>
      <c r="F18" s="129">
        <v>2</v>
      </c>
      <c r="G18" s="130"/>
      <c r="H18" s="241"/>
      <c r="I18" s="241"/>
      <c r="J18" s="104"/>
    </row>
    <row r="19" spans="1:10">
      <c r="A19" s="67">
        <v>15</v>
      </c>
      <c r="B19" s="67" t="s">
        <v>154</v>
      </c>
      <c r="C19" s="67" t="s">
        <v>196</v>
      </c>
      <c r="D19" s="67">
        <v>1</v>
      </c>
      <c r="E19" s="67" t="s">
        <v>236</v>
      </c>
      <c r="F19" s="129">
        <v>2</v>
      </c>
      <c r="G19" s="130"/>
      <c r="H19" s="241"/>
      <c r="I19" s="241"/>
      <c r="J19" s="104"/>
    </row>
    <row r="20" spans="1:10" ht="26">
      <c r="A20" s="67">
        <v>16</v>
      </c>
      <c r="B20" s="67" t="s">
        <v>250</v>
      </c>
      <c r="C20" s="67" t="s">
        <v>197</v>
      </c>
      <c r="D20" s="67">
        <v>1</v>
      </c>
      <c r="E20" s="67" t="s">
        <v>236</v>
      </c>
      <c r="F20" s="129">
        <v>2</v>
      </c>
      <c r="G20" s="130"/>
      <c r="H20" s="241"/>
      <c r="I20" s="241"/>
      <c r="J20" s="104"/>
    </row>
    <row r="21" spans="1:10">
      <c r="A21" s="67">
        <v>17</v>
      </c>
      <c r="B21" s="67" t="s">
        <v>137</v>
      </c>
      <c r="C21" s="67" t="s">
        <v>138</v>
      </c>
      <c r="D21" s="67">
        <v>1</v>
      </c>
      <c r="E21" s="67" t="s">
        <v>242</v>
      </c>
      <c r="F21" s="129">
        <v>2</v>
      </c>
      <c r="G21" s="130"/>
      <c r="H21" s="241"/>
      <c r="I21" s="241"/>
      <c r="J21" s="104"/>
    </row>
    <row r="22" spans="1:10">
      <c r="A22" s="67">
        <v>18</v>
      </c>
      <c r="B22" s="67" t="s">
        <v>112</v>
      </c>
      <c r="C22" s="67" t="s">
        <v>113</v>
      </c>
      <c r="D22" s="67">
        <v>1</v>
      </c>
      <c r="E22" s="67" t="s">
        <v>238</v>
      </c>
      <c r="F22" s="129">
        <v>2</v>
      </c>
      <c r="G22" s="130"/>
      <c r="H22" s="241"/>
      <c r="I22" s="241"/>
      <c r="J22" s="104"/>
    </row>
    <row r="23" spans="1:10">
      <c r="A23" s="67">
        <v>19</v>
      </c>
      <c r="B23" s="67" t="s">
        <v>105</v>
      </c>
      <c r="C23" s="67" t="s">
        <v>106</v>
      </c>
      <c r="D23" s="67">
        <v>1</v>
      </c>
      <c r="E23" s="67" t="s">
        <v>238</v>
      </c>
      <c r="F23" s="129">
        <v>2</v>
      </c>
      <c r="G23" s="130"/>
      <c r="H23" s="241"/>
      <c r="I23" s="241"/>
      <c r="J23" s="104"/>
    </row>
    <row r="24" spans="1:10">
      <c r="A24" s="67">
        <v>20</v>
      </c>
      <c r="B24" s="67" t="s">
        <v>198</v>
      </c>
      <c r="C24" s="67" t="s">
        <v>156</v>
      </c>
      <c r="D24" s="67">
        <v>1</v>
      </c>
      <c r="E24" s="67" t="s">
        <v>238</v>
      </c>
      <c r="F24" s="129">
        <v>2</v>
      </c>
      <c r="G24" s="130"/>
      <c r="H24" s="241"/>
      <c r="I24" s="241"/>
      <c r="J24" s="104"/>
    </row>
    <row r="25" spans="1:10">
      <c r="A25" s="67">
        <v>21</v>
      </c>
      <c r="B25" s="67" t="s">
        <v>199</v>
      </c>
      <c r="C25" s="67" t="s">
        <v>200</v>
      </c>
      <c r="D25" s="67">
        <v>1</v>
      </c>
      <c r="E25" s="67" t="s">
        <v>238</v>
      </c>
      <c r="F25" s="129">
        <v>2</v>
      </c>
      <c r="G25" s="130"/>
      <c r="H25" s="241"/>
      <c r="I25" s="241"/>
      <c r="J25" s="104"/>
    </row>
    <row r="26" spans="1:10" ht="65">
      <c r="A26" s="67">
        <v>22</v>
      </c>
      <c r="B26" s="67" t="s">
        <v>254</v>
      </c>
      <c r="C26" s="67" t="s">
        <v>114</v>
      </c>
      <c r="D26" s="67">
        <v>1</v>
      </c>
      <c r="E26" s="67" t="s">
        <v>238</v>
      </c>
      <c r="F26" s="129">
        <v>2</v>
      </c>
      <c r="G26" s="130"/>
      <c r="H26" s="241"/>
      <c r="I26" s="241"/>
      <c r="J26" s="104"/>
    </row>
    <row r="27" spans="1:10">
      <c r="A27" s="67">
        <v>23</v>
      </c>
      <c r="B27" s="67" t="s">
        <v>137</v>
      </c>
      <c r="C27" s="67" t="s">
        <v>181</v>
      </c>
      <c r="D27" s="67">
        <v>1</v>
      </c>
      <c r="E27" s="67" t="s">
        <v>238</v>
      </c>
      <c r="F27" s="129">
        <v>2</v>
      </c>
      <c r="G27" s="130"/>
      <c r="H27" s="241"/>
      <c r="I27" s="241"/>
      <c r="J27" s="104"/>
    </row>
    <row r="28" spans="1:10">
      <c r="A28" s="67">
        <v>24</v>
      </c>
      <c r="B28" s="67" t="s">
        <v>201</v>
      </c>
      <c r="C28" s="67" t="s">
        <v>173</v>
      </c>
      <c r="D28" s="67">
        <v>1</v>
      </c>
      <c r="E28" s="67" t="s">
        <v>238</v>
      </c>
      <c r="F28" s="129">
        <v>2</v>
      </c>
      <c r="G28" s="130"/>
      <c r="H28" s="241"/>
      <c r="I28" s="241"/>
      <c r="J28" s="104"/>
    </row>
    <row r="29" spans="1:10">
      <c r="A29" s="67">
        <v>25</v>
      </c>
      <c r="B29" s="67" t="s">
        <v>202</v>
      </c>
      <c r="C29" s="67" t="s">
        <v>108</v>
      </c>
      <c r="D29" s="67">
        <v>1</v>
      </c>
      <c r="E29" s="67" t="s">
        <v>238</v>
      </c>
      <c r="F29" s="129">
        <v>2</v>
      </c>
      <c r="G29" s="130"/>
      <c r="H29" s="241"/>
      <c r="I29" s="241"/>
      <c r="J29" s="104"/>
    </row>
    <row r="30" spans="1:10">
      <c r="A30" s="67">
        <v>26</v>
      </c>
      <c r="B30" s="67" t="s">
        <v>203</v>
      </c>
      <c r="C30" s="67" t="s">
        <v>204</v>
      </c>
      <c r="D30" s="67">
        <v>1</v>
      </c>
      <c r="E30" s="67" t="s">
        <v>238</v>
      </c>
      <c r="F30" s="129">
        <v>2</v>
      </c>
      <c r="G30" s="130"/>
      <c r="H30" s="241"/>
      <c r="I30" s="241"/>
      <c r="J30" s="104"/>
    </row>
    <row r="31" spans="1:10">
      <c r="A31" s="67">
        <v>27</v>
      </c>
      <c r="B31" s="67" t="s">
        <v>137</v>
      </c>
      <c r="C31" s="67" t="s">
        <v>205</v>
      </c>
      <c r="D31" s="67">
        <v>1</v>
      </c>
      <c r="E31" s="67" t="s">
        <v>238</v>
      </c>
      <c r="F31" s="129">
        <v>2</v>
      </c>
      <c r="G31" s="130"/>
      <c r="H31" s="241"/>
      <c r="I31" s="241"/>
      <c r="J31" s="104"/>
    </row>
    <row r="32" spans="1:10">
      <c r="A32" s="67">
        <v>28</v>
      </c>
      <c r="B32" s="67" t="s">
        <v>206</v>
      </c>
      <c r="C32" s="67" t="s">
        <v>133</v>
      </c>
      <c r="D32" s="67">
        <v>1</v>
      </c>
      <c r="E32" s="67" t="s">
        <v>238</v>
      </c>
      <c r="F32" s="129">
        <v>2</v>
      </c>
      <c r="G32" s="130"/>
      <c r="H32" s="241"/>
      <c r="I32" s="241"/>
      <c r="J32" s="104"/>
    </row>
    <row r="33" spans="1:10" ht="39">
      <c r="A33" s="67">
        <v>29</v>
      </c>
      <c r="B33" s="67" t="s">
        <v>255</v>
      </c>
      <c r="C33" s="67" t="s">
        <v>256</v>
      </c>
      <c r="D33" s="67">
        <v>1</v>
      </c>
      <c r="E33" s="67" t="s">
        <v>238</v>
      </c>
      <c r="F33" s="129">
        <v>2</v>
      </c>
      <c r="G33" s="130"/>
      <c r="H33" s="241"/>
      <c r="I33" s="241"/>
      <c r="J33" s="104"/>
    </row>
    <row r="34" spans="1:10" ht="26">
      <c r="A34" s="67">
        <v>30</v>
      </c>
      <c r="B34" s="67" t="s">
        <v>257</v>
      </c>
      <c r="C34" s="67" t="s">
        <v>207</v>
      </c>
      <c r="D34" s="67">
        <v>1</v>
      </c>
      <c r="E34" s="67" t="s">
        <v>238</v>
      </c>
      <c r="F34" s="129">
        <v>2</v>
      </c>
      <c r="G34" s="130"/>
      <c r="H34" s="241"/>
      <c r="I34" s="241"/>
      <c r="J34" s="104"/>
    </row>
    <row r="35" spans="1:10" ht="52">
      <c r="A35" s="67">
        <v>31</v>
      </c>
      <c r="B35" s="67" t="s">
        <v>258</v>
      </c>
      <c r="C35" s="67" t="s">
        <v>208</v>
      </c>
      <c r="D35" s="67">
        <v>1</v>
      </c>
      <c r="E35" s="67" t="s">
        <v>238</v>
      </c>
      <c r="F35" s="129">
        <v>2</v>
      </c>
      <c r="G35" s="130"/>
      <c r="H35" s="241"/>
      <c r="I35" s="241"/>
      <c r="J35" s="104"/>
    </row>
    <row r="36" spans="1:10" ht="39">
      <c r="A36" s="67">
        <v>32</v>
      </c>
      <c r="B36" s="67" t="s">
        <v>259</v>
      </c>
      <c r="C36" s="67" t="s">
        <v>209</v>
      </c>
      <c r="D36" s="67">
        <v>1</v>
      </c>
      <c r="E36" s="67" t="s">
        <v>238</v>
      </c>
      <c r="F36" s="129">
        <v>2</v>
      </c>
      <c r="G36" s="130"/>
      <c r="H36" s="241"/>
      <c r="I36" s="241"/>
      <c r="J36" s="104"/>
    </row>
    <row r="37" spans="1:10" ht="26">
      <c r="A37" s="67">
        <v>33</v>
      </c>
      <c r="B37" s="67" t="s">
        <v>210</v>
      </c>
      <c r="C37" s="67" t="s">
        <v>132</v>
      </c>
      <c r="D37" s="67">
        <v>1</v>
      </c>
      <c r="E37" s="67" t="s">
        <v>238</v>
      </c>
      <c r="F37" s="129">
        <v>2</v>
      </c>
      <c r="G37" s="130"/>
      <c r="H37" s="241"/>
      <c r="I37" s="241"/>
      <c r="J37" s="104"/>
    </row>
    <row r="38" spans="1:10">
      <c r="A38" s="67">
        <v>34</v>
      </c>
      <c r="B38" s="67" t="s">
        <v>211</v>
      </c>
      <c r="C38" s="67" t="s">
        <v>212</v>
      </c>
      <c r="D38" s="67">
        <v>1</v>
      </c>
      <c r="E38" s="67" t="s">
        <v>238</v>
      </c>
      <c r="F38" s="129">
        <v>2</v>
      </c>
      <c r="G38" s="130"/>
      <c r="H38" s="241"/>
      <c r="I38" s="241"/>
      <c r="J38" s="104"/>
    </row>
    <row r="39" spans="1:10" ht="52">
      <c r="A39" s="67">
        <v>35</v>
      </c>
      <c r="B39" s="67" t="s">
        <v>260</v>
      </c>
      <c r="C39" s="67" t="s">
        <v>261</v>
      </c>
      <c r="D39" s="67">
        <v>1</v>
      </c>
      <c r="E39" s="67" t="s">
        <v>238</v>
      </c>
      <c r="F39" s="129">
        <v>2</v>
      </c>
      <c r="G39" s="130"/>
      <c r="H39" s="241"/>
      <c r="I39" s="241"/>
      <c r="J39" s="104"/>
    </row>
    <row r="40" spans="1:10">
      <c r="A40" s="67">
        <v>36</v>
      </c>
      <c r="B40" s="67" t="s">
        <v>213</v>
      </c>
      <c r="C40" s="67" t="s">
        <v>178</v>
      </c>
      <c r="D40" s="67">
        <v>1</v>
      </c>
      <c r="E40" s="67" t="s">
        <v>238</v>
      </c>
      <c r="F40" s="129">
        <v>2</v>
      </c>
      <c r="G40" s="130"/>
      <c r="H40" s="241"/>
      <c r="I40" s="241"/>
      <c r="J40" s="104"/>
    </row>
    <row r="41" spans="1:10">
      <c r="A41" s="67">
        <v>37</v>
      </c>
      <c r="B41" s="67" t="s">
        <v>262</v>
      </c>
      <c r="C41" s="67" t="s">
        <v>214</v>
      </c>
      <c r="D41" s="67">
        <v>1</v>
      </c>
      <c r="E41" s="67" t="s">
        <v>238</v>
      </c>
      <c r="F41" s="129">
        <v>2</v>
      </c>
      <c r="G41" s="130"/>
      <c r="H41" s="241"/>
      <c r="I41" s="241"/>
      <c r="J41" s="104"/>
    </row>
    <row r="42" spans="1:10">
      <c r="A42" s="67">
        <v>38</v>
      </c>
      <c r="B42" s="67" t="s">
        <v>215</v>
      </c>
      <c r="C42" s="67" t="s">
        <v>216</v>
      </c>
      <c r="D42" s="67">
        <v>1</v>
      </c>
      <c r="E42" s="67" t="s">
        <v>238</v>
      </c>
      <c r="F42" s="129">
        <v>2</v>
      </c>
      <c r="G42" s="130"/>
      <c r="H42" s="241"/>
      <c r="I42" s="241"/>
      <c r="J42" s="104"/>
    </row>
    <row r="43" spans="1:10">
      <c r="A43" s="67">
        <v>39</v>
      </c>
      <c r="B43" s="67" t="s">
        <v>217</v>
      </c>
      <c r="C43" s="67" t="s">
        <v>218</v>
      </c>
      <c r="D43" s="67">
        <v>1</v>
      </c>
      <c r="E43" s="67" t="s">
        <v>263</v>
      </c>
      <c r="F43" s="129">
        <v>2</v>
      </c>
      <c r="G43" s="130"/>
      <c r="H43" s="241"/>
      <c r="I43" s="241"/>
      <c r="J43" s="104"/>
    </row>
    <row r="44" spans="1:10">
      <c r="A44" s="67">
        <v>40</v>
      </c>
      <c r="B44" s="67" t="s">
        <v>219</v>
      </c>
      <c r="C44" s="67" t="s">
        <v>219</v>
      </c>
      <c r="D44" s="67">
        <v>1</v>
      </c>
      <c r="E44" s="67" t="s">
        <v>238</v>
      </c>
      <c r="F44" s="129">
        <v>2</v>
      </c>
      <c r="G44" s="130"/>
      <c r="H44" s="241"/>
      <c r="I44" s="241"/>
      <c r="J44" s="104"/>
    </row>
    <row r="45" spans="1:10">
      <c r="A45" s="67">
        <v>41</v>
      </c>
      <c r="B45" s="67" t="s">
        <v>186</v>
      </c>
      <c r="C45" s="67" t="s">
        <v>123</v>
      </c>
      <c r="D45" s="67">
        <v>1</v>
      </c>
      <c r="E45" s="67" t="s">
        <v>238</v>
      </c>
      <c r="F45" s="129">
        <v>2</v>
      </c>
      <c r="G45" s="130"/>
      <c r="H45" s="241"/>
      <c r="I45" s="241"/>
      <c r="J45" s="104"/>
    </row>
    <row r="46" spans="1:10" ht="26">
      <c r="A46" s="67">
        <v>42</v>
      </c>
      <c r="B46" s="67" t="s">
        <v>264</v>
      </c>
      <c r="C46" s="67" t="s">
        <v>220</v>
      </c>
      <c r="D46" s="67">
        <v>1</v>
      </c>
      <c r="E46" s="67" t="s">
        <v>238</v>
      </c>
      <c r="F46" s="129">
        <v>2</v>
      </c>
      <c r="G46" s="130"/>
      <c r="H46" s="241"/>
      <c r="I46" s="241"/>
      <c r="J46" s="104"/>
    </row>
    <row r="47" spans="1:10">
      <c r="A47" s="67">
        <v>43</v>
      </c>
      <c r="B47" s="67" t="s">
        <v>198</v>
      </c>
      <c r="C47" s="67" t="s">
        <v>221</v>
      </c>
      <c r="D47" s="67">
        <v>1</v>
      </c>
      <c r="E47" s="67" t="s">
        <v>238</v>
      </c>
      <c r="F47" s="129">
        <v>2</v>
      </c>
      <c r="G47" s="130"/>
      <c r="H47" s="241"/>
      <c r="I47" s="241"/>
      <c r="J47" s="104"/>
    </row>
    <row r="48" spans="1:10">
      <c r="A48" s="67">
        <v>44</v>
      </c>
      <c r="B48" s="67" t="s">
        <v>222</v>
      </c>
      <c r="C48" s="67" t="s">
        <v>223</v>
      </c>
      <c r="D48" s="67">
        <v>1</v>
      </c>
      <c r="E48" s="67" t="s">
        <v>238</v>
      </c>
      <c r="F48" s="129">
        <v>2</v>
      </c>
      <c r="G48" s="130"/>
      <c r="H48" s="241"/>
      <c r="I48" s="241"/>
      <c r="J48" s="104"/>
    </row>
    <row r="49" spans="1:12">
      <c r="A49" s="67">
        <v>45</v>
      </c>
      <c r="B49" s="67" t="s">
        <v>105</v>
      </c>
      <c r="C49" s="67" t="s">
        <v>224</v>
      </c>
      <c r="D49" s="67">
        <v>1</v>
      </c>
      <c r="E49" s="67" t="s">
        <v>265</v>
      </c>
      <c r="F49" s="129">
        <v>2</v>
      </c>
      <c r="G49" s="130"/>
      <c r="H49" s="241"/>
      <c r="I49" s="241"/>
      <c r="J49" s="104"/>
    </row>
    <row r="50" spans="1:12">
      <c r="A50" s="67">
        <v>46</v>
      </c>
      <c r="B50" s="67" t="s">
        <v>225</v>
      </c>
      <c r="C50" s="67" t="s">
        <v>226</v>
      </c>
      <c r="D50" s="67">
        <v>1</v>
      </c>
      <c r="E50" s="67" t="s">
        <v>238</v>
      </c>
      <c r="F50" s="129">
        <v>2</v>
      </c>
      <c r="G50" s="130"/>
      <c r="H50" s="241"/>
      <c r="I50" s="241"/>
      <c r="J50" s="104"/>
    </row>
    <row r="51" spans="1:12">
      <c r="A51" s="67">
        <v>47</v>
      </c>
      <c r="B51" s="67" t="s">
        <v>227</v>
      </c>
      <c r="C51" s="67" t="s">
        <v>228</v>
      </c>
      <c r="D51" s="67">
        <v>1</v>
      </c>
      <c r="E51" s="67" t="s">
        <v>238</v>
      </c>
      <c r="F51" s="129">
        <v>2</v>
      </c>
      <c r="G51" s="130"/>
      <c r="H51" s="241"/>
      <c r="I51" s="241"/>
      <c r="J51" s="104"/>
    </row>
    <row r="52" spans="1:12">
      <c r="A52" s="67">
        <v>48</v>
      </c>
      <c r="B52" s="67" t="s">
        <v>229</v>
      </c>
      <c r="C52" s="67" t="s">
        <v>230</v>
      </c>
      <c r="D52" s="67">
        <v>1</v>
      </c>
      <c r="E52" s="67" t="s">
        <v>238</v>
      </c>
      <c r="F52" s="129">
        <v>2</v>
      </c>
      <c r="G52" s="130"/>
      <c r="H52" s="241"/>
      <c r="I52" s="241"/>
      <c r="J52" s="104"/>
    </row>
    <row r="53" spans="1:12">
      <c r="A53" s="67">
        <v>49</v>
      </c>
      <c r="B53" s="67" t="s">
        <v>150</v>
      </c>
      <c r="C53" s="67" t="s">
        <v>99</v>
      </c>
      <c r="D53" s="67">
        <v>1</v>
      </c>
      <c r="E53" s="67" t="s">
        <v>238</v>
      </c>
      <c r="F53" s="129">
        <v>2</v>
      </c>
      <c r="G53" s="130"/>
      <c r="H53" s="241"/>
      <c r="I53" s="241"/>
      <c r="J53" s="104"/>
    </row>
    <row r="54" spans="1:12" ht="39">
      <c r="A54" s="67">
        <v>50</v>
      </c>
      <c r="B54" s="67" t="s">
        <v>266</v>
      </c>
      <c r="C54" s="67" t="s">
        <v>267</v>
      </c>
      <c r="D54" s="67">
        <v>1</v>
      </c>
      <c r="E54" s="67" t="s">
        <v>268</v>
      </c>
      <c r="F54" s="129">
        <v>2</v>
      </c>
      <c r="G54" s="130"/>
      <c r="H54" s="241"/>
      <c r="I54" s="241"/>
      <c r="J54" s="104"/>
    </row>
    <row r="55" spans="1:12" ht="39">
      <c r="A55" s="67">
        <v>51</v>
      </c>
      <c r="B55" s="67" t="s">
        <v>253</v>
      </c>
      <c r="C55" s="67" t="s">
        <v>161</v>
      </c>
      <c r="D55" s="67">
        <v>1</v>
      </c>
      <c r="E55" s="67" t="s">
        <v>234</v>
      </c>
      <c r="F55" s="129">
        <v>2</v>
      </c>
      <c r="G55" s="130"/>
      <c r="H55" s="241"/>
      <c r="I55" s="241"/>
      <c r="J55" s="104"/>
    </row>
    <row r="56" spans="1:12" ht="65">
      <c r="A56" s="67">
        <v>52</v>
      </c>
      <c r="B56" s="67" t="s">
        <v>252</v>
      </c>
      <c r="C56" s="67" t="s">
        <v>232</v>
      </c>
      <c r="D56" s="67">
        <v>1</v>
      </c>
      <c r="E56" s="67" t="s">
        <v>236</v>
      </c>
      <c r="F56" s="129">
        <v>2</v>
      </c>
      <c r="G56" s="130"/>
      <c r="H56" s="241"/>
      <c r="I56" s="241"/>
      <c r="J56" s="104"/>
    </row>
    <row r="57" spans="1:12" ht="39">
      <c r="A57" s="67">
        <v>53</v>
      </c>
      <c r="B57" s="67" t="s">
        <v>251</v>
      </c>
      <c r="C57" s="67" t="s">
        <v>233</v>
      </c>
      <c r="D57" s="67">
        <v>1</v>
      </c>
      <c r="E57" s="67" t="s">
        <v>236</v>
      </c>
      <c r="F57" s="129">
        <v>2</v>
      </c>
      <c r="G57" s="130"/>
      <c r="H57" s="241"/>
      <c r="I57" s="241"/>
      <c r="J57" s="104"/>
    </row>
    <row r="58" spans="1:12" ht="15" thickBot="1">
      <c r="A58" s="199" t="s">
        <v>8</v>
      </c>
      <c r="B58" s="199"/>
      <c r="C58" s="199"/>
      <c r="D58" s="240">
        <f>SUM(D5:D57)</f>
        <v>53</v>
      </c>
      <c r="E58" s="240"/>
      <c r="F58" s="236">
        <f>SUM(F5:F57)</f>
        <v>106</v>
      </c>
      <c r="G58" s="236">
        <f>SUM(G5:G57)</f>
        <v>0</v>
      </c>
      <c r="H58" s="242">
        <f t="shared" ref="H58:J58" si="0">SUM(H5:H57)</f>
        <v>0</v>
      </c>
      <c r="I58" s="242">
        <f t="shared" si="0"/>
        <v>0</v>
      </c>
      <c r="J58" s="124">
        <f t="shared" si="0"/>
        <v>0</v>
      </c>
    </row>
    <row r="59" spans="1:12" ht="26" customHeight="1">
      <c r="A59" s="234" t="s">
        <v>334</v>
      </c>
      <c r="B59" s="234"/>
      <c r="C59" s="234"/>
      <c r="D59" s="234"/>
      <c r="E59" s="234"/>
      <c r="F59" s="234"/>
      <c r="G59" s="234"/>
      <c r="H59" s="234"/>
      <c r="I59" s="234"/>
      <c r="J59" s="235"/>
      <c r="L59" s="98"/>
    </row>
    <row r="60" spans="1:12" ht="15" customHeight="1">
      <c r="A60" s="90"/>
      <c r="B60" s="90"/>
      <c r="C60" s="90"/>
      <c r="D60" s="217" t="s">
        <v>289</v>
      </c>
      <c r="E60" s="127" t="s">
        <v>270</v>
      </c>
      <c r="F60" s="218" t="s">
        <v>272</v>
      </c>
      <c r="G60" s="220" t="s">
        <v>4</v>
      </c>
      <c r="H60" s="222" t="s">
        <v>88</v>
      </c>
      <c r="I60" s="224" t="s">
        <v>6</v>
      </c>
      <c r="J60" s="225" t="s">
        <v>89</v>
      </c>
    </row>
    <row r="61" spans="1:12" ht="23.25" customHeight="1">
      <c r="A61" s="127" t="s">
        <v>83</v>
      </c>
      <c r="B61" s="89" t="s">
        <v>84</v>
      </c>
      <c r="C61" s="71" t="s">
        <v>85</v>
      </c>
      <c r="D61" s="217"/>
      <c r="E61" s="127" t="s">
        <v>271</v>
      </c>
      <c r="F61" s="219"/>
      <c r="G61" s="221"/>
      <c r="H61" s="223"/>
      <c r="I61" s="224"/>
      <c r="J61" s="226"/>
    </row>
    <row r="62" spans="1:12">
      <c r="A62" s="87">
        <v>1</v>
      </c>
      <c r="B62" s="87" t="s">
        <v>273</v>
      </c>
      <c r="C62" s="87" t="s">
        <v>274</v>
      </c>
      <c r="D62" s="67">
        <v>1</v>
      </c>
      <c r="E62" s="67" t="s">
        <v>281</v>
      </c>
      <c r="F62" s="129">
        <v>2</v>
      </c>
      <c r="G62" s="130"/>
      <c r="H62" s="241"/>
      <c r="I62" s="241"/>
      <c r="J62" s="104"/>
    </row>
    <row r="63" spans="1:12">
      <c r="A63" s="87">
        <v>2</v>
      </c>
      <c r="B63" s="87" t="s">
        <v>186</v>
      </c>
      <c r="C63" s="87" t="s">
        <v>282</v>
      </c>
      <c r="D63" s="67">
        <v>1</v>
      </c>
      <c r="E63" s="67" t="s">
        <v>283</v>
      </c>
      <c r="F63" s="129">
        <v>3</v>
      </c>
      <c r="G63" s="130"/>
      <c r="H63" s="241"/>
      <c r="I63" s="241"/>
      <c r="J63" s="104"/>
    </row>
    <row r="64" spans="1:12">
      <c r="A64" s="87">
        <v>3</v>
      </c>
      <c r="B64" s="87" t="s">
        <v>187</v>
      </c>
      <c r="C64" s="87" t="s">
        <v>164</v>
      </c>
      <c r="D64" s="67">
        <v>1</v>
      </c>
      <c r="E64" s="67" t="s">
        <v>284</v>
      </c>
      <c r="F64" s="129">
        <v>2</v>
      </c>
      <c r="G64" s="130"/>
      <c r="H64" s="241"/>
      <c r="I64" s="241"/>
      <c r="J64" s="104"/>
    </row>
    <row r="65" spans="1:10">
      <c r="A65" s="87">
        <v>4</v>
      </c>
      <c r="B65" s="87" t="s">
        <v>152</v>
      </c>
      <c r="C65" s="87" t="s">
        <v>95</v>
      </c>
      <c r="D65" s="67">
        <v>1</v>
      </c>
      <c r="E65" s="67" t="s">
        <v>284</v>
      </c>
      <c r="F65" s="129">
        <v>2</v>
      </c>
      <c r="G65" s="130"/>
      <c r="H65" s="241"/>
      <c r="I65" s="241"/>
      <c r="J65" s="104"/>
    </row>
    <row r="66" spans="1:10">
      <c r="A66" s="87">
        <v>5</v>
      </c>
      <c r="B66" s="87" t="s">
        <v>276</v>
      </c>
      <c r="C66" s="87" t="s">
        <v>285</v>
      </c>
      <c r="D66" s="67">
        <v>1</v>
      </c>
      <c r="E66" s="67" t="s">
        <v>284</v>
      </c>
      <c r="F66" s="129">
        <v>2</v>
      </c>
      <c r="G66" s="130"/>
      <c r="H66" s="241"/>
      <c r="I66" s="241"/>
      <c r="J66" s="104"/>
    </row>
    <row r="67" spans="1:10">
      <c r="A67" s="87">
        <v>6</v>
      </c>
      <c r="B67" s="87" t="s">
        <v>277</v>
      </c>
      <c r="C67" s="87" t="s">
        <v>286</v>
      </c>
      <c r="D67" s="67">
        <v>1</v>
      </c>
      <c r="E67" s="67" t="s">
        <v>284</v>
      </c>
      <c r="F67" s="129">
        <v>2</v>
      </c>
      <c r="G67" s="130"/>
      <c r="H67" s="241"/>
      <c r="I67" s="241"/>
      <c r="J67" s="104"/>
    </row>
    <row r="68" spans="1:10">
      <c r="A68" s="87">
        <v>7</v>
      </c>
      <c r="B68" s="87" t="s">
        <v>152</v>
      </c>
      <c r="C68" s="87" t="s">
        <v>287</v>
      </c>
      <c r="D68" s="67">
        <v>1</v>
      </c>
      <c r="E68" s="67" t="s">
        <v>284</v>
      </c>
      <c r="F68" s="129">
        <v>2</v>
      </c>
      <c r="G68" s="130"/>
      <c r="H68" s="241"/>
      <c r="I68" s="241"/>
      <c r="J68" s="104"/>
    </row>
    <row r="69" spans="1:10" ht="38.25" customHeight="1">
      <c r="A69" s="67">
        <v>8</v>
      </c>
      <c r="B69" s="87" t="s">
        <v>134</v>
      </c>
      <c r="C69" s="87" t="s">
        <v>278</v>
      </c>
      <c r="D69" s="67">
        <v>1</v>
      </c>
      <c r="E69" s="67" t="s">
        <v>281</v>
      </c>
      <c r="F69" s="129">
        <v>3</v>
      </c>
      <c r="G69" s="130"/>
      <c r="H69" s="241"/>
      <c r="I69" s="241"/>
      <c r="J69" s="104"/>
    </row>
    <row r="70" spans="1:10" ht="42" customHeight="1">
      <c r="A70" s="87">
        <v>9</v>
      </c>
      <c r="B70" s="66" t="s">
        <v>134</v>
      </c>
      <c r="C70" s="87" t="s">
        <v>192</v>
      </c>
      <c r="D70" s="67">
        <v>1</v>
      </c>
      <c r="E70" s="67" t="s">
        <v>279</v>
      </c>
      <c r="F70" s="129">
        <v>3</v>
      </c>
      <c r="G70" s="130"/>
      <c r="H70" s="241"/>
      <c r="I70" s="241"/>
      <c r="J70" s="104"/>
    </row>
    <row r="71" spans="1:10" ht="45.75" customHeight="1">
      <c r="A71" s="87">
        <v>10</v>
      </c>
      <c r="B71" s="66" t="s">
        <v>134</v>
      </c>
      <c r="C71" s="87" t="s">
        <v>193</v>
      </c>
      <c r="D71" s="67">
        <v>1</v>
      </c>
      <c r="E71" s="67" t="s">
        <v>275</v>
      </c>
      <c r="F71" s="129">
        <v>3</v>
      </c>
      <c r="G71" s="130"/>
      <c r="H71" s="241"/>
      <c r="I71" s="241"/>
      <c r="J71" s="104"/>
    </row>
    <row r="72" spans="1:10">
      <c r="A72" s="87">
        <v>11</v>
      </c>
      <c r="B72" s="87" t="s">
        <v>288</v>
      </c>
      <c r="C72" s="87" t="s">
        <v>104</v>
      </c>
      <c r="D72" s="67">
        <v>1</v>
      </c>
      <c r="E72" s="67" t="s">
        <v>284</v>
      </c>
      <c r="F72" s="129">
        <v>3</v>
      </c>
      <c r="G72" s="130"/>
      <c r="H72" s="241"/>
      <c r="I72" s="241"/>
      <c r="J72" s="104"/>
    </row>
    <row r="73" spans="1:10" ht="39">
      <c r="A73" s="87">
        <v>12</v>
      </c>
      <c r="B73" s="87" t="s">
        <v>247</v>
      </c>
      <c r="C73" s="87" t="s">
        <v>194</v>
      </c>
      <c r="D73" s="67">
        <v>1</v>
      </c>
      <c r="E73" s="67" t="s">
        <v>279</v>
      </c>
      <c r="F73" s="129">
        <v>2</v>
      </c>
      <c r="G73" s="130"/>
      <c r="H73" s="241"/>
      <c r="I73" s="241"/>
      <c r="J73" s="104"/>
    </row>
    <row r="74" spans="1:10" ht="26">
      <c r="A74" s="87">
        <v>13</v>
      </c>
      <c r="B74" s="87" t="s">
        <v>280</v>
      </c>
      <c r="C74" s="87" t="s">
        <v>195</v>
      </c>
      <c r="D74" s="67">
        <v>1</v>
      </c>
      <c r="E74" s="67" t="s">
        <v>234</v>
      </c>
      <c r="F74" s="129">
        <v>3</v>
      </c>
      <c r="G74" s="130"/>
      <c r="H74" s="241"/>
      <c r="I74" s="241"/>
      <c r="J74" s="104"/>
    </row>
    <row r="75" spans="1:10" ht="39">
      <c r="A75" s="87">
        <v>14</v>
      </c>
      <c r="B75" s="87" t="s">
        <v>290</v>
      </c>
      <c r="C75" s="87" t="s">
        <v>316</v>
      </c>
      <c r="D75" s="67">
        <v>1</v>
      </c>
      <c r="E75" s="67" t="s">
        <v>317</v>
      </c>
      <c r="F75" s="129">
        <v>2</v>
      </c>
      <c r="G75" s="130"/>
      <c r="H75" s="241"/>
      <c r="I75" s="241"/>
      <c r="J75" s="104"/>
    </row>
    <row r="76" spans="1:10">
      <c r="A76" s="87">
        <v>15</v>
      </c>
      <c r="B76" s="87" t="s">
        <v>154</v>
      </c>
      <c r="C76" s="87" t="s">
        <v>291</v>
      </c>
      <c r="D76" s="67">
        <v>1</v>
      </c>
      <c r="E76" s="67" t="s">
        <v>317</v>
      </c>
      <c r="F76" s="129">
        <v>3</v>
      </c>
      <c r="G76" s="130"/>
      <c r="H76" s="241"/>
      <c r="I76" s="241"/>
      <c r="J76" s="104"/>
    </row>
    <row r="77" spans="1:10" ht="26">
      <c r="A77" s="87">
        <v>16</v>
      </c>
      <c r="B77" s="87" t="s">
        <v>292</v>
      </c>
      <c r="C77" s="87" t="s">
        <v>197</v>
      </c>
      <c r="D77" s="67">
        <v>1</v>
      </c>
      <c r="E77" s="67" t="s">
        <v>281</v>
      </c>
      <c r="F77" s="129">
        <v>3</v>
      </c>
      <c r="G77" s="130"/>
      <c r="H77" s="241"/>
      <c r="I77" s="241"/>
      <c r="J77" s="104"/>
    </row>
    <row r="78" spans="1:10">
      <c r="A78" s="87">
        <v>17</v>
      </c>
      <c r="B78" s="87" t="s">
        <v>137</v>
      </c>
      <c r="C78" s="87" t="s">
        <v>138</v>
      </c>
      <c r="D78" s="67">
        <v>1</v>
      </c>
      <c r="E78" s="67" t="s">
        <v>318</v>
      </c>
      <c r="F78" s="129">
        <v>3</v>
      </c>
      <c r="G78" s="130"/>
      <c r="H78" s="241"/>
      <c r="I78" s="241"/>
      <c r="J78" s="104"/>
    </row>
    <row r="79" spans="1:10">
      <c r="A79" s="87">
        <v>18</v>
      </c>
      <c r="B79" s="87" t="s">
        <v>112</v>
      </c>
      <c r="C79" s="87" t="s">
        <v>113</v>
      </c>
      <c r="D79" s="67">
        <v>1</v>
      </c>
      <c r="E79" s="67" t="s">
        <v>318</v>
      </c>
      <c r="F79" s="129">
        <v>3</v>
      </c>
      <c r="G79" s="130"/>
      <c r="H79" s="241"/>
      <c r="I79" s="241"/>
      <c r="J79" s="104"/>
    </row>
    <row r="80" spans="1:10">
      <c r="A80" s="87">
        <v>19</v>
      </c>
      <c r="B80" s="87" t="s">
        <v>105</v>
      </c>
      <c r="C80" s="87" t="s">
        <v>106</v>
      </c>
      <c r="D80" s="67">
        <v>1</v>
      </c>
      <c r="E80" s="67" t="s">
        <v>293</v>
      </c>
      <c r="F80" s="129">
        <v>3</v>
      </c>
      <c r="G80" s="130"/>
      <c r="H80" s="241"/>
      <c r="I80" s="241"/>
      <c r="J80" s="104"/>
    </row>
    <row r="81" spans="1:10">
      <c r="A81" s="87">
        <v>20</v>
      </c>
      <c r="B81" s="87" t="s">
        <v>294</v>
      </c>
      <c r="C81" s="87" t="s">
        <v>156</v>
      </c>
      <c r="D81" s="67">
        <v>1</v>
      </c>
      <c r="E81" s="67" t="s">
        <v>319</v>
      </c>
      <c r="F81" s="129">
        <v>3</v>
      </c>
      <c r="G81" s="130"/>
      <c r="H81" s="241"/>
      <c r="I81" s="241"/>
      <c r="J81" s="104"/>
    </row>
    <row r="82" spans="1:10">
      <c r="A82" s="87">
        <v>21</v>
      </c>
      <c r="B82" s="87" t="s">
        <v>295</v>
      </c>
      <c r="C82" s="87" t="s">
        <v>200</v>
      </c>
      <c r="D82" s="67">
        <v>1</v>
      </c>
      <c r="E82" s="67" t="s">
        <v>318</v>
      </c>
      <c r="F82" s="129">
        <v>3</v>
      </c>
      <c r="G82" s="130"/>
      <c r="H82" s="241"/>
      <c r="I82" s="241"/>
      <c r="J82" s="104"/>
    </row>
    <row r="83" spans="1:10" ht="65">
      <c r="A83" s="87">
        <v>22</v>
      </c>
      <c r="B83" s="87" t="s">
        <v>320</v>
      </c>
      <c r="C83" s="87" t="s">
        <v>114</v>
      </c>
      <c r="D83" s="67">
        <v>1</v>
      </c>
      <c r="E83" s="67" t="s">
        <v>318</v>
      </c>
      <c r="F83" s="129">
        <v>2</v>
      </c>
      <c r="G83" s="130"/>
      <c r="H83" s="241"/>
      <c r="I83" s="241"/>
      <c r="J83" s="104"/>
    </row>
    <row r="84" spans="1:10">
      <c r="A84" s="87">
        <v>23</v>
      </c>
      <c r="B84" s="87" t="s">
        <v>137</v>
      </c>
      <c r="C84" s="87" t="s">
        <v>181</v>
      </c>
      <c r="D84" s="67">
        <v>1</v>
      </c>
      <c r="E84" s="67" t="s">
        <v>319</v>
      </c>
      <c r="F84" s="129">
        <v>3</v>
      </c>
      <c r="G84" s="130"/>
      <c r="H84" s="241"/>
      <c r="I84" s="241"/>
      <c r="J84" s="104"/>
    </row>
    <row r="85" spans="1:10">
      <c r="A85" s="87">
        <v>24</v>
      </c>
      <c r="B85" s="87" t="s">
        <v>296</v>
      </c>
      <c r="C85" s="87" t="s">
        <v>173</v>
      </c>
      <c r="D85" s="67">
        <v>1</v>
      </c>
      <c r="E85" s="67" t="s">
        <v>284</v>
      </c>
      <c r="F85" s="129">
        <v>3</v>
      </c>
      <c r="G85" s="130"/>
      <c r="H85" s="241"/>
      <c r="I85" s="241"/>
      <c r="J85" s="104"/>
    </row>
    <row r="86" spans="1:10">
      <c r="A86" s="87">
        <v>25</v>
      </c>
      <c r="B86" s="87" t="s">
        <v>202</v>
      </c>
      <c r="C86" s="87" t="s">
        <v>108</v>
      </c>
      <c r="D86" s="67">
        <v>1</v>
      </c>
      <c r="E86" s="67" t="s">
        <v>284</v>
      </c>
      <c r="F86" s="129">
        <v>3</v>
      </c>
      <c r="G86" s="130"/>
      <c r="H86" s="241"/>
      <c r="I86" s="241"/>
      <c r="J86" s="104"/>
    </row>
    <row r="87" spans="1:10">
      <c r="A87" s="87">
        <v>26</v>
      </c>
      <c r="B87" s="87" t="s">
        <v>297</v>
      </c>
      <c r="C87" s="87" t="s">
        <v>204</v>
      </c>
      <c r="D87" s="67">
        <v>1</v>
      </c>
      <c r="E87" s="67" t="s">
        <v>321</v>
      </c>
      <c r="F87" s="129">
        <v>3</v>
      </c>
      <c r="G87" s="130"/>
      <c r="H87" s="241"/>
      <c r="I87" s="241"/>
      <c r="J87" s="104"/>
    </row>
    <row r="88" spans="1:10">
      <c r="A88" s="87">
        <v>27</v>
      </c>
      <c r="B88" s="87" t="s">
        <v>137</v>
      </c>
      <c r="C88" s="87" t="s">
        <v>205</v>
      </c>
      <c r="D88" s="67">
        <v>1</v>
      </c>
      <c r="E88" s="67" t="s">
        <v>321</v>
      </c>
      <c r="F88" s="129">
        <v>3</v>
      </c>
      <c r="G88" s="130"/>
      <c r="H88" s="241"/>
      <c r="I88" s="241"/>
      <c r="J88" s="104"/>
    </row>
    <row r="89" spans="1:10">
      <c r="A89" s="87">
        <v>28</v>
      </c>
      <c r="B89" s="87" t="s">
        <v>298</v>
      </c>
      <c r="C89" s="87" t="s">
        <v>133</v>
      </c>
      <c r="D89" s="67">
        <v>1</v>
      </c>
      <c r="E89" s="67" t="s">
        <v>321</v>
      </c>
      <c r="F89" s="129">
        <v>3</v>
      </c>
      <c r="G89" s="130"/>
      <c r="H89" s="241"/>
      <c r="I89" s="241"/>
      <c r="J89" s="104"/>
    </row>
    <row r="90" spans="1:10" ht="39">
      <c r="A90" s="87">
        <v>29</v>
      </c>
      <c r="B90" s="87" t="s">
        <v>322</v>
      </c>
      <c r="C90" s="87" t="s">
        <v>299</v>
      </c>
      <c r="D90" s="67">
        <v>1</v>
      </c>
      <c r="E90" s="67" t="s">
        <v>321</v>
      </c>
      <c r="F90" s="129">
        <v>3</v>
      </c>
      <c r="G90" s="130"/>
      <c r="H90" s="241"/>
      <c r="I90" s="241"/>
      <c r="J90" s="104"/>
    </row>
    <row r="91" spans="1:10" ht="26">
      <c r="A91" s="87">
        <v>30</v>
      </c>
      <c r="B91" s="87" t="s">
        <v>300</v>
      </c>
      <c r="C91" s="87" t="s">
        <v>301</v>
      </c>
      <c r="D91" s="67">
        <v>1</v>
      </c>
      <c r="E91" s="67" t="s">
        <v>321</v>
      </c>
      <c r="F91" s="129">
        <v>3</v>
      </c>
      <c r="G91" s="130"/>
      <c r="H91" s="241"/>
      <c r="I91" s="241"/>
      <c r="J91" s="104"/>
    </row>
    <row r="92" spans="1:10" ht="52">
      <c r="A92" s="87">
        <v>31</v>
      </c>
      <c r="B92" s="87" t="s">
        <v>323</v>
      </c>
      <c r="C92" s="87" t="s">
        <v>208</v>
      </c>
      <c r="D92" s="67">
        <v>1</v>
      </c>
      <c r="E92" s="67" t="s">
        <v>321</v>
      </c>
      <c r="F92" s="129">
        <v>3</v>
      </c>
      <c r="G92" s="130"/>
      <c r="H92" s="241"/>
      <c r="I92" s="241"/>
      <c r="J92" s="104"/>
    </row>
    <row r="93" spans="1:10" ht="39">
      <c r="A93" s="87">
        <v>32</v>
      </c>
      <c r="B93" s="87" t="s">
        <v>259</v>
      </c>
      <c r="C93" s="87" t="s">
        <v>209</v>
      </c>
      <c r="D93" s="67">
        <v>1</v>
      </c>
      <c r="E93" s="67" t="s">
        <v>321</v>
      </c>
      <c r="F93" s="129">
        <v>3</v>
      </c>
      <c r="G93" s="130"/>
      <c r="H93" s="241"/>
      <c r="I93" s="241"/>
      <c r="J93" s="104"/>
    </row>
    <row r="94" spans="1:10" ht="39">
      <c r="A94" s="87">
        <v>33</v>
      </c>
      <c r="B94" s="87" t="s">
        <v>324</v>
      </c>
      <c r="C94" s="87" t="s">
        <v>132</v>
      </c>
      <c r="D94" s="67">
        <v>1</v>
      </c>
      <c r="E94" s="67" t="s">
        <v>321</v>
      </c>
      <c r="F94" s="129">
        <v>3</v>
      </c>
      <c r="G94" s="130"/>
      <c r="H94" s="241"/>
      <c r="I94" s="241"/>
      <c r="J94" s="104"/>
    </row>
    <row r="95" spans="1:10">
      <c r="A95" s="87">
        <v>34</v>
      </c>
      <c r="B95" s="87" t="s">
        <v>302</v>
      </c>
      <c r="C95" s="87" t="s">
        <v>212</v>
      </c>
      <c r="D95" s="67">
        <v>1</v>
      </c>
      <c r="E95" s="67" t="s">
        <v>325</v>
      </c>
      <c r="F95" s="129">
        <v>3</v>
      </c>
      <c r="G95" s="130"/>
      <c r="H95" s="241"/>
      <c r="I95" s="241"/>
      <c r="J95" s="104"/>
    </row>
    <row r="96" spans="1:10" ht="65">
      <c r="A96" s="87">
        <v>35</v>
      </c>
      <c r="B96" s="87" t="s">
        <v>326</v>
      </c>
      <c r="C96" s="87" t="s">
        <v>303</v>
      </c>
      <c r="D96" s="67">
        <v>1</v>
      </c>
      <c r="E96" s="67" t="s">
        <v>321</v>
      </c>
      <c r="F96" s="129">
        <v>3</v>
      </c>
      <c r="G96" s="130"/>
      <c r="H96" s="241"/>
      <c r="I96" s="241"/>
      <c r="J96" s="104"/>
    </row>
    <row r="97" spans="1:10">
      <c r="A97" s="87">
        <v>36</v>
      </c>
      <c r="B97" s="87" t="s">
        <v>304</v>
      </c>
      <c r="C97" s="87" t="s">
        <v>178</v>
      </c>
      <c r="D97" s="67">
        <v>1</v>
      </c>
      <c r="E97" s="67" t="s">
        <v>321</v>
      </c>
      <c r="F97" s="129">
        <v>3</v>
      </c>
      <c r="G97" s="130"/>
      <c r="H97" s="241"/>
      <c r="I97" s="241"/>
      <c r="J97" s="104"/>
    </row>
    <row r="98" spans="1:10">
      <c r="A98" s="87">
        <v>37</v>
      </c>
      <c r="B98" s="87" t="s">
        <v>305</v>
      </c>
      <c r="C98" s="87" t="s">
        <v>306</v>
      </c>
      <c r="D98" s="67">
        <v>1</v>
      </c>
      <c r="E98" s="67" t="s">
        <v>321</v>
      </c>
      <c r="F98" s="129">
        <v>3</v>
      </c>
      <c r="G98" s="130"/>
      <c r="H98" s="241"/>
      <c r="I98" s="241"/>
      <c r="J98" s="104"/>
    </row>
    <row r="99" spans="1:10">
      <c r="A99" s="87">
        <v>38</v>
      </c>
      <c r="B99" s="87" t="s">
        <v>327</v>
      </c>
      <c r="C99" s="87" t="s">
        <v>307</v>
      </c>
      <c r="D99" s="67">
        <v>1</v>
      </c>
      <c r="E99" s="67" t="s">
        <v>321</v>
      </c>
      <c r="F99" s="129">
        <v>3</v>
      </c>
      <c r="G99" s="130"/>
      <c r="H99" s="241"/>
      <c r="I99" s="241"/>
      <c r="J99" s="104"/>
    </row>
    <row r="100" spans="1:10">
      <c r="A100" s="87">
        <v>39</v>
      </c>
      <c r="B100" s="87" t="s">
        <v>217</v>
      </c>
      <c r="C100" s="87" t="s">
        <v>121</v>
      </c>
      <c r="D100" s="67">
        <v>1</v>
      </c>
      <c r="E100" s="67" t="s">
        <v>318</v>
      </c>
      <c r="F100" s="129">
        <v>3</v>
      </c>
      <c r="G100" s="130"/>
      <c r="H100" s="241"/>
      <c r="I100" s="241"/>
      <c r="J100" s="104"/>
    </row>
    <row r="101" spans="1:10">
      <c r="A101" s="87">
        <v>40</v>
      </c>
      <c r="B101" s="87" t="s">
        <v>219</v>
      </c>
      <c r="C101" s="87" t="s">
        <v>219</v>
      </c>
      <c r="D101" s="67">
        <v>1</v>
      </c>
      <c r="E101" s="67" t="s">
        <v>318</v>
      </c>
      <c r="F101" s="129">
        <v>2</v>
      </c>
      <c r="G101" s="130"/>
      <c r="H101" s="241"/>
      <c r="I101" s="241"/>
      <c r="J101" s="104"/>
    </row>
    <row r="102" spans="1:10">
      <c r="A102" s="87">
        <v>41</v>
      </c>
      <c r="B102" s="87" t="s">
        <v>186</v>
      </c>
      <c r="C102" s="87" t="s">
        <v>123</v>
      </c>
      <c r="D102" s="67">
        <v>1</v>
      </c>
      <c r="E102" s="67" t="s">
        <v>318</v>
      </c>
      <c r="F102" s="129">
        <v>2</v>
      </c>
      <c r="G102" s="130"/>
      <c r="H102" s="241"/>
      <c r="I102" s="241"/>
      <c r="J102" s="104"/>
    </row>
    <row r="103" spans="1:10" ht="26">
      <c r="A103" s="87">
        <v>42</v>
      </c>
      <c r="B103" s="87" t="s">
        <v>308</v>
      </c>
      <c r="C103" s="87" t="s">
        <v>220</v>
      </c>
      <c r="D103" s="67">
        <v>1</v>
      </c>
      <c r="E103" s="67" t="s">
        <v>317</v>
      </c>
      <c r="F103" s="129">
        <v>3</v>
      </c>
      <c r="G103" s="130"/>
      <c r="H103" s="241"/>
      <c r="I103" s="241"/>
      <c r="J103" s="104"/>
    </row>
    <row r="104" spans="1:10">
      <c r="A104" s="87">
        <v>43</v>
      </c>
      <c r="B104" s="87" t="s">
        <v>309</v>
      </c>
      <c r="C104" s="87" t="s">
        <v>221</v>
      </c>
      <c r="D104" s="67">
        <v>1</v>
      </c>
      <c r="E104" s="67" t="s">
        <v>318</v>
      </c>
      <c r="F104" s="129">
        <v>2</v>
      </c>
      <c r="G104" s="130"/>
      <c r="H104" s="241"/>
      <c r="I104" s="241"/>
      <c r="J104" s="104"/>
    </row>
    <row r="105" spans="1:10">
      <c r="A105" s="87">
        <v>44</v>
      </c>
      <c r="B105" s="87" t="s">
        <v>310</v>
      </c>
      <c r="C105" s="87" t="s">
        <v>223</v>
      </c>
      <c r="D105" s="67">
        <v>1</v>
      </c>
      <c r="E105" s="67" t="s">
        <v>318</v>
      </c>
      <c r="F105" s="129">
        <v>2</v>
      </c>
      <c r="G105" s="130"/>
      <c r="H105" s="241"/>
      <c r="I105" s="241"/>
      <c r="J105" s="104"/>
    </row>
    <row r="106" spans="1:10">
      <c r="A106" s="87">
        <v>45</v>
      </c>
      <c r="B106" s="87" t="s">
        <v>105</v>
      </c>
      <c r="C106" s="87" t="s">
        <v>311</v>
      </c>
      <c r="D106" s="67">
        <v>1</v>
      </c>
      <c r="E106" s="67" t="s">
        <v>318</v>
      </c>
      <c r="F106" s="129">
        <v>2</v>
      </c>
      <c r="G106" s="130"/>
      <c r="H106" s="241"/>
      <c r="I106" s="241"/>
      <c r="J106" s="104"/>
    </row>
    <row r="107" spans="1:10">
      <c r="A107" s="87">
        <v>46</v>
      </c>
      <c r="B107" s="87" t="s">
        <v>312</v>
      </c>
      <c r="C107" s="87" t="s">
        <v>226</v>
      </c>
      <c r="D107" s="67">
        <v>1</v>
      </c>
      <c r="E107" s="67" t="s">
        <v>318</v>
      </c>
      <c r="F107" s="129">
        <v>2</v>
      </c>
      <c r="G107" s="130"/>
      <c r="H107" s="241"/>
      <c r="I107" s="241"/>
      <c r="J107" s="104"/>
    </row>
    <row r="108" spans="1:10">
      <c r="A108" s="87">
        <v>47</v>
      </c>
      <c r="B108" s="87" t="s">
        <v>227</v>
      </c>
      <c r="C108" s="87" t="s">
        <v>228</v>
      </c>
      <c r="D108" s="67">
        <v>1</v>
      </c>
      <c r="E108" s="67" t="s">
        <v>328</v>
      </c>
      <c r="F108" s="129">
        <v>2</v>
      </c>
      <c r="G108" s="130"/>
      <c r="H108" s="241"/>
      <c r="I108" s="241"/>
      <c r="J108" s="104"/>
    </row>
    <row r="109" spans="1:10" ht="33.75" customHeight="1">
      <c r="A109" s="87">
        <v>48</v>
      </c>
      <c r="B109" s="87" t="s">
        <v>229</v>
      </c>
      <c r="C109" s="87" t="s">
        <v>230</v>
      </c>
      <c r="D109" s="67">
        <v>1</v>
      </c>
      <c r="E109" s="67" t="s">
        <v>293</v>
      </c>
      <c r="F109" s="129">
        <v>2</v>
      </c>
      <c r="G109" s="130"/>
      <c r="H109" s="241"/>
      <c r="I109" s="241"/>
      <c r="J109" s="104"/>
    </row>
    <row r="110" spans="1:10" ht="33.75" customHeight="1">
      <c r="A110" s="87">
        <v>49</v>
      </c>
      <c r="B110" s="87" t="s">
        <v>184</v>
      </c>
      <c r="C110" s="87" t="s">
        <v>231</v>
      </c>
      <c r="D110" s="67">
        <v>1</v>
      </c>
      <c r="E110" s="67" t="s">
        <v>328</v>
      </c>
      <c r="F110" s="129">
        <v>2</v>
      </c>
      <c r="G110" s="130"/>
      <c r="H110" s="241"/>
      <c r="I110" s="241"/>
      <c r="J110" s="104"/>
    </row>
    <row r="111" spans="1:10" ht="33.75" customHeight="1">
      <c r="A111" s="87">
        <v>50</v>
      </c>
      <c r="B111" s="87" t="s">
        <v>330</v>
      </c>
      <c r="C111" s="87" t="s">
        <v>329</v>
      </c>
      <c r="D111" s="67">
        <v>1</v>
      </c>
      <c r="E111" s="67" t="s">
        <v>325</v>
      </c>
      <c r="F111" s="129">
        <v>2</v>
      </c>
      <c r="G111" s="130"/>
      <c r="H111" s="241"/>
      <c r="I111" s="241"/>
      <c r="J111" s="104"/>
    </row>
    <row r="112" spans="1:10" ht="33.75" customHeight="1">
      <c r="A112" s="87">
        <v>51</v>
      </c>
      <c r="B112" s="87" t="s">
        <v>166</v>
      </c>
      <c r="C112" s="87" t="s">
        <v>161</v>
      </c>
      <c r="D112" s="67">
        <v>1</v>
      </c>
      <c r="E112" s="67" t="s">
        <v>325</v>
      </c>
      <c r="F112" s="129">
        <v>3</v>
      </c>
      <c r="G112" s="130"/>
      <c r="H112" s="241"/>
      <c r="I112" s="241"/>
      <c r="J112" s="104"/>
    </row>
    <row r="113" spans="1:10" ht="33.75" customHeight="1">
      <c r="A113" s="87">
        <v>52</v>
      </c>
      <c r="B113" s="87" t="s">
        <v>313</v>
      </c>
      <c r="C113" s="87" t="s">
        <v>232</v>
      </c>
      <c r="D113" s="67">
        <v>1</v>
      </c>
      <c r="E113" s="67" t="s">
        <v>321</v>
      </c>
      <c r="F113" s="129">
        <v>3</v>
      </c>
      <c r="G113" s="130"/>
      <c r="H113" s="241"/>
      <c r="I113" s="241"/>
      <c r="J113" s="104"/>
    </row>
    <row r="114" spans="1:10" ht="39">
      <c r="A114" s="87">
        <v>53</v>
      </c>
      <c r="B114" s="87" t="s">
        <v>314</v>
      </c>
      <c r="C114" s="87" t="s">
        <v>315</v>
      </c>
      <c r="D114" s="67">
        <v>1</v>
      </c>
      <c r="E114" s="67" t="s">
        <v>317</v>
      </c>
      <c r="F114" s="129">
        <v>3</v>
      </c>
      <c r="G114" s="130"/>
      <c r="H114" s="241"/>
      <c r="I114" s="241"/>
      <c r="J114" s="104"/>
    </row>
    <row r="115" spans="1:10" ht="15" thickBot="1">
      <c r="A115" s="199" t="s">
        <v>8</v>
      </c>
      <c r="B115" s="199"/>
      <c r="C115" s="199"/>
      <c r="D115" s="240">
        <v>53</v>
      </c>
      <c r="E115" s="240"/>
      <c r="F115" s="236">
        <f t="shared" ref="F115" si="1">SUM(F62:F114)</f>
        <v>140</v>
      </c>
      <c r="G115" s="236"/>
      <c r="H115" s="242"/>
      <c r="I115" s="242"/>
      <c r="J115" s="124"/>
    </row>
    <row r="116" spans="1:10" ht="15" thickBot="1">
      <c r="A116" s="216" t="s">
        <v>332</v>
      </c>
      <c r="B116" s="216"/>
      <c r="C116" s="216"/>
      <c r="D116" s="216"/>
      <c r="E116" s="216"/>
      <c r="F116" s="216"/>
      <c r="G116" s="247"/>
      <c r="H116" s="243"/>
      <c r="I116" s="243"/>
      <c r="J116" s="131"/>
    </row>
    <row r="117" spans="1:10" s="85" customFormat="1" ht="16">
      <c r="A117" s="85" t="s">
        <v>333</v>
      </c>
      <c r="D117" s="237"/>
      <c r="E117" s="237"/>
      <c r="F117" s="237"/>
      <c r="G117" s="202"/>
      <c r="H117" s="203"/>
      <c r="I117" s="203"/>
      <c r="J117" s="204"/>
    </row>
    <row r="118" spans="1:10" s="119" customFormat="1" ht="46.5" customHeight="1">
      <c r="A118" s="73" t="s">
        <v>83</v>
      </c>
      <c r="B118" s="73" t="s">
        <v>84</v>
      </c>
      <c r="C118" s="73" t="s">
        <v>85</v>
      </c>
      <c r="D118" s="73" t="s">
        <v>131</v>
      </c>
      <c r="E118" s="74" t="s">
        <v>86</v>
      </c>
      <c r="F118" s="91" t="s">
        <v>87</v>
      </c>
      <c r="G118" s="99"/>
      <c r="H118" s="100"/>
      <c r="I118" s="100"/>
      <c r="J118" s="101"/>
    </row>
    <row r="119" spans="1:10" ht="28">
      <c r="A119" s="75">
        <v>1</v>
      </c>
      <c r="B119" s="75" t="s">
        <v>90</v>
      </c>
      <c r="C119" s="76" t="s">
        <v>91</v>
      </c>
      <c r="D119" s="120">
        <v>1</v>
      </c>
      <c r="E119" s="120">
        <v>1</v>
      </c>
      <c r="F119" s="121">
        <f>+D119*E119</f>
        <v>1</v>
      </c>
      <c r="G119" s="238"/>
      <c r="H119" s="241"/>
      <c r="I119" s="241"/>
      <c r="J119" s="128"/>
    </row>
    <row r="120" spans="1:10" ht="42">
      <c r="A120" s="75">
        <v>2</v>
      </c>
      <c r="B120" s="76" t="s">
        <v>96</v>
      </c>
      <c r="C120" s="78" t="s">
        <v>92</v>
      </c>
      <c r="D120" s="120">
        <v>2</v>
      </c>
      <c r="E120" s="120">
        <v>2</v>
      </c>
      <c r="F120" s="121">
        <v>2</v>
      </c>
      <c r="G120" s="238"/>
      <c r="H120" s="241"/>
      <c r="I120" s="241"/>
      <c r="J120" s="128"/>
    </row>
    <row r="121" spans="1:10" ht="32.25" customHeight="1">
      <c r="A121" s="75">
        <v>3</v>
      </c>
      <c r="B121" s="75" t="s">
        <v>93</v>
      </c>
      <c r="C121" s="77" t="s">
        <v>94</v>
      </c>
      <c r="D121" s="120">
        <v>1</v>
      </c>
      <c r="E121" s="120">
        <v>2</v>
      </c>
      <c r="F121" s="121">
        <f>+D121*E121</f>
        <v>2</v>
      </c>
      <c r="G121" s="238"/>
      <c r="H121" s="241"/>
      <c r="I121" s="241"/>
      <c r="J121" s="128"/>
    </row>
    <row r="122" spans="1:10">
      <c r="A122" s="75">
        <v>4</v>
      </c>
      <c r="B122" s="75" t="s">
        <v>97</v>
      </c>
      <c r="C122" s="79" t="s">
        <v>95</v>
      </c>
      <c r="D122" s="120">
        <v>1</v>
      </c>
      <c r="E122" s="120">
        <v>2</v>
      </c>
      <c r="F122" s="121">
        <f t="shared" ref="F122" si="2">+D122*E122</f>
        <v>2</v>
      </c>
      <c r="G122" s="238"/>
      <c r="H122" s="241"/>
      <c r="I122" s="241"/>
      <c r="J122" s="128"/>
    </row>
    <row r="123" spans="1:10" ht="15" thickBot="1">
      <c r="A123" s="199" t="s">
        <v>8</v>
      </c>
      <c r="B123" s="199"/>
      <c r="C123" s="199"/>
      <c r="D123" s="240">
        <f>SUM(D119:D122)</f>
        <v>5</v>
      </c>
      <c r="E123" s="240"/>
      <c r="F123" s="236">
        <f t="shared" ref="F123" si="3">SUM(F119:F122)</f>
        <v>7</v>
      </c>
      <c r="G123" s="236"/>
      <c r="H123" s="242"/>
      <c r="I123" s="242"/>
      <c r="J123" s="124"/>
    </row>
    <row r="124" spans="1:10" s="85" customFormat="1" ht="16.5" customHeight="1" thickBot="1">
      <c r="A124" s="85" t="s">
        <v>335</v>
      </c>
      <c r="D124" s="237"/>
      <c r="E124" s="237"/>
      <c r="F124" s="237"/>
      <c r="G124" s="202"/>
      <c r="H124" s="203"/>
      <c r="I124" s="203"/>
      <c r="J124" s="204"/>
    </row>
    <row r="125" spans="1:10" ht="32.25" customHeight="1">
      <c r="A125" s="80" t="s">
        <v>83</v>
      </c>
      <c r="B125" s="81" t="s">
        <v>84</v>
      </c>
      <c r="C125" s="81" t="s">
        <v>85</v>
      </c>
      <c r="D125" s="81" t="s">
        <v>131</v>
      </c>
      <c r="E125" s="92" t="s">
        <v>87</v>
      </c>
      <c r="F125" s="105"/>
      <c r="G125" s="106"/>
      <c r="H125" s="106"/>
      <c r="I125" s="107"/>
      <c r="J125" s="80"/>
    </row>
    <row r="126" spans="1:10">
      <c r="A126" s="82">
        <v>1</v>
      </c>
      <c r="B126" s="75" t="s">
        <v>98</v>
      </c>
      <c r="C126" s="77" t="s">
        <v>99</v>
      </c>
      <c r="D126" s="120">
        <v>2</v>
      </c>
      <c r="E126" s="121">
        <v>2</v>
      </c>
      <c r="F126" s="238"/>
      <c r="G126" s="241"/>
      <c r="H126" s="241"/>
      <c r="I126" s="244"/>
      <c r="J126" s="102"/>
    </row>
    <row r="127" spans="1:10">
      <c r="A127" s="82">
        <v>2</v>
      </c>
      <c r="B127" s="75" t="s">
        <v>100</v>
      </c>
      <c r="C127" s="75" t="s">
        <v>124</v>
      </c>
      <c r="D127" s="120">
        <v>3</v>
      </c>
      <c r="E127" s="121">
        <v>3</v>
      </c>
      <c r="F127" s="238"/>
      <c r="G127" s="241"/>
      <c r="H127" s="241"/>
      <c r="I127" s="244"/>
      <c r="J127" s="102"/>
    </row>
    <row r="128" spans="1:10">
      <c r="A128" s="82">
        <v>3</v>
      </c>
      <c r="B128" s="75" t="s">
        <v>101</v>
      </c>
      <c r="C128" s="77" t="s">
        <v>125</v>
      </c>
      <c r="D128" s="120">
        <v>4</v>
      </c>
      <c r="E128" s="121">
        <v>4</v>
      </c>
      <c r="F128" s="238"/>
      <c r="G128" s="241"/>
      <c r="H128" s="241"/>
      <c r="I128" s="244"/>
      <c r="J128" s="102"/>
    </row>
    <row r="129" spans="1:10" ht="42">
      <c r="A129" s="82">
        <v>4</v>
      </c>
      <c r="B129" s="76" t="s">
        <v>126</v>
      </c>
      <c r="C129" s="77" t="s">
        <v>102</v>
      </c>
      <c r="D129" s="120">
        <v>4</v>
      </c>
      <c r="E129" s="121">
        <v>4</v>
      </c>
      <c r="F129" s="238"/>
      <c r="G129" s="241"/>
      <c r="H129" s="241"/>
      <c r="I129" s="244"/>
      <c r="J129" s="102"/>
    </row>
    <row r="130" spans="1:10" ht="42">
      <c r="A130" s="82">
        <v>5</v>
      </c>
      <c r="B130" s="75" t="s">
        <v>126</v>
      </c>
      <c r="C130" s="75" t="s">
        <v>103</v>
      </c>
      <c r="D130" s="120">
        <v>1</v>
      </c>
      <c r="E130" s="121">
        <v>2</v>
      </c>
      <c r="F130" s="238"/>
      <c r="G130" s="241"/>
      <c r="H130" s="241"/>
      <c r="I130" s="244"/>
      <c r="J130" s="102"/>
    </row>
    <row r="131" spans="1:10" ht="28">
      <c r="A131" s="82">
        <v>6</v>
      </c>
      <c r="B131" s="75" t="s">
        <v>127</v>
      </c>
      <c r="C131" s="75" t="s">
        <v>104</v>
      </c>
      <c r="D131" s="120">
        <v>2</v>
      </c>
      <c r="E131" s="121">
        <v>2</v>
      </c>
      <c r="F131" s="238"/>
      <c r="G131" s="241"/>
      <c r="H131" s="241"/>
      <c r="I131" s="244"/>
      <c r="J131" s="102"/>
    </row>
    <row r="132" spans="1:10">
      <c r="A132" s="82">
        <v>7</v>
      </c>
      <c r="B132" s="75" t="s">
        <v>105</v>
      </c>
      <c r="C132" s="78" t="s">
        <v>106</v>
      </c>
      <c r="D132" s="120">
        <v>2</v>
      </c>
      <c r="E132" s="121">
        <v>2</v>
      </c>
      <c r="F132" s="238"/>
      <c r="G132" s="241"/>
      <c r="H132" s="241"/>
      <c r="I132" s="244"/>
      <c r="J132" s="102"/>
    </row>
    <row r="133" spans="1:10">
      <c r="A133" s="82">
        <v>8</v>
      </c>
      <c r="B133" s="75" t="s">
        <v>107</v>
      </c>
      <c r="C133" s="78" t="s">
        <v>108</v>
      </c>
      <c r="D133" s="120">
        <v>3</v>
      </c>
      <c r="E133" s="121">
        <v>3</v>
      </c>
      <c r="F133" s="238"/>
      <c r="G133" s="241"/>
      <c r="H133" s="241"/>
      <c r="I133" s="244"/>
      <c r="J133" s="102"/>
    </row>
    <row r="134" spans="1:10" ht="28">
      <c r="A134" s="82">
        <v>9</v>
      </c>
      <c r="B134" s="75" t="s">
        <v>128</v>
      </c>
      <c r="C134" s="75" t="s">
        <v>109</v>
      </c>
      <c r="D134" s="120">
        <v>1</v>
      </c>
      <c r="E134" s="121">
        <v>2</v>
      </c>
      <c r="F134" s="238"/>
      <c r="G134" s="241"/>
      <c r="H134" s="241"/>
      <c r="I134" s="244"/>
      <c r="J134" s="102"/>
    </row>
    <row r="135" spans="1:10">
      <c r="A135" s="82">
        <v>10</v>
      </c>
      <c r="B135" s="75" t="s">
        <v>110</v>
      </c>
      <c r="C135" s="83" t="s">
        <v>111</v>
      </c>
      <c r="D135" s="120">
        <v>2</v>
      </c>
      <c r="E135" s="121">
        <v>2</v>
      </c>
      <c r="F135" s="238"/>
      <c r="G135" s="241"/>
      <c r="H135" s="241"/>
      <c r="I135" s="244"/>
      <c r="J135" s="102"/>
    </row>
    <row r="136" spans="1:10">
      <c r="A136" s="82">
        <v>11</v>
      </c>
      <c r="B136" s="75" t="s">
        <v>112</v>
      </c>
      <c r="C136" s="84" t="s">
        <v>113</v>
      </c>
      <c r="D136" s="120">
        <v>6</v>
      </c>
      <c r="E136" s="121">
        <v>6</v>
      </c>
      <c r="F136" s="238"/>
      <c r="G136" s="241"/>
      <c r="H136" s="241"/>
      <c r="I136" s="244"/>
      <c r="J136" s="102"/>
    </row>
    <row r="137" spans="1:10" ht="84">
      <c r="A137" s="82">
        <v>12</v>
      </c>
      <c r="B137" s="76" t="s">
        <v>129</v>
      </c>
      <c r="C137" s="78" t="s">
        <v>114</v>
      </c>
      <c r="D137" s="120">
        <v>2</v>
      </c>
      <c r="E137" s="121">
        <v>2</v>
      </c>
      <c r="F137" s="238"/>
      <c r="G137" s="241"/>
      <c r="H137" s="241"/>
      <c r="I137" s="244"/>
      <c r="J137" s="102"/>
    </row>
    <row r="138" spans="1:10" ht="28">
      <c r="A138" s="82">
        <v>13</v>
      </c>
      <c r="B138" s="75" t="s">
        <v>130</v>
      </c>
      <c r="C138" s="83" t="s">
        <v>115</v>
      </c>
      <c r="D138" s="120">
        <v>2</v>
      </c>
      <c r="E138" s="121">
        <v>2</v>
      </c>
      <c r="F138" s="238"/>
      <c r="G138" s="241"/>
      <c r="H138" s="241"/>
      <c r="I138" s="244"/>
      <c r="J138" s="102"/>
    </row>
    <row r="139" spans="1:10">
      <c r="A139" s="82">
        <v>14</v>
      </c>
      <c r="B139" s="75" t="s">
        <v>116</v>
      </c>
      <c r="C139" s="83" t="s">
        <v>117</v>
      </c>
      <c r="D139" s="120">
        <v>2</v>
      </c>
      <c r="E139" s="121">
        <v>2</v>
      </c>
      <c r="F139" s="238"/>
      <c r="G139" s="241"/>
      <c r="H139" s="241"/>
      <c r="I139" s="244"/>
      <c r="J139" s="102"/>
    </row>
    <row r="140" spans="1:10" ht="28">
      <c r="A140" s="82">
        <v>15</v>
      </c>
      <c r="B140" s="75" t="s">
        <v>118</v>
      </c>
      <c r="C140" s="78" t="s">
        <v>119</v>
      </c>
      <c r="D140" s="120">
        <v>3</v>
      </c>
      <c r="E140" s="121">
        <v>3</v>
      </c>
      <c r="F140" s="238"/>
      <c r="G140" s="241"/>
      <c r="H140" s="241"/>
      <c r="I140" s="244"/>
      <c r="J140" s="102"/>
    </row>
    <row r="141" spans="1:10">
      <c r="A141" s="82">
        <v>16</v>
      </c>
      <c r="B141" s="75" t="s">
        <v>120</v>
      </c>
      <c r="C141" s="78" t="s">
        <v>121</v>
      </c>
      <c r="D141" s="120">
        <v>5</v>
      </c>
      <c r="E141" s="121">
        <v>5</v>
      </c>
      <c r="F141" s="238"/>
      <c r="G141" s="241"/>
      <c r="H141" s="241"/>
      <c r="I141" s="244"/>
      <c r="J141" s="102"/>
    </row>
    <row r="142" spans="1:10">
      <c r="A142" s="82">
        <v>17</v>
      </c>
      <c r="B142" s="75" t="s">
        <v>122</v>
      </c>
      <c r="C142" s="79" t="s">
        <v>123</v>
      </c>
      <c r="D142" s="120">
        <v>1</v>
      </c>
      <c r="E142" s="121">
        <v>2</v>
      </c>
      <c r="F142" s="238"/>
      <c r="G142" s="241"/>
      <c r="H142" s="241"/>
      <c r="I142" s="244"/>
      <c r="J142" s="102"/>
    </row>
    <row r="143" spans="1:10" ht="15" thickBot="1">
      <c r="A143" s="199" t="s">
        <v>8</v>
      </c>
      <c r="B143" s="199"/>
      <c r="C143" s="199"/>
      <c r="D143" s="240">
        <f>SUM(D126:D142)</f>
        <v>45</v>
      </c>
      <c r="E143" s="236">
        <f>SUM(E126:E142)</f>
        <v>48</v>
      </c>
      <c r="F143" s="236"/>
      <c r="G143" s="242"/>
      <c r="H143" s="242"/>
      <c r="I143" s="242"/>
      <c r="J143" s="123"/>
    </row>
    <row r="144" spans="1:10" s="97" customFormat="1" ht="16.5" customHeight="1" thickBot="1">
      <c r="A144" s="64" t="s">
        <v>336</v>
      </c>
      <c r="B144" s="64"/>
      <c r="C144" s="64"/>
      <c r="D144" s="233"/>
      <c r="E144" s="233"/>
      <c r="F144" s="233"/>
      <c r="G144" s="202">
        <f>+G117</f>
        <v>0</v>
      </c>
      <c r="H144" s="203"/>
      <c r="I144" s="203"/>
      <c r="J144" s="204"/>
    </row>
    <row r="145" spans="1:13" ht="32.25" customHeight="1">
      <c r="A145" s="80" t="s">
        <v>83</v>
      </c>
      <c r="B145" s="81" t="s">
        <v>84</v>
      </c>
      <c r="C145" s="81" t="s">
        <v>85</v>
      </c>
      <c r="D145" s="81" t="s">
        <v>131</v>
      </c>
      <c r="E145" s="92" t="s">
        <v>87</v>
      </c>
      <c r="F145" s="105" t="s">
        <v>4</v>
      </c>
      <c r="G145" s="106" t="s">
        <v>88</v>
      </c>
      <c r="H145" s="106" t="s">
        <v>6</v>
      </c>
      <c r="I145" s="107" t="s">
        <v>89</v>
      </c>
      <c r="J145" s="80" t="s">
        <v>4</v>
      </c>
    </row>
    <row r="146" spans="1:13" ht="39">
      <c r="A146" s="70">
        <v>1</v>
      </c>
      <c r="B146" s="87" t="s">
        <v>134</v>
      </c>
      <c r="C146" s="68" t="s">
        <v>102</v>
      </c>
      <c r="D146" s="125">
        <v>2</v>
      </c>
      <c r="E146" s="121">
        <v>2</v>
      </c>
      <c r="F146" s="238"/>
      <c r="G146" s="241"/>
      <c r="H146" s="241"/>
      <c r="I146" s="244"/>
      <c r="J146" s="102"/>
    </row>
    <row r="147" spans="1:13" ht="26">
      <c r="A147" s="70">
        <v>2</v>
      </c>
      <c r="B147" s="87" t="s">
        <v>135</v>
      </c>
      <c r="C147" s="87" t="s">
        <v>132</v>
      </c>
      <c r="D147" s="125">
        <v>1</v>
      </c>
      <c r="E147" s="121">
        <v>2</v>
      </c>
      <c r="F147" s="238"/>
      <c r="G147" s="241"/>
      <c r="H147" s="241"/>
      <c r="I147" s="244"/>
      <c r="J147" s="102"/>
    </row>
    <row r="148" spans="1:13">
      <c r="A148" s="70">
        <v>3</v>
      </c>
      <c r="B148" s="87" t="s">
        <v>136</v>
      </c>
      <c r="C148" s="87" t="s">
        <v>133</v>
      </c>
      <c r="D148" s="125">
        <v>1</v>
      </c>
      <c r="E148" s="121">
        <v>2</v>
      </c>
      <c r="F148" s="238"/>
      <c r="G148" s="241"/>
      <c r="H148" s="241"/>
      <c r="I148" s="244"/>
      <c r="J148" s="102"/>
    </row>
    <row r="149" spans="1:13" ht="15" thickBot="1">
      <c r="A149" s="199" t="s">
        <v>8</v>
      </c>
      <c r="B149" s="199"/>
      <c r="C149" s="199"/>
      <c r="D149" s="240">
        <f>SUM(D146:D148)</f>
        <v>4</v>
      </c>
      <c r="E149" s="236">
        <f>SUM(E146:E148)</f>
        <v>6</v>
      </c>
      <c r="F149" s="236"/>
      <c r="G149" s="242"/>
      <c r="H149" s="242"/>
      <c r="I149" s="242"/>
      <c r="J149" s="123"/>
    </row>
    <row r="150" spans="1:13" s="97" customFormat="1" ht="15.75" customHeight="1" thickBot="1">
      <c r="A150" s="97" t="s">
        <v>337</v>
      </c>
      <c r="D150" s="239"/>
      <c r="E150" s="239"/>
      <c r="F150" s="239"/>
      <c r="G150" s="202">
        <f>+G117</f>
        <v>0</v>
      </c>
      <c r="H150" s="203"/>
      <c r="I150" s="203"/>
      <c r="J150" s="204"/>
    </row>
    <row r="151" spans="1:13" ht="36.75" customHeight="1">
      <c r="A151" s="80" t="s">
        <v>83</v>
      </c>
      <c r="B151" s="81" t="s">
        <v>84</v>
      </c>
      <c r="C151" s="81" t="s">
        <v>85</v>
      </c>
      <c r="D151" s="81" t="s">
        <v>131</v>
      </c>
      <c r="E151" s="92" t="s">
        <v>87</v>
      </c>
      <c r="F151" s="105" t="s">
        <v>4</v>
      </c>
      <c r="G151" s="106" t="s">
        <v>88</v>
      </c>
      <c r="H151" s="108" t="s">
        <v>6</v>
      </c>
      <c r="I151" s="109" t="s">
        <v>89</v>
      </c>
      <c r="J151" s="80" t="s">
        <v>4</v>
      </c>
    </row>
    <row r="152" spans="1:13">
      <c r="A152" s="70">
        <v>1</v>
      </c>
      <c r="B152" s="87" t="s">
        <v>137</v>
      </c>
      <c r="C152" s="67" t="s">
        <v>138</v>
      </c>
      <c r="D152" s="121">
        <v>2</v>
      </c>
      <c r="E152" s="121">
        <v>2</v>
      </c>
      <c r="F152" s="238"/>
      <c r="G152" s="241"/>
      <c r="H152" s="241"/>
      <c r="I152" s="244"/>
      <c r="J152" s="102"/>
    </row>
    <row r="153" spans="1:13" ht="15" thickBot="1">
      <c r="A153" s="199" t="s">
        <v>8</v>
      </c>
      <c r="B153" s="199"/>
      <c r="C153" s="199"/>
      <c r="D153" s="240">
        <f>SUM(D152)</f>
        <v>2</v>
      </c>
      <c r="E153" s="240">
        <f t="shared" ref="E153" si="4">SUM(E152)</f>
        <v>2</v>
      </c>
      <c r="F153" s="240"/>
      <c r="G153" s="240"/>
      <c r="H153" s="240"/>
      <c r="I153" s="240"/>
      <c r="J153" s="122"/>
    </row>
    <row r="154" spans="1:13" ht="15.75" customHeight="1">
      <c r="A154" s="205" t="s">
        <v>139</v>
      </c>
      <c r="B154" s="206"/>
      <c r="C154" s="206"/>
      <c r="D154" s="206"/>
      <c r="E154" s="207"/>
      <c r="F154" s="211" t="s">
        <v>140</v>
      </c>
      <c r="G154" s="212"/>
      <c r="H154" s="212"/>
      <c r="I154" s="212"/>
      <c r="J154" s="111"/>
      <c r="K154" s="86"/>
      <c r="L154" s="86"/>
      <c r="M154" s="93"/>
    </row>
    <row r="155" spans="1:13" ht="25" thickBot="1">
      <c r="A155" s="208"/>
      <c r="B155" s="209"/>
      <c r="C155" s="209"/>
      <c r="D155" s="209"/>
      <c r="E155" s="210"/>
      <c r="F155" s="213"/>
      <c r="G155" s="214"/>
      <c r="H155" s="214"/>
      <c r="I155" s="214"/>
      <c r="J155" s="112" t="s">
        <v>4</v>
      </c>
      <c r="K155" s="86"/>
      <c r="L155" s="62" t="s">
        <v>6</v>
      </c>
      <c r="M155" s="94" t="s">
        <v>89</v>
      </c>
    </row>
    <row r="156" spans="1:13" ht="24">
      <c r="A156" s="63" t="s">
        <v>83</v>
      </c>
      <c r="B156" s="61" t="s">
        <v>141</v>
      </c>
      <c r="C156" s="60" t="s">
        <v>142</v>
      </c>
      <c r="D156" s="249" t="s">
        <v>143</v>
      </c>
      <c r="E156" s="62" t="s">
        <v>174</v>
      </c>
      <c r="F156" s="62" t="s">
        <v>144</v>
      </c>
      <c r="G156" s="113" t="s">
        <v>145</v>
      </c>
      <c r="H156" s="113" t="s">
        <v>146</v>
      </c>
      <c r="I156" s="114" t="s">
        <v>147</v>
      </c>
      <c r="J156" s="115"/>
      <c r="K156" s="61" t="s">
        <v>88</v>
      </c>
      <c r="L156" s="65"/>
      <c r="M156" s="95"/>
    </row>
    <row r="157" spans="1:13" ht="59" customHeight="1">
      <c r="A157" s="67">
        <v>1</v>
      </c>
      <c r="B157" s="87" t="s">
        <v>148</v>
      </c>
      <c r="C157" s="87" t="s">
        <v>149</v>
      </c>
      <c r="D157" s="125">
        <v>1</v>
      </c>
      <c r="E157" s="125">
        <v>1</v>
      </c>
      <c r="F157" s="215" t="s">
        <v>163</v>
      </c>
      <c r="G157" s="215"/>
      <c r="H157" s="215"/>
      <c r="I157" s="245">
        <v>47.15</v>
      </c>
      <c r="J157" s="116"/>
      <c r="K157" s="103"/>
      <c r="L157" s="103"/>
      <c r="M157" s="104"/>
    </row>
    <row r="158" spans="1:13">
      <c r="A158" s="67">
        <v>2</v>
      </c>
      <c r="B158" s="87" t="s">
        <v>150</v>
      </c>
      <c r="C158" s="87" t="s">
        <v>99</v>
      </c>
      <c r="D158" s="125">
        <v>1</v>
      </c>
      <c r="E158" s="125">
        <v>1</v>
      </c>
      <c r="F158" s="125">
        <v>2.7</v>
      </c>
      <c r="G158" s="125">
        <v>2.2999999999999998</v>
      </c>
      <c r="H158" s="125">
        <v>2.1</v>
      </c>
      <c r="I158" s="245">
        <v>13.041</v>
      </c>
      <c r="J158" s="116"/>
      <c r="K158" s="103"/>
      <c r="L158" s="103"/>
      <c r="M158" s="104"/>
    </row>
    <row r="159" spans="1:13">
      <c r="A159" s="67">
        <v>3</v>
      </c>
      <c r="B159" s="87" t="s">
        <v>151</v>
      </c>
      <c r="C159" s="87" t="s">
        <v>164</v>
      </c>
      <c r="D159" s="125">
        <v>1</v>
      </c>
      <c r="E159" s="125">
        <v>1</v>
      </c>
      <c r="F159" s="125">
        <v>1.32</v>
      </c>
      <c r="G159" s="125">
        <v>1.1200000000000001</v>
      </c>
      <c r="H159" s="125">
        <v>1.5</v>
      </c>
      <c r="I159" s="245">
        <v>2.2176</v>
      </c>
      <c r="J159" s="116"/>
      <c r="K159" s="103"/>
      <c r="L159" s="103"/>
      <c r="M159" s="104"/>
    </row>
    <row r="160" spans="1:13">
      <c r="A160" s="67">
        <v>4</v>
      </c>
      <c r="B160" s="87" t="s">
        <v>152</v>
      </c>
      <c r="C160" s="87" t="s">
        <v>153</v>
      </c>
      <c r="D160" s="125">
        <v>1</v>
      </c>
      <c r="E160" s="125">
        <v>1</v>
      </c>
      <c r="F160" s="125">
        <v>2</v>
      </c>
      <c r="G160" s="125">
        <v>1.34</v>
      </c>
      <c r="H160" s="125">
        <v>1.65</v>
      </c>
      <c r="I160" s="245">
        <v>4.4219999999999997</v>
      </c>
      <c r="J160" s="116"/>
      <c r="K160" s="103"/>
      <c r="L160" s="103"/>
      <c r="M160" s="104"/>
    </row>
    <row r="161" spans="1:13">
      <c r="A161" s="67">
        <v>5</v>
      </c>
      <c r="B161" s="87" t="s">
        <v>167</v>
      </c>
      <c r="C161" s="87" t="s">
        <v>168</v>
      </c>
      <c r="D161" s="125">
        <v>1</v>
      </c>
      <c r="E161" s="125">
        <v>1</v>
      </c>
      <c r="F161" s="125">
        <v>2.8</v>
      </c>
      <c r="G161" s="125">
        <v>2.0499999999999998</v>
      </c>
      <c r="H161" s="125">
        <v>2</v>
      </c>
      <c r="I161" s="245">
        <v>11.48</v>
      </c>
      <c r="J161" s="116"/>
      <c r="K161" s="103"/>
      <c r="L161" s="103"/>
      <c r="M161" s="104"/>
    </row>
    <row r="162" spans="1:13">
      <c r="A162" s="67">
        <v>6</v>
      </c>
      <c r="B162" s="87" t="s">
        <v>169</v>
      </c>
      <c r="C162" s="87" t="s">
        <v>170</v>
      </c>
      <c r="D162" s="125">
        <v>1</v>
      </c>
      <c r="E162" s="125">
        <v>1</v>
      </c>
      <c r="F162" s="125">
        <v>2.2999999999999998</v>
      </c>
      <c r="G162" s="125">
        <v>1.45</v>
      </c>
      <c r="H162" s="125">
        <v>2.2000000000000002</v>
      </c>
      <c r="I162" s="245">
        <v>7.3369999999999997</v>
      </c>
      <c r="J162" s="116"/>
      <c r="K162" s="103"/>
      <c r="L162" s="103"/>
      <c r="M162" s="104"/>
    </row>
    <row r="163" spans="1:13">
      <c r="A163" s="67">
        <v>7</v>
      </c>
      <c r="B163" s="87" t="s">
        <v>154</v>
      </c>
      <c r="C163" s="87" t="s">
        <v>171</v>
      </c>
      <c r="D163" s="125">
        <v>1</v>
      </c>
      <c r="E163" s="125">
        <v>1</v>
      </c>
      <c r="F163" s="125">
        <v>10.4</v>
      </c>
      <c r="G163" s="125">
        <v>5.56</v>
      </c>
      <c r="H163" s="125">
        <v>2.2000000000000002</v>
      </c>
      <c r="I163" s="245">
        <v>127.2128</v>
      </c>
      <c r="J163" s="116"/>
      <c r="K163" s="103"/>
      <c r="L163" s="103"/>
      <c r="M163" s="104"/>
    </row>
    <row r="164" spans="1:13">
      <c r="A164" s="67">
        <v>8</v>
      </c>
      <c r="B164" s="87" t="s">
        <v>105</v>
      </c>
      <c r="C164" s="87" t="s">
        <v>106</v>
      </c>
      <c r="D164" s="125">
        <v>1</v>
      </c>
      <c r="E164" s="125">
        <v>1</v>
      </c>
      <c r="F164" s="125">
        <v>3.68</v>
      </c>
      <c r="G164" s="125">
        <v>2.63</v>
      </c>
      <c r="H164" s="125">
        <v>1.55</v>
      </c>
      <c r="I164" s="245">
        <v>15.001519999999999</v>
      </c>
      <c r="J164" s="116"/>
      <c r="K164" s="103"/>
      <c r="L164" s="103"/>
      <c r="M164" s="104"/>
    </row>
    <row r="165" spans="1:13">
      <c r="A165" s="67">
        <v>9</v>
      </c>
      <c r="B165" s="87" t="s">
        <v>137</v>
      </c>
      <c r="C165" s="87" t="s">
        <v>138</v>
      </c>
      <c r="D165" s="125">
        <v>1</v>
      </c>
      <c r="E165" s="125">
        <v>1</v>
      </c>
      <c r="F165" s="125">
        <v>3.22</v>
      </c>
      <c r="G165" s="125">
        <v>2.27</v>
      </c>
      <c r="H165" s="125">
        <v>1.6</v>
      </c>
      <c r="I165" s="245">
        <v>11.695399999999999</v>
      </c>
      <c r="J165" s="116"/>
      <c r="K165" s="103"/>
      <c r="L165" s="103"/>
      <c r="M165" s="104"/>
    </row>
    <row r="166" spans="1:13">
      <c r="A166" s="67">
        <v>10</v>
      </c>
      <c r="B166" s="87" t="s">
        <v>172</v>
      </c>
      <c r="C166" s="69" t="s">
        <v>173</v>
      </c>
      <c r="D166" s="125">
        <v>1</v>
      </c>
      <c r="E166" s="125">
        <v>1</v>
      </c>
      <c r="F166" s="125">
        <v>7.38</v>
      </c>
      <c r="G166" s="125">
        <v>5.9</v>
      </c>
      <c r="H166" s="125">
        <v>2.82</v>
      </c>
      <c r="I166" s="245">
        <v>122.7884</v>
      </c>
      <c r="J166" s="116"/>
      <c r="K166" s="103"/>
      <c r="L166" s="103"/>
      <c r="M166" s="104"/>
    </row>
    <row r="167" spans="1:13">
      <c r="A167" s="67">
        <v>11</v>
      </c>
      <c r="B167" s="87" t="s">
        <v>155</v>
      </c>
      <c r="C167" s="69" t="s">
        <v>156</v>
      </c>
      <c r="D167" s="125">
        <v>1</v>
      </c>
      <c r="E167" s="125">
        <v>1</v>
      </c>
      <c r="F167" s="125">
        <v>5.95</v>
      </c>
      <c r="G167" s="125">
        <v>3.65</v>
      </c>
      <c r="H167" s="125">
        <v>2.2000000000000002</v>
      </c>
      <c r="I167" s="245">
        <v>47.778500000000001</v>
      </c>
      <c r="J167" s="116"/>
      <c r="K167" s="103"/>
      <c r="L167" s="103"/>
      <c r="M167" s="104"/>
    </row>
    <row r="168" spans="1:13">
      <c r="A168" s="197">
        <v>12</v>
      </c>
      <c r="B168" s="197" t="s">
        <v>182</v>
      </c>
      <c r="C168" s="197" t="s">
        <v>108</v>
      </c>
      <c r="D168" s="200">
        <v>1</v>
      </c>
      <c r="E168" s="200">
        <v>1</v>
      </c>
      <c r="F168" s="125">
        <v>2</v>
      </c>
      <c r="G168" s="125">
        <v>2</v>
      </c>
      <c r="H168" s="125">
        <v>1.48</v>
      </c>
      <c r="I168" s="245">
        <v>5.92</v>
      </c>
      <c r="J168" s="116"/>
      <c r="K168" s="103"/>
      <c r="L168" s="103"/>
      <c r="M168" s="104"/>
    </row>
    <row r="169" spans="1:13">
      <c r="A169" s="198"/>
      <c r="B169" s="198"/>
      <c r="C169" s="198"/>
      <c r="D169" s="201"/>
      <c r="E169" s="201"/>
      <c r="F169" s="125">
        <v>4.3</v>
      </c>
      <c r="G169" s="125">
        <v>2.33</v>
      </c>
      <c r="H169" s="125">
        <v>1.4</v>
      </c>
      <c r="I169" s="245">
        <v>14.0266</v>
      </c>
      <c r="J169" s="117"/>
      <c r="K169" s="103"/>
      <c r="L169" s="103"/>
      <c r="M169" s="104"/>
    </row>
    <row r="170" spans="1:13" ht="26">
      <c r="A170" s="67">
        <v>13</v>
      </c>
      <c r="B170" s="87" t="s">
        <v>176</v>
      </c>
      <c r="C170" s="67" t="s">
        <v>175</v>
      </c>
      <c r="D170" s="125">
        <v>1</v>
      </c>
      <c r="E170" s="125">
        <v>1</v>
      </c>
      <c r="F170" s="125">
        <v>8.75</v>
      </c>
      <c r="G170" s="125">
        <v>5</v>
      </c>
      <c r="H170" s="125">
        <v>2</v>
      </c>
      <c r="I170" s="245">
        <v>87.5</v>
      </c>
      <c r="J170" s="117"/>
      <c r="K170" s="103"/>
      <c r="L170" s="103"/>
      <c r="M170" s="104"/>
    </row>
    <row r="171" spans="1:13" ht="14" customHeight="1">
      <c r="A171" s="87">
        <v>14</v>
      </c>
      <c r="B171" s="87" t="s">
        <v>137</v>
      </c>
      <c r="C171" s="67" t="s">
        <v>181</v>
      </c>
      <c r="D171" s="125">
        <v>1</v>
      </c>
      <c r="E171" s="125">
        <v>1</v>
      </c>
      <c r="F171" s="125">
        <v>5.95</v>
      </c>
      <c r="G171" s="125">
        <v>3.65</v>
      </c>
      <c r="H171" s="125">
        <v>2.2000000000000002</v>
      </c>
      <c r="I171" s="245">
        <v>47.778500000000001</v>
      </c>
      <c r="J171" s="117"/>
      <c r="K171" s="103"/>
      <c r="L171" s="103"/>
      <c r="M171" s="104"/>
    </row>
    <row r="172" spans="1:13" ht="26">
      <c r="A172" s="67">
        <v>15</v>
      </c>
      <c r="B172" s="87" t="s">
        <v>177</v>
      </c>
      <c r="C172" s="67" t="s">
        <v>157</v>
      </c>
      <c r="D172" s="125">
        <v>1</v>
      </c>
      <c r="E172" s="125">
        <v>1</v>
      </c>
      <c r="F172" s="125">
        <v>5.95</v>
      </c>
      <c r="G172" s="125">
        <v>3.65</v>
      </c>
      <c r="H172" s="125">
        <v>2.2000000000000002</v>
      </c>
      <c r="I172" s="245">
        <v>47.778500000000001</v>
      </c>
      <c r="J172" s="117"/>
      <c r="K172" s="103"/>
      <c r="L172" s="103"/>
      <c r="M172" s="104"/>
    </row>
    <row r="173" spans="1:13">
      <c r="A173" s="67">
        <v>16</v>
      </c>
      <c r="B173" s="87" t="s">
        <v>158</v>
      </c>
      <c r="C173" s="67" t="s">
        <v>178</v>
      </c>
      <c r="D173" s="125">
        <v>1</v>
      </c>
      <c r="E173" s="125">
        <v>1</v>
      </c>
      <c r="F173" s="125">
        <v>4.7</v>
      </c>
      <c r="G173" s="125">
        <v>2.5</v>
      </c>
      <c r="H173" s="125">
        <v>1.8</v>
      </c>
      <c r="I173" s="245">
        <v>21.15</v>
      </c>
      <c r="J173" s="117"/>
      <c r="K173" s="103"/>
      <c r="L173" s="103"/>
      <c r="M173" s="104"/>
    </row>
    <row r="174" spans="1:13">
      <c r="A174" s="67">
        <v>17</v>
      </c>
      <c r="B174" s="87" t="s">
        <v>179</v>
      </c>
      <c r="C174" s="67" t="s">
        <v>180</v>
      </c>
      <c r="D174" s="125">
        <v>1</v>
      </c>
      <c r="E174" s="125">
        <v>1</v>
      </c>
      <c r="F174" s="125">
        <v>2.85</v>
      </c>
      <c r="G174" s="125">
        <v>2</v>
      </c>
      <c r="H174" s="125">
        <v>2.1</v>
      </c>
      <c r="I174" s="245">
        <v>11.97</v>
      </c>
      <c r="J174" s="117"/>
      <c r="K174" s="103"/>
      <c r="L174" s="103"/>
      <c r="M174" s="104"/>
    </row>
    <row r="175" spans="1:13">
      <c r="A175" s="67">
        <v>18</v>
      </c>
      <c r="B175" s="87" t="s">
        <v>159</v>
      </c>
      <c r="C175" s="67" t="s">
        <v>160</v>
      </c>
      <c r="D175" s="125">
        <v>1</v>
      </c>
      <c r="E175" s="125">
        <v>1</v>
      </c>
      <c r="F175" s="125">
        <v>2.85</v>
      </c>
      <c r="G175" s="125">
        <v>2</v>
      </c>
      <c r="H175" s="125">
        <v>2.1</v>
      </c>
      <c r="I175" s="245">
        <v>11.97</v>
      </c>
      <c r="J175" s="117"/>
      <c r="K175" s="103"/>
      <c r="L175" s="103"/>
      <c r="M175" s="104"/>
    </row>
    <row r="176" spans="1:13" ht="15" customHeight="1">
      <c r="A176" s="197">
        <v>19</v>
      </c>
      <c r="B176" s="197" t="s">
        <v>166</v>
      </c>
      <c r="C176" s="197" t="s">
        <v>161</v>
      </c>
      <c r="D176" s="125">
        <v>1</v>
      </c>
      <c r="E176" s="125">
        <v>1</v>
      </c>
      <c r="F176" s="125">
        <v>3</v>
      </c>
      <c r="G176" s="125">
        <v>2</v>
      </c>
      <c r="H176" s="125">
        <v>2.5</v>
      </c>
      <c r="I176" s="245">
        <v>20</v>
      </c>
      <c r="J176" s="117"/>
      <c r="K176" s="103"/>
      <c r="L176" s="103"/>
      <c r="M176" s="104"/>
    </row>
    <row r="177" spans="1:13" ht="15" customHeight="1">
      <c r="A177" s="198"/>
      <c r="B177" s="198"/>
      <c r="C177" s="198"/>
      <c r="D177" s="125">
        <v>1</v>
      </c>
      <c r="E177" s="125">
        <v>1</v>
      </c>
      <c r="F177" s="125">
        <v>3</v>
      </c>
      <c r="G177" s="125">
        <v>2</v>
      </c>
      <c r="H177" s="125">
        <v>2.5</v>
      </c>
      <c r="I177" s="245">
        <v>20</v>
      </c>
      <c r="J177" s="117"/>
      <c r="K177" s="103"/>
      <c r="L177" s="103"/>
      <c r="M177" s="104"/>
    </row>
    <row r="178" spans="1:13" ht="15" customHeight="1">
      <c r="A178" s="67">
        <v>20</v>
      </c>
      <c r="B178" s="87" t="s">
        <v>165</v>
      </c>
      <c r="C178" s="67" t="s">
        <v>162</v>
      </c>
      <c r="D178" s="125">
        <v>1</v>
      </c>
      <c r="E178" s="125">
        <v>1</v>
      </c>
      <c r="F178" s="125">
        <v>3</v>
      </c>
      <c r="G178" s="125">
        <v>2.5</v>
      </c>
      <c r="H178" s="125">
        <v>3</v>
      </c>
      <c r="I178" s="245">
        <v>14</v>
      </c>
      <c r="J178" s="117"/>
      <c r="K178" s="103"/>
      <c r="L178" s="103"/>
      <c r="M178" s="104"/>
    </row>
    <row r="179" spans="1:13" ht="15" thickBot="1">
      <c r="A179" s="199" t="s">
        <v>8</v>
      </c>
      <c r="B179" s="199"/>
      <c r="C179" s="199"/>
      <c r="D179" s="240">
        <f>SUM(D157:D178)</f>
        <v>21</v>
      </c>
      <c r="E179" s="240">
        <f>SUM(E157:E178)</f>
        <v>21</v>
      </c>
      <c r="F179" s="236"/>
      <c r="G179" s="248"/>
      <c r="H179" s="242"/>
      <c r="I179" s="242"/>
      <c r="J179" s="124"/>
      <c r="K179" s="124"/>
      <c r="L179" s="124"/>
      <c r="M179" s="124"/>
    </row>
    <row r="180" spans="1:13" ht="15" thickBot="1"/>
    <row r="181" spans="1:13">
      <c r="A181" s="191" t="s">
        <v>11</v>
      </c>
      <c r="B181" s="192"/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33"/>
    </row>
    <row r="182" spans="1:13">
      <c r="A182" s="193" t="s">
        <v>42</v>
      </c>
      <c r="B182" s="194"/>
      <c r="C182" s="194"/>
      <c r="D182" s="194"/>
      <c r="E182" s="194"/>
      <c r="F182" s="194"/>
      <c r="G182" s="194"/>
      <c r="H182" s="194"/>
      <c r="I182" s="194"/>
      <c r="J182" s="194"/>
      <c r="K182" s="194"/>
      <c r="L182" s="194"/>
      <c r="M182" s="134"/>
    </row>
    <row r="183" spans="1:13" ht="15" thickBot="1">
      <c r="A183" s="195" t="s">
        <v>8</v>
      </c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32"/>
    </row>
  </sheetData>
  <mergeCells count="36">
    <mergeCell ref="A182:L182"/>
    <mergeCell ref="A183:L183"/>
    <mergeCell ref="A176:A177"/>
    <mergeCell ref="B176:B177"/>
    <mergeCell ref="C176:C177"/>
    <mergeCell ref="A179:C179"/>
    <mergeCell ref="A181:L181"/>
    <mergeCell ref="A58:C58"/>
    <mergeCell ref="A1:J1"/>
    <mergeCell ref="A2:J2"/>
    <mergeCell ref="A3:J3"/>
    <mergeCell ref="A59:J59"/>
    <mergeCell ref="G117:J117"/>
    <mergeCell ref="A115:C115"/>
    <mergeCell ref="H60:H61"/>
    <mergeCell ref="I60:I61"/>
    <mergeCell ref="J60:J61"/>
    <mergeCell ref="D60:D61"/>
    <mergeCell ref="F60:F61"/>
    <mergeCell ref="G60:G61"/>
    <mergeCell ref="A123:C123"/>
    <mergeCell ref="A116:F116"/>
    <mergeCell ref="G124:J124"/>
    <mergeCell ref="A153:C153"/>
    <mergeCell ref="A143:C143"/>
    <mergeCell ref="G144:J144"/>
    <mergeCell ref="A149:C149"/>
    <mergeCell ref="A154:E155"/>
    <mergeCell ref="F154:I155"/>
    <mergeCell ref="F157:H157"/>
    <mergeCell ref="A168:A169"/>
    <mergeCell ref="B168:B169"/>
    <mergeCell ref="C168:C169"/>
    <mergeCell ref="D168:D169"/>
    <mergeCell ref="E168:E169"/>
    <mergeCell ref="G150:J150"/>
  </mergeCells>
  <pageMargins left="0.7" right="0.7" top="0.75" bottom="0.75" header="0.3" footer="0.3"/>
  <pageSetup paperSize="9"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REVISION FCIERA</vt:lpstr>
      <vt:lpstr>Hoja1</vt:lpstr>
      <vt:lpstr>REVISION FCIERA (2)</vt:lpstr>
      <vt:lpstr>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FORERO</dc:creator>
  <cp:lastModifiedBy>IMac</cp:lastModifiedBy>
  <cp:lastPrinted>2024-08-26T16:57:53Z</cp:lastPrinted>
  <dcterms:created xsi:type="dcterms:W3CDTF">2022-03-10T14:30:16Z</dcterms:created>
  <dcterms:modified xsi:type="dcterms:W3CDTF">2024-09-11T18:35:41Z</dcterms:modified>
</cp:coreProperties>
</file>