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antioquia-my.sharepoint.com/personal/dgutierrezg_antioquia_gov_co/Documents/SUMINISTROS Y SERVICIOS/15991_Soporte SAP/"/>
    </mc:Choice>
  </mc:AlternateContent>
  <xr:revisionPtr revIDLastSave="5" documentId="8_{736C057F-FE2B-41DE-A529-1A3F1A869F39}" xr6:coauthVersionLast="47" xr6:coauthVersionMax="47" xr10:uidLastSave="{040FC5D9-B653-4575-8B90-A1D3D78AD3FF}"/>
  <bookViews>
    <workbookView xWindow="-108" yWindow="-108" windowWidth="23256" windowHeight="12576" activeTab="1" xr2:uid="{F0B98637-6A77-4056-98AA-B5B7FCC2E149}"/>
  </bookViews>
  <sheets>
    <sheet name="Gob. Antioquía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9" i="1" l="1"/>
  <c r="B72" i="1" s="1"/>
  <c r="A64" i="1"/>
  <c r="B64" i="1" s="1"/>
  <c r="A63" i="1"/>
  <c r="B63" i="1" s="1"/>
  <c r="A62" i="1"/>
  <c r="B62" i="1" s="1"/>
  <c r="A61" i="1"/>
  <c r="B61" i="1" s="1"/>
  <c r="A60" i="1"/>
  <c r="B60" i="1" s="1"/>
  <c r="A51" i="1"/>
  <c r="B51" i="1" s="1"/>
  <c r="A50" i="1"/>
  <c r="A49" i="1"/>
  <c r="B49" i="1" s="1"/>
  <c r="B52" i="1" s="1"/>
  <c r="D23" i="1"/>
  <c r="F22" i="1"/>
  <c r="F21" i="1"/>
  <c r="F20" i="1"/>
  <c r="F19" i="1"/>
  <c r="F18" i="1"/>
  <c r="F17" i="1"/>
  <c r="F16" i="1"/>
  <c r="F15" i="1"/>
  <c r="F14" i="1"/>
  <c r="D13" i="1"/>
  <c r="F13" i="1" s="1"/>
  <c r="F12" i="1"/>
  <c r="F11" i="1"/>
  <c r="F10" i="1"/>
  <c r="F9" i="1"/>
  <c r="D8" i="1"/>
  <c r="F8" i="1" s="1"/>
  <c r="F7" i="1"/>
  <c r="F6" i="1"/>
  <c r="F5" i="1"/>
  <c r="F4" i="1"/>
  <c r="F3" i="1"/>
  <c r="B50" i="1" l="1"/>
  <c r="B71" i="1"/>
  <c r="F23" i="1"/>
  <c r="F24" i="1" l="1"/>
  <c r="F25" i="1" s="1"/>
  <c r="F27" i="1" s="1"/>
</calcChain>
</file>

<file path=xl/sharedStrings.xml><?xml version="1.0" encoding="utf-8"?>
<sst xmlns="http://schemas.openxmlformats.org/spreadsheetml/2006/main" count="152" uniqueCount="90">
  <si>
    <t xml:space="preserve">FECHA APÉNDICE </t>
  </si>
  <si>
    <t>DESCRIPTIVO</t>
  </si>
  <si>
    <t>BASE DE MANTENIMIENTO USD</t>
  </si>
  <si>
    <t>MONTO POR FACTURA USD</t>
  </si>
  <si>
    <t>PERIODO</t>
  </si>
  <si>
    <t>FACTOR MANTENIMIENTO</t>
  </si>
  <si>
    <t>29.11.2005</t>
  </si>
  <si>
    <t>Apéndice N° 3 Para Gobernación Antioquia</t>
  </si>
  <si>
    <t>10954538</t>
  </si>
  <si>
    <t>30.11.2005</t>
  </si>
  <si>
    <t>Public Sect Collection&amp;Disbursemnt(PSCD) 300.000, otros - Cesión Fosit</t>
  </si>
  <si>
    <t>10341939</t>
  </si>
  <si>
    <t>31.08.2006</t>
  </si>
  <si>
    <t>Contrato N° 2006-SG-22-009 RWD</t>
  </si>
  <si>
    <t>10367648</t>
  </si>
  <si>
    <t>06.12.2006</t>
  </si>
  <si>
    <t>Contato N° 2006-SG-22023</t>
  </si>
  <si>
    <t>10377795</t>
  </si>
  <si>
    <t>29.06.2007</t>
  </si>
  <si>
    <t>ACUERDO DE CESION</t>
  </si>
  <si>
    <t>10404630</t>
  </si>
  <si>
    <t>10.09.2007</t>
  </si>
  <si>
    <t>Cesión de las Gobernaciones</t>
  </si>
  <si>
    <t>10411159</t>
  </si>
  <si>
    <t>06.11.2007</t>
  </si>
  <si>
    <t>Apéndice RWD</t>
  </si>
  <si>
    <t>10418666</t>
  </si>
  <si>
    <t>23.09.2011</t>
  </si>
  <si>
    <t>Apendice 6 Enterprise Support/BOBJ</t>
  </si>
  <si>
    <t>10880961</t>
  </si>
  <si>
    <t>Apendice 7</t>
  </si>
  <si>
    <t>10880966</t>
  </si>
  <si>
    <t>29.02.2012</t>
  </si>
  <si>
    <t>Apéndice # 8</t>
  </si>
  <si>
    <t>10931856</t>
  </si>
  <si>
    <t>14.12.2012</t>
  </si>
  <si>
    <t>Apendice 9 Cont 2012-BB-24-0007</t>
  </si>
  <si>
    <t>11030115</t>
  </si>
  <si>
    <t>27.03.2013</t>
  </si>
  <si>
    <t>Apendice 10</t>
  </si>
  <si>
    <t>11073713</t>
  </si>
  <si>
    <t>31.05.2013</t>
  </si>
  <si>
    <t>Apendice 11</t>
  </si>
  <si>
    <t>11094938</t>
  </si>
  <si>
    <t>13.12.2013</t>
  </si>
  <si>
    <t>Apendice 12</t>
  </si>
  <si>
    <t>11165444</t>
  </si>
  <si>
    <t>30.09.2014</t>
  </si>
  <si>
    <t>Apendice 13</t>
  </si>
  <si>
    <t>11303075</t>
  </si>
  <si>
    <t>26.08.2015</t>
  </si>
  <si>
    <t>Apéndice 14</t>
  </si>
  <si>
    <t>11686091</t>
  </si>
  <si>
    <t>26.09.2048</t>
  </si>
  <si>
    <t>Apéndice 15</t>
  </si>
  <si>
    <t>13143953</t>
  </si>
  <si>
    <t>31.07.2019</t>
  </si>
  <si>
    <t>Contrato No. 2019-SP-24-0001</t>
  </si>
  <si>
    <t>13549388</t>
  </si>
  <si>
    <t>10.12.2020</t>
  </si>
  <si>
    <t>Contrato No. 4600011446</t>
  </si>
  <si>
    <t>1000018866</t>
  </si>
  <si>
    <t>Total USD</t>
  </si>
  <si>
    <t>1000154484</t>
  </si>
  <si>
    <t>29.12.2022</t>
  </si>
  <si>
    <t>License Audit Parte 2 Gobant</t>
  </si>
  <si>
    <t>IVA</t>
  </si>
  <si>
    <t>Total USD (Incluido IVA)</t>
  </si>
  <si>
    <t>TRM Máxima</t>
  </si>
  <si>
    <t>Total COP (IVA incluido)</t>
  </si>
  <si>
    <t>Bdm Final</t>
  </si>
  <si>
    <t xml:space="preserve">Credit </t>
  </si>
  <si>
    <t>Hasta el 30.06.2025</t>
  </si>
  <si>
    <t>DESCRIPCIÓN</t>
  </si>
  <si>
    <t>FECHA</t>
  </si>
  <si>
    <t>Valor total</t>
  </si>
  <si>
    <t>Valor</t>
  </si>
  <si>
    <t>Valor IVA Incluido</t>
  </si>
  <si>
    <t>COSTO SOPORTE Y MANTENIMIENTO SAP DEPARTAMENTO DE ANTIOQUIA</t>
  </si>
  <si>
    <t xml:space="preserve">Propuesta comercial
Soporte y mantenimiento del ERP SAP del Departamento de Antioquia </t>
  </si>
  <si>
    <t>Nombre del proponente o de su Representante Legal __________________________</t>
  </si>
  <si>
    <t>C. C. No.</t>
  </si>
  <si>
    <t>_____________________ de ____________</t>
  </si>
  <si>
    <t>Dirección _______________________________</t>
  </si>
  <si>
    <t>Dirección electrónica</t>
  </si>
  <si>
    <t>_______________________________</t>
  </si>
  <si>
    <t>Ciudad</t>
  </si>
  <si>
    <t>___________________________________________</t>
  </si>
  <si>
    <t>______________________________________________</t>
  </si>
  <si>
    <t>(Firma del proponente o de su 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</si>
</sst>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11"/>
      <color rgb="FF000000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vertical="top" wrapText="1"/>
    </xf>
    <xf numFmtId="9" fontId="3" fillId="2" borderId="6" xfId="3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4" borderId="9" xfId="0" applyFont="1" applyFill="1" applyBorder="1" applyAlignment="1">
      <alignment vertical="top"/>
    </xf>
    <xf numFmtId="4" fontId="4" fillId="0" borderId="6" xfId="0" applyNumberFormat="1" applyFont="1" applyBorder="1"/>
    <xf numFmtId="0" fontId="4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wrapText="1"/>
    </xf>
    <xf numFmtId="0" fontId="5" fillId="5" borderId="9" xfId="0" applyFont="1" applyFill="1" applyBorder="1" applyAlignment="1">
      <alignment vertical="top"/>
    </xf>
    <xf numFmtId="0" fontId="3" fillId="2" borderId="6" xfId="0" applyFont="1" applyFill="1" applyBorder="1" applyAlignment="1">
      <alignment wrapText="1"/>
    </xf>
    <xf numFmtId="4" fontId="3" fillId="0" borderId="6" xfId="0" applyNumberFormat="1" applyFont="1" applyBorder="1"/>
    <xf numFmtId="0" fontId="3" fillId="2" borderId="6" xfId="0" applyFont="1" applyFill="1" applyBorder="1"/>
    <xf numFmtId="0" fontId="3" fillId="2" borderId="5" xfId="0" applyFont="1" applyFill="1" applyBorder="1" applyAlignment="1">
      <alignment horizontal="center"/>
    </xf>
    <xf numFmtId="165" fontId="3" fillId="0" borderId="6" xfId="1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/>
    <xf numFmtId="165" fontId="4" fillId="0" borderId="6" xfId="1" applyFont="1" applyFill="1" applyBorder="1"/>
    <xf numFmtId="0" fontId="3" fillId="0" borderId="10" xfId="0" applyFont="1" applyBorder="1" applyAlignment="1">
      <alignment horizontal="center"/>
    </xf>
    <xf numFmtId="0" fontId="3" fillId="2" borderId="11" xfId="0" applyFont="1" applyFill="1" applyBorder="1"/>
    <xf numFmtId="165" fontId="3" fillId="0" borderId="11" xfId="1" applyFont="1" applyFill="1" applyBorder="1"/>
    <xf numFmtId="0" fontId="3" fillId="0" borderId="12" xfId="0" applyFont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9" fontId="3" fillId="2" borderId="13" xfId="3" applyFont="1" applyFill="1" applyBorder="1" applyAlignment="1">
      <alignment horizontal="center"/>
    </xf>
    <xf numFmtId="165" fontId="3" fillId="0" borderId="13" xfId="1" applyFont="1" applyFill="1" applyBorder="1"/>
    <xf numFmtId="4" fontId="0" fillId="0" borderId="0" xfId="0" applyNumberFormat="1"/>
    <xf numFmtId="0" fontId="6" fillId="2" borderId="6" xfId="0" applyFont="1" applyFill="1" applyBorder="1" applyAlignment="1">
      <alignment horizontal="right"/>
    </xf>
    <xf numFmtId="165" fontId="6" fillId="2" borderId="6" xfId="1" applyFont="1" applyFill="1" applyBorder="1" applyAlignment="1"/>
    <xf numFmtId="0" fontId="7" fillId="2" borderId="0" xfId="0" applyFont="1" applyFill="1"/>
    <xf numFmtId="164" fontId="0" fillId="0" borderId="0" xfId="2" applyFont="1"/>
    <xf numFmtId="165" fontId="3" fillId="2" borderId="14" xfId="1" applyFont="1" applyFill="1" applyBorder="1"/>
    <xf numFmtId="166" fontId="6" fillId="2" borderId="6" xfId="1" applyNumberFormat="1" applyFont="1" applyFill="1" applyBorder="1" applyAlignment="1"/>
    <xf numFmtId="165" fontId="0" fillId="0" borderId="0" xfId="0" applyNumberFormat="1"/>
    <xf numFmtId="165" fontId="0" fillId="2" borderId="0" xfId="1" applyFont="1" applyFill="1"/>
    <xf numFmtId="165" fontId="0" fillId="2" borderId="0" xfId="0" applyNumberFormat="1" applyFill="1"/>
    <xf numFmtId="4" fontId="4" fillId="6" borderId="7" xfId="0" applyNumberFormat="1" applyFont="1" applyFill="1" applyBorder="1"/>
    <xf numFmtId="0" fontId="8" fillId="7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vertical="top" wrapText="1"/>
    </xf>
    <xf numFmtId="0" fontId="3" fillId="0" borderId="6" xfId="0" applyFont="1" applyBorder="1" applyAlignment="1">
      <alignment horizontal="center"/>
    </xf>
    <xf numFmtId="0" fontId="8" fillId="7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top" wrapText="1"/>
    </xf>
    <xf numFmtId="0" fontId="3" fillId="0" borderId="13" xfId="0" applyFont="1" applyBorder="1" applyAlignment="1">
      <alignment horizontal="center"/>
    </xf>
    <xf numFmtId="0" fontId="4" fillId="2" borderId="15" xfId="0" applyFont="1" applyFill="1" applyBorder="1" applyAlignment="1">
      <alignment vertical="top" wrapText="1"/>
    </xf>
    <xf numFmtId="0" fontId="3" fillId="0" borderId="0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3" fillId="0" borderId="16" xfId="0" applyFont="1" applyBorder="1" applyAlignment="1">
      <alignment horizontal="right"/>
    </xf>
    <xf numFmtId="0" fontId="3" fillId="0" borderId="17" xfId="0" applyFont="1" applyBorder="1" applyAlignment="1">
      <alignment horizontal="right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871904</xdr:colOff>
      <xdr:row>0</xdr:row>
      <xdr:rowOff>0</xdr:rowOff>
    </xdr:from>
    <xdr:to>
      <xdr:col>4</xdr:col>
      <xdr:colOff>1774972</xdr:colOff>
      <xdr:row>1</xdr:row>
      <xdr:rowOff>59837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C85262-B03B-6F1B-F0D9-EA5A6A2881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3077" y="0"/>
          <a:ext cx="2405380" cy="116268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F4720-2EEE-44C5-94FF-1272452F4AFA}">
  <dimension ref="A1:H72"/>
  <sheetViews>
    <sheetView showGridLines="0" zoomScale="140" zoomScaleNormal="140" workbookViewId="0">
      <selection activeCell="B2" sqref="B2:C22"/>
    </sheetView>
  </sheetViews>
  <sheetFormatPr baseColWidth="10" defaultColWidth="9.109375" defaultRowHeight="14.4" x14ac:dyDescent="0.3"/>
  <cols>
    <col min="1" max="1" width="12.33203125" style="1" bestFit="1" customWidth="1"/>
    <col min="2" max="2" width="14.21875" style="1" customWidth="1"/>
    <col min="3" max="3" width="44.44140625" style="1" customWidth="1"/>
    <col min="4" max="4" width="14.88671875" style="1" customWidth="1"/>
    <col min="5" max="5" width="21.109375" style="1" bestFit="1" customWidth="1"/>
    <col min="6" max="6" width="18.109375" style="1" bestFit="1" customWidth="1"/>
    <col min="7" max="7" width="23.21875" style="1" bestFit="1" customWidth="1"/>
    <col min="8" max="16384" width="9.109375" style="1"/>
  </cols>
  <sheetData>
    <row r="1" spans="1:8" ht="15" thickBot="1" x14ac:dyDescent="0.35">
      <c r="B1"/>
      <c r="C1"/>
      <c r="D1"/>
      <c r="E1"/>
      <c r="F1"/>
      <c r="G1"/>
      <c r="H1"/>
    </row>
    <row r="2" spans="1:8" ht="41.4" x14ac:dyDescent="0.3">
      <c r="B2" s="2" t="s">
        <v>0</v>
      </c>
      <c r="C2" s="3" t="s">
        <v>1</v>
      </c>
      <c r="D2" s="4" t="s">
        <v>2</v>
      </c>
      <c r="E2" s="4" t="s">
        <v>5</v>
      </c>
      <c r="F2" s="5" t="s">
        <v>3</v>
      </c>
      <c r="G2" s="6" t="s">
        <v>4</v>
      </c>
    </row>
    <row r="3" spans="1:8" ht="14.25" customHeight="1" x14ac:dyDescent="0.3">
      <c r="A3" s="11" t="s">
        <v>8</v>
      </c>
      <c r="B3" s="7" t="s">
        <v>6</v>
      </c>
      <c r="C3" s="8" t="s">
        <v>7</v>
      </c>
      <c r="D3" s="12">
        <v>57509.1</v>
      </c>
      <c r="E3" s="9">
        <v>0.22</v>
      </c>
      <c r="F3" s="41">
        <f>+D3*E3</f>
        <v>12652.002</v>
      </c>
      <c r="G3" s="10" t="s">
        <v>72</v>
      </c>
    </row>
    <row r="4" spans="1:8" ht="24" x14ac:dyDescent="0.3">
      <c r="A4" s="15" t="s">
        <v>11</v>
      </c>
      <c r="B4" s="13" t="s">
        <v>9</v>
      </c>
      <c r="C4" s="14" t="s">
        <v>10</v>
      </c>
      <c r="D4" s="12">
        <v>243210.14</v>
      </c>
      <c r="E4" s="9">
        <v>0.22</v>
      </c>
      <c r="F4" s="41">
        <f t="shared" ref="F4:F19" si="0">+D4*E4</f>
        <v>53506.230800000005</v>
      </c>
      <c r="G4" s="10" t="s">
        <v>72</v>
      </c>
    </row>
    <row r="5" spans="1:8" ht="15" customHeight="1" x14ac:dyDescent="0.3">
      <c r="A5" s="15" t="s">
        <v>14</v>
      </c>
      <c r="B5" s="7" t="s">
        <v>12</v>
      </c>
      <c r="C5" s="16" t="s">
        <v>13</v>
      </c>
      <c r="D5" s="17">
        <v>12540</v>
      </c>
      <c r="E5" s="9">
        <v>0.22</v>
      </c>
      <c r="F5" s="41">
        <f t="shared" si="0"/>
        <v>2758.8</v>
      </c>
      <c r="G5" s="10" t="s">
        <v>72</v>
      </c>
    </row>
    <row r="6" spans="1:8" x14ac:dyDescent="0.3">
      <c r="A6" s="11" t="s">
        <v>17</v>
      </c>
      <c r="B6" s="7" t="s">
        <v>15</v>
      </c>
      <c r="C6" s="18" t="s">
        <v>16</v>
      </c>
      <c r="D6" s="17">
        <v>135659.76</v>
      </c>
      <c r="E6" s="9">
        <v>0.22</v>
      </c>
      <c r="F6" s="41">
        <f t="shared" si="0"/>
        <v>29845.147200000003</v>
      </c>
      <c r="G6" s="10" t="s">
        <v>72</v>
      </c>
    </row>
    <row r="7" spans="1:8" x14ac:dyDescent="0.3">
      <c r="A7" s="11" t="s">
        <v>20</v>
      </c>
      <c r="B7" s="7" t="s">
        <v>18</v>
      </c>
      <c r="C7" s="18" t="s">
        <v>19</v>
      </c>
      <c r="D7" s="17">
        <v>18353.43</v>
      </c>
      <c r="E7" s="9">
        <v>0.22</v>
      </c>
      <c r="F7" s="41">
        <f t="shared" si="0"/>
        <v>4037.7546000000002</v>
      </c>
      <c r="G7" s="10" t="s">
        <v>72</v>
      </c>
    </row>
    <row r="8" spans="1:8" x14ac:dyDescent="0.3">
      <c r="A8" s="11" t="s">
        <v>23</v>
      </c>
      <c r="B8" s="7" t="s">
        <v>21</v>
      </c>
      <c r="C8" s="18" t="s">
        <v>22</v>
      </c>
      <c r="D8" s="17">
        <f>288454.45</f>
        <v>288454.45</v>
      </c>
      <c r="E8" s="9">
        <v>0.22</v>
      </c>
      <c r="F8" s="41">
        <f t="shared" si="0"/>
        <v>63459.978999999999</v>
      </c>
      <c r="G8" s="10" t="s">
        <v>72</v>
      </c>
    </row>
    <row r="9" spans="1:8" x14ac:dyDescent="0.3">
      <c r="A9" s="11" t="s">
        <v>26</v>
      </c>
      <c r="B9" s="7" t="s">
        <v>24</v>
      </c>
      <c r="C9" s="18" t="s">
        <v>25</v>
      </c>
      <c r="D9" s="17">
        <v>23408</v>
      </c>
      <c r="E9" s="9">
        <v>0.22</v>
      </c>
      <c r="F9" s="41">
        <f t="shared" si="0"/>
        <v>5149.76</v>
      </c>
      <c r="G9" s="10" t="s">
        <v>72</v>
      </c>
    </row>
    <row r="10" spans="1:8" ht="15" customHeight="1" x14ac:dyDescent="0.3">
      <c r="A10" s="11" t="s">
        <v>29</v>
      </c>
      <c r="B10" s="19" t="s">
        <v>27</v>
      </c>
      <c r="C10" s="16" t="s">
        <v>28</v>
      </c>
      <c r="D10" s="17">
        <v>22330.13</v>
      </c>
      <c r="E10" s="9">
        <v>0.22</v>
      </c>
      <c r="F10" s="41">
        <f t="shared" si="0"/>
        <v>4912.6286</v>
      </c>
      <c r="G10" s="10" t="s">
        <v>72</v>
      </c>
    </row>
    <row r="11" spans="1:8" x14ac:dyDescent="0.3">
      <c r="A11" s="11" t="s">
        <v>31</v>
      </c>
      <c r="B11" s="19" t="s">
        <v>27</v>
      </c>
      <c r="C11" s="18" t="s">
        <v>30</v>
      </c>
      <c r="D11" s="17">
        <v>42330.15</v>
      </c>
      <c r="E11" s="9">
        <v>0.22</v>
      </c>
      <c r="F11" s="41">
        <f t="shared" si="0"/>
        <v>9312.6329999999998</v>
      </c>
      <c r="G11" s="10" t="s">
        <v>72</v>
      </c>
    </row>
    <row r="12" spans="1:8" x14ac:dyDescent="0.3">
      <c r="A12" s="11" t="s">
        <v>34</v>
      </c>
      <c r="B12" s="7" t="s">
        <v>32</v>
      </c>
      <c r="C12" s="18" t="s">
        <v>33</v>
      </c>
      <c r="D12" s="17">
        <v>274894.92</v>
      </c>
      <c r="E12" s="9">
        <v>0.22</v>
      </c>
      <c r="F12" s="41">
        <f t="shared" si="0"/>
        <v>60476.882399999995</v>
      </c>
      <c r="G12" s="10" t="s">
        <v>72</v>
      </c>
    </row>
    <row r="13" spans="1:8" x14ac:dyDescent="0.3">
      <c r="A13" s="11" t="s">
        <v>37</v>
      </c>
      <c r="B13" s="7" t="s">
        <v>35</v>
      </c>
      <c r="C13" s="18" t="s">
        <v>36</v>
      </c>
      <c r="D13" s="20">
        <f>70897.5-52181.25</f>
        <v>18716.25</v>
      </c>
      <c r="E13" s="9">
        <v>0.22</v>
      </c>
      <c r="F13" s="41">
        <f t="shared" si="0"/>
        <v>4117.5749999999998</v>
      </c>
      <c r="G13" s="10" t="s">
        <v>72</v>
      </c>
    </row>
    <row r="14" spans="1:8" x14ac:dyDescent="0.3">
      <c r="A14" s="15" t="s">
        <v>40</v>
      </c>
      <c r="B14" s="21" t="s">
        <v>38</v>
      </c>
      <c r="C14" s="22" t="s">
        <v>39</v>
      </c>
      <c r="D14" s="23">
        <v>106260</v>
      </c>
      <c r="E14" s="9">
        <v>0.22</v>
      </c>
      <c r="F14" s="41">
        <f t="shared" si="0"/>
        <v>23377.200000000001</v>
      </c>
      <c r="G14" s="10" t="s">
        <v>72</v>
      </c>
    </row>
    <row r="15" spans="1:8" x14ac:dyDescent="0.3">
      <c r="A15" s="15" t="s">
        <v>43</v>
      </c>
      <c r="B15" s="24" t="s">
        <v>41</v>
      </c>
      <c r="C15" s="25" t="s">
        <v>42</v>
      </c>
      <c r="D15" s="26">
        <v>15594</v>
      </c>
      <c r="E15" s="9">
        <v>0.22</v>
      </c>
      <c r="F15" s="41">
        <f t="shared" si="0"/>
        <v>3430.68</v>
      </c>
      <c r="G15" s="10" t="s">
        <v>72</v>
      </c>
    </row>
    <row r="16" spans="1:8" x14ac:dyDescent="0.3">
      <c r="A16" s="15" t="s">
        <v>46</v>
      </c>
      <c r="B16" s="7" t="s">
        <v>44</v>
      </c>
      <c r="C16" s="18" t="s">
        <v>45</v>
      </c>
      <c r="D16" s="20">
        <v>56925</v>
      </c>
      <c r="E16" s="9">
        <v>0.22</v>
      </c>
      <c r="F16" s="41">
        <f t="shared" si="0"/>
        <v>12523.5</v>
      </c>
      <c r="G16" s="10" t="s">
        <v>72</v>
      </c>
    </row>
    <row r="17" spans="1:8" x14ac:dyDescent="0.3">
      <c r="A17" s="11" t="s">
        <v>49</v>
      </c>
      <c r="B17" s="7" t="s">
        <v>47</v>
      </c>
      <c r="C17" s="18" t="s">
        <v>48</v>
      </c>
      <c r="D17" s="20">
        <v>86250</v>
      </c>
      <c r="E17" s="9">
        <v>0.22</v>
      </c>
      <c r="F17" s="41">
        <f t="shared" si="0"/>
        <v>18975</v>
      </c>
      <c r="G17" s="10" t="s">
        <v>72</v>
      </c>
    </row>
    <row r="18" spans="1:8" x14ac:dyDescent="0.3">
      <c r="A18" s="15" t="s">
        <v>52</v>
      </c>
      <c r="B18" s="7" t="s">
        <v>50</v>
      </c>
      <c r="C18" s="18" t="s">
        <v>51</v>
      </c>
      <c r="D18" s="20">
        <v>733635</v>
      </c>
      <c r="E18" s="9">
        <v>0.22</v>
      </c>
      <c r="F18" s="41">
        <f t="shared" si="0"/>
        <v>161399.70000000001</v>
      </c>
      <c r="G18" s="10" t="s">
        <v>72</v>
      </c>
    </row>
    <row r="19" spans="1:8" x14ac:dyDescent="0.3">
      <c r="A19" s="11" t="s">
        <v>55</v>
      </c>
      <c r="B19" s="7" t="s">
        <v>53</v>
      </c>
      <c r="C19" s="18" t="s">
        <v>54</v>
      </c>
      <c r="D19" s="20">
        <v>363975.18</v>
      </c>
      <c r="E19" s="9">
        <v>0.22</v>
      </c>
      <c r="F19" s="41">
        <f t="shared" si="0"/>
        <v>80074.539600000004</v>
      </c>
      <c r="G19" s="10" t="s">
        <v>72</v>
      </c>
    </row>
    <row r="20" spans="1:8" x14ac:dyDescent="0.3">
      <c r="A20" s="15" t="s">
        <v>58</v>
      </c>
      <c r="B20" s="7" t="s">
        <v>56</v>
      </c>
      <c r="C20" s="18" t="s">
        <v>57</v>
      </c>
      <c r="D20" s="20">
        <v>52875</v>
      </c>
      <c r="E20" s="9">
        <v>0.22</v>
      </c>
      <c r="F20" s="41">
        <f>+D20*E20</f>
        <v>11632.5</v>
      </c>
      <c r="G20" s="10" t="s">
        <v>72</v>
      </c>
    </row>
    <row r="21" spans="1:8" ht="15" thickBot="1" x14ac:dyDescent="0.35">
      <c r="A21" s="11" t="s">
        <v>61</v>
      </c>
      <c r="B21" s="27" t="s">
        <v>59</v>
      </c>
      <c r="C21" s="28" t="s">
        <v>60</v>
      </c>
      <c r="D21" s="30">
        <v>140625</v>
      </c>
      <c r="E21" s="29">
        <v>0.22</v>
      </c>
      <c r="F21" s="41">
        <f>+D21*E21</f>
        <v>30937.5</v>
      </c>
      <c r="G21" s="10" t="s">
        <v>72</v>
      </c>
    </row>
    <row r="22" spans="1:8" ht="15" thickBot="1" x14ac:dyDescent="0.35">
      <c r="A22" s="15" t="s">
        <v>63</v>
      </c>
      <c r="B22" s="27" t="s">
        <v>64</v>
      </c>
      <c r="C22" s="28" t="s">
        <v>65</v>
      </c>
      <c r="D22" s="30">
        <v>175777.5</v>
      </c>
      <c r="E22" s="29">
        <v>0.22</v>
      </c>
      <c r="F22" s="41">
        <f>+D22*E22</f>
        <v>38671.050000000003</v>
      </c>
      <c r="G22" s="10" t="s">
        <v>72</v>
      </c>
    </row>
    <row r="23" spans="1:8" x14ac:dyDescent="0.3">
      <c r="B23"/>
      <c r="C23"/>
      <c r="D23" s="31">
        <f>SUM(D3:D22)</f>
        <v>2869323.0100000002</v>
      </c>
      <c r="E23" s="32" t="s">
        <v>62</v>
      </c>
      <c r="F23" s="33">
        <f>SUM(F3:F22)</f>
        <v>631251.06220000004</v>
      </c>
      <c r="G23" s="34"/>
    </row>
    <row r="24" spans="1:8" x14ac:dyDescent="0.3">
      <c r="B24"/>
      <c r="C24"/>
      <c r="D24" s="35"/>
      <c r="E24" s="32" t="s">
        <v>66</v>
      </c>
      <c r="F24" s="33">
        <f>+F23*19%</f>
        <v>119937.70181800002</v>
      </c>
      <c r="G24"/>
    </row>
    <row r="25" spans="1:8" x14ac:dyDescent="0.3">
      <c r="B25"/>
      <c r="C25"/>
      <c r="D25" s="36"/>
      <c r="E25" s="32" t="s">
        <v>67</v>
      </c>
      <c r="F25" s="33">
        <f>+F23+F24</f>
        <v>751188.7640180001</v>
      </c>
      <c r="G25"/>
    </row>
    <row r="26" spans="1:8" x14ac:dyDescent="0.3">
      <c r="B26"/>
      <c r="C26"/>
      <c r="D26"/>
      <c r="E26" s="32" t="s">
        <v>68</v>
      </c>
      <c r="F26" s="33"/>
      <c r="G26"/>
    </row>
    <row r="27" spans="1:8" x14ac:dyDescent="0.3">
      <c r="B27"/>
      <c r="C27"/>
      <c r="D27" s="38"/>
      <c r="E27" s="32" t="s">
        <v>69</v>
      </c>
      <c r="F27" s="37">
        <f>F25*F26</f>
        <v>0</v>
      </c>
      <c r="G27"/>
      <c r="H27"/>
    </row>
    <row r="28" spans="1:8" ht="18" customHeight="1" x14ac:dyDescent="0.3">
      <c r="B28"/>
      <c r="C28"/>
      <c r="D28"/>
      <c r="E28"/>
      <c r="F28"/>
      <c r="G28"/>
      <c r="H28"/>
    </row>
    <row r="29" spans="1:8" x14ac:dyDescent="0.3">
      <c r="B29"/>
      <c r="C29"/>
      <c r="D29"/>
      <c r="E29"/>
      <c r="F29"/>
      <c r="G29"/>
      <c r="H29"/>
    </row>
    <row r="30" spans="1:8" ht="13.05" customHeight="1" x14ac:dyDescent="0.3">
      <c r="B30"/>
      <c r="C30"/>
      <c r="D30"/>
      <c r="E30"/>
      <c r="F30"/>
      <c r="G30"/>
      <c r="H30"/>
    </row>
    <row r="31" spans="1:8" x14ac:dyDescent="0.3">
      <c r="B31"/>
      <c r="C31"/>
      <c r="D31"/>
      <c r="E31"/>
      <c r="F31"/>
      <c r="G31"/>
      <c r="H31"/>
    </row>
    <row r="32" spans="1:8" x14ac:dyDescent="0.3">
      <c r="B32"/>
      <c r="C32"/>
      <c r="D32"/>
      <c r="E32"/>
      <c r="F32"/>
      <c r="G32"/>
      <c r="H32"/>
    </row>
    <row r="33" spans="2:8" x14ac:dyDescent="0.3">
      <c r="B33"/>
      <c r="C33"/>
      <c r="D33"/>
      <c r="E33"/>
      <c r="F33"/>
      <c r="G33"/>
      <c r="H33"/>
    </row>
    <row r="34" spans="2:8" x14ac:dyDescent="0.3">
      <c r="B34"/>
      <c r="C34"/>
      <c r="D34"/>
      <c r="E34"/>
      <c r="F34"/>
      <c r="G34"/>
      <c r="H34"/>
    </row>
    <row r="35" spans="2:8" x14ac:dyDescent="0.3">
      <c r="B35"/>
      <c r="C35"/>
      <c r="D35"/>
      <c r="E35"/>
      <c r="F35"/>
      <c r="G35"/>
      <c r="H35"/>
    </row>
    <row r="36" spans="2:8" x14ac:dyDescent="0.3">
      <c r="B36"/>
      <c r="C36"/>
      <c r="D36"/>
      <c r="E36"/>
      <c r="F36"/>
      <c r="G36"/>
      <c r="H36"/>
    </row>
    <row r="37" spans="2:8" x14ac:dyDescent="0.3">
      <c r="B37"/>
      <c r="C37"/>
      <c r="D37"/>
      <c r="E37"/>
      <c r="F37"/>
      <c r="G37"/>
      <c r="H37"/>
    </row>
    <row r="38" spans="2:8" x14ac:dyDescent="0.3">
      <c r="B38"/>
      <c r="C38"/>
      <c r="D38"/>
      <c r="E38"/>
      <c r="F38"/>
      <c r="G38"/>
      <c r="H38"/>
    </row>
    <row r="39" spans="2:8" x14ac:dyDescent="0.3">
      <c r="B39"/>
      <c r="C39"/>
      <c r="D39"/>
      <c r="E39"/>
      <c r="F39"/>
      <c r="G39"/>
      <c r="H39"/>
    </row>
    <row r="40" spans="2:8" x14ac:dyDescent="0.3">
      <c r="B40"/>
      <c r="C40"/>
      <c r="D40"/>
      <c r="E40"/>
      <c r="F40"/>
      <c r="G40"/>
      <c r="H40"/>
    </row>
    <row r="41" spans="2:8" x14ac:dyDescent="0.3">
      <c r="B41"/>
      <c r="C41"/>
      <c r="D41"/>
      <c r="E41"/>
      <c r="F41"/>
      <c r="G41"/>
      <c r="H41"/>
    </row>
    <row r="42" spans="2:8" x14ac:dyDescent="0.3">
      <c r="B42"/>
      <c r="C42"/>
      <c r="D42"/>
      <c r="E42"/>
      <c r="F42"/>
      <c r="G42"/>
      <c r="H42"/>
    </row>
    <row r="43" spans="2:8" x14ac:dyDescent="0.3">
      <c r="B43"/>
      <c r="C43"/>
      <c r="D43"/>
      <c r="E43"/>
      <c r="F43"/>
      <c r="G43"/>
      <c r="H43"/>
    </row>
    <row r="44" spans="2:8" x14ac:dyDescent="0.3">
      <c r="B44"/>
      <c r="C44"/>
      <c r="D44"/>
      <c r="E44"/>
      <c r="F44"/>
      <c r="G44"/>
      <c r="H44"/>
    </row>
    <row r="45" spans="2:8" ht="11.55" customHeight="1" x14ac:dyDescent="0.3">
      <c r="B45"/>
      <c r="C45"/>
      <c r="D45"/>
      <c r="E45"/>
      <c r="F45"/>
      <c r="G45"/>
      <c r="H45"/>
    </row>
    <row r="46" spans="2:8" x14ac:dyDescent="0.3">
      <c r="B46"/>
      <c r="C46"/>
      <c r="D46"/>
      <c r="E46"/>
      <c r="F46"/>
      <c r="G46"/>
      <c r="H46"/>
    </row>
    <row r="47" spans="2:8" x14ac:dyDescent="0.3">
      <c r="B47"/>
      <c r="C47"/>
      <c r="D47"/>
      <c r="E47"/>
      <c r="F47"/>
      <c r="G47"/>
      <c r="H47"/>
    </row>
    <row r="48" spans="2:8" x14ac:dyDescent="0.3">
      <c r="B48" s="1" t="s">
        <v>70</v>
      </c>
    </row>
    <row r="49" spans="1:2" x14ac:dyDescent="0.3">
      <c r="A49" s="40" t="e">
        <f>+#REF!/#REF!</f>
        <v>#REF!</v>
      </c>
      <c r="B49" s="40" t="e">
        <f>+A49*$B$69</f>
        <v>#REF!</v>
      </c>
    </row>
    <row r="50" spans="1:2" x14ac:dyDescent="0.3">
      <c r="A50" s="40" t="e">
        <f>+#REF!/#REF!</f>
        <v>#REF!</v>
      </c>
      <c r="B50" s="40" t="e">
        <f>+A50*$B$69</f>
        <v>#REF!</v>
      </c>
    </row>
    <row r="51" spans="1:2" x14ac:dyDescent="0.3">
      <c r="A51" s="40" t="e">
        <f>+#REF!/#REF!</f>
        <v>#REF!</v>
      </c>
      <c r="B51" s="40" t="e">
        <f>+A51*$B$69</f>
        <v>#REF!</v>
      </c>
    </row>
    <row r="52" spans="1:2" x14ac:dyDescent="0.3">
      <c r="B52" s="40" t="e">
        <f>+SUM(B49:B51)</f>
        <v>#REF!</v>
      </c>
    </row>
    <row r="60" spans="1:2" x14ac:dyDescent="0.3">
      <c r="A60" s="40" t="e">
        <f>+#REF!/#REF!</f>
        <v>#REF!</v>
      </c>
      <c r="B60" s="40" t="e">
        <f>+A60*$B$69</f>
        <v>#REF!</v>
      </c>
    </row>
    <row r="61" spans="1:2" x14ac:dyDescent="0.3">
      <c r="A61" s="40" t="e">
        <f>+#REF!/#REF!</f>
        <v>#REF!</v>
      </c>
      <c r="B61" s="40" t="e">
        <f>+A61*$B$69</f>
        <v>#REF!</v>
      </c>
    </row>
    <row r="62" spans="1:2" x14ac:dyDescent="0.3">
      <c r="A62" s="40" t="e">
        <f>+#REF!/#REF!</f>
        <v>#REF!</v>
      </c>
      <c r="B62" s="40" t="e">
        <f>+A62*$B$69</f>
        <v>#REF!</v>
      </c>
    </row>
    <row r="63" spans="1:2" x14ac:dyDescent="0.3">
      <c r="A63" s="40" t="e">
        <f>+#REF!/#REF!</f>
        <v>#REF!</v>
      </c>
      <c r="B63" s="40" t="e">
        <f>+A63*$B$69</f>
        <v>#REF!</v>
      </c>
    </row>
    <row r="64" spans="1:2" x14ac:dyDescent="0.3">
      <c r="A64" s="40" t="e">
        <f>+#REF!/#REF!</f>
        <v>#REF!</v>
      </c>
      <c r="B64" s="40" t="e">
        <f>+A64*$B$69</f>
        <v>#REF!</v>
      </c>
    </row>
    <row r="68" spans="1:2" x14ac:dyDescent="0.3">
      <c r="A68" s="1" t="s">
        <v>71</v>
      </c>
      <c r="B68" s="1" t="s">
        <v>70</v>
      </c>
    </row>
    <row r="69" spans="1:2" x14ac:dyDescent="0.3">
      <c r="A69" s="39">
        <v>699457.55</v>
      </c>
      <c r="B69" s="40" t="e">
        <f>+#REF!-A69</f>
        <v>#REF!</v>
      </c>
    </row>
    <row r="71" spans="1:2" x14ac:dyDescent="0.3">
      <c r="B71" s="40" t="e">
        <f>+B69*#REF!</f>
        <v>#REF!</v>
      </c>
    </row>
    <row r="72" spans="1:2" x14ac:dyDescent="0.3">
      <c r="B72" s="40" t="e">
        <f>+B69*#REF!</f>
        <v>#REF!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7FB2-B196-4103-9CF8-8D1E33C22C90}">
  <dimension ref="A1:E37"/>
  <sheetViews>
    <sheetView tabSelected="1" topLeftCell="A20" zoomScale="130" zoomScaleNormal="130" workbookViewId="0">
      <selection activeCell="B35" sqref="B35"/>
    </sheetView>
  </sheetViews>
  <sheetFormatPr baseColWidth="10" defaultRowHeight="14.4" x14ac:dyDescent="0.3"/>
  <cols>
    <col min="1" max="1" width="23" customWidth="1"/>
    <col min="2" max="2" width="56.77734375" bestFit="1" customWidth="1"/>
    <col min="3" max="3" width="22.77734375" customWidth="1"/>
    <col min="4" max="4" width="21.77734375" customWidth="1"/>
    <col min="5" max="5" width="28.6640625" customWidth="1"/>
  </cols>
  <sheetData>
    <row r="1" spans="1:5" ht="86.4" customHeight="1" x14ac:dyDescent="0.5">
      <c r="A1" s="54" t="s">
        <v>79</v>
      </c>
      <c r="B1" s="54"/>
      <c r="C1" s="54"/>
    </row>
    <row r="2" spans="1:5" ht="25.8" customHeight="1" x14ac:dyDescent="0.3"/>
    <row r="3" spans="1:5" x14ac:dyDescent="0.3">
      <c r="A3" s="53" t="s">
        <v>78</v>
      </c>
      <c r="B3" s="53"/>
      <c r="C3" s="53"/>
      <c r="D3" s="53"/>
      <c r="E3" s="53"/>
    </row>
    <row r="4" spans="1:5" ht="15" thickBot="1" x14ac:dyDescent="0.35"/>
    <row r="5" spans="1:5" x14ac:dyDescent="0.3">
      <c r="A5" s="42" t="s">
        <v>74</v>
      </c>
      <c r="B5" s="48" t="s">
        <v>73</v>
      </c>
      <c r="C5" s="48" t="s">
        <v>76</v>
      </c>
      <c r="D5" s="48" t="s">
        <v>66</v>
      </c>
      <c r="E5" s="43" t="s">
        <v>77</v>
      </c>
    </row>
    <row r="6" spans="1:5" x14ac:dyDescent="0.3">
      <c r="A6" s="7" t="s">
        <v>6</v>
      </c>
      <c r="B6" s="8" t="s">
        <v>7</v>
      </c>
      <c r="C6" s="8"/>
      <c r="D6" s="47"/>
      <c r="E6" s="44"/>
    </row>
    <row r="7" spans="1:5" x14ac:dyDescent="0.3">
      <c r="A7" s="7" t="s">
        <v>9</v>
      </c>
      <c r="B7" s="8" t="s">
        <v>10</v>
      </c>
      <c r="C7" s="8"/>
      <c r="D7" s="47"/>
      <c r="E7" s="44"/>
    </row>
    <row r="8" spans="1:5" x14ac:dyDescent="0.3">
      <c r="A8" s="7" t="s">
        <v>12</v>
      </c>
      <c r="B8" s="8" t="s">
        <v>13</v>
      </c>
      <c r="C8" s="8"/>
      <c r="D8" s="47"/>
      <c r="E8" s="44"/>
    </row>
    <row r="9" spans="1:5" x14ac:dyDescent="0.3">
      <c r="A9" s="7" t="s">
        <v>15</v>
      </c>
      <c r="B9" s="8" t="s">
        <v>16</v>
      </c>
      <c r="C9" s="8"/>
      <c r="D9" s="47"/>
      <c r="E9" s="44"/>
    </row>
    <row r="10" spans="1:5" x14ac:dyDescent="0.3">
      <c r="A10" s="7" t="s">
        <v>18</v>
      </c>
      <c r="B10" s="8" t="s">
        <v>19</v>
      </c>
      <c r="C10" s="8"/>
      <c r="D10" s="47"/>
      <c r="E10" s="44"/>
    </row>
    <row r="11" spans="1:5" x14ac:dyDescent="0.3">
      <c r="A11" s="7" t="s">
        <v>21</v>
      </c>
      <c r="B11" s="8" t="s">
        <v>22</v>
      </c>
      <c r="C11" s="8"/>
      <c r="D11" s="47"/>
      <c r="E11" s="44"/>
    </row>
    <row r="12" spans="1:5" x14ac:dyDescent="0.3">
      <c r="A12" s="7" t="s">
        <v>24</v>
      </c>
      <c r="B12" s="8" t="s">
        <v>25</v>
      </c>
      <c r="C12" s="8"/>
      <c r="D12" s="47"/>
      <c r="E12" s="44"/>
    </row>
    <row r="13" spans="1:5" x14ac:dyDescent="0.3">
      <c r="A13" s="7" t="s">
        <v>27</v>
      </c>
      <c r="B13" s="8" t="s">
        <v>28</v>
      </c>
      <c r="C13" s="8"/>
      <c r="D13" s="47"/>
      <c r="E13" s="44"/>
    </row>
    <row r="14" spans="1:5" x14ac:dyDescent="0.3">
      <c r="A14" s="7" t="s">
        <v>27</v>
      </c>
      <c r="B14" s="8" t="s">
        <v>30</v>
      </c>
      <c r="C14" s="8"/>
      <c r="D14" s="47"/>
      <c r="E14" s="44"/>
    </row>
    <row r="15" spans="1:5" x14ac:dyDescent="0.3">
      <c r="A15" s="7" t="s">
        <v>32</v>
      </c>
      <c r="B15" s="8" t="s">
        <v>33</v>
      </c>
      <c r="C15" s="8"/>
      <c r="D15" s="47"/>
      <c r="E15" s="44"/>
    </row>
    <row r="16" spans="1:5" x14ac:dyDescent="0.3">
      <c r="A16" s="7" t="s">
        <v>35</v>
      </c>
      <c r="B16" s="8" t="s">
        <v>36</v>
      </c>
      <c r="C16" s="8"/>
      <c r="D16" s="47"/>
      <c r="E16" s="44"/>
    </row>
    <row r="17" spans="1:5" x14ac:dyDescent="0.3">
      <c r="A17" s="7" t="s">
        <v>38</v>
      </c>
      <c r="B17" s="8" t="s">
        <v>39</v>
      </c>
      <c r="C17" s="8"/>
      <c r="D17" s="47"/>
      <c r="E17" s="44"/>
    </row>
    <row r="18" spans="1:5" x14ac:dyDescent="0.3">
      <c r="A18" s="7" t="s">
        <v>41</v>
      </c>
      <c r="B18" s="8" t="s">
        <v>42</v>
      </c>
      <c r="C18" s="8"/>
      <c r="D18" s="47"/>
      <c r="E18" s="44"/>
    </row>
    <row r="19" spans="1:5" x14ac:dyDescent="0.3">
      <c r="A19" s="7" t="s">
        <v>44</v>
      </c>
      <c r="B19" s="8" t="s">
        <v>45</v>
      </c>
      <c r="C19" s="8"/>
      <c r="D19" s="47"/>
      <c r="E19" s="44"/>
    </row>
    <row r="20" spans="1:5" x14ac:dyDescent="0.3">
      <c r="A20" s="7" t="s">
        <v>47</v>
      </c>
      <c r="B20" s="8" t="s">
        <v>48</v>
      </c>
      <c r="C20" s="8"/>
      <c r="D20" s="47"/>
      <c r="E20" s="44"/>
    </row>
    <row r="21" spans="1:5" x14ac:dyDescent="0.3">
      <c r="A21" s="7" t="s">
        <v>50</v>
      </c>
      <c r="B21" s="8" t="s">
        <v>51</v>
      </c>
      <c r="C21" s="8"/>
      <c r="D21" s="47"/>
      <c r="E21" s="44"/>
    </row>
    <row r="22" spans="1:5" x14ac:dyDescent="0.3">
      <c r="A22" s="7" t="s">
        <v>53</v>
      </c>
      <c r="B22" s="8" t="s">
        <v>54</v>
      </c>
      <c r="C22" s="8"/>
      <c r="D22" s="47"/>
      <c r="E22" s="44"/>
    </row>
    <row r="23" spans="1:5" x14ac:dyDescent="0.3">
      <c r="A23" s="7" t="s">
        <v>56</v>
      </c>
      <c r="B23" s="8" t="s">
        <v>57</v>
      </c>
      <c r="C23" s="8"/>
      <c r="D23" s="47"/>
      <c r="E23" s="44"/>
    </row>
    <row r="24" spans="1:5" x14ac:dyDescent="0.3">
      <c r="A24" s="7" t="s">
        <v>59</v>
      </c>
      <c r="B24" s="8" t="s">
        <v>60</v>
      </c>
      <c r="C24" s="8"/>
      <c r="D24" s="47"/>
      <c r="E24" s="44"/>
    </row>
    <row r="25" spans="1:5" x14ac:dyDescent="0.3">
      <c r="A25" s="7" t="s">
        <v>64</v>
      </c>
      <c r="B25" s="8" t="s">
        <v>65</v>
      </c>
      <c r="C25" s="8"/>
      <c r="D25" s="47"/>
      <c r="E25" s="44"/>
    </row>
    <row r="26" spans="1:5" ht="15" thickBot="1" x14ac:dyDescent="0.35">
      <c r="A26" s="55" t="s">
        <v>75</v>
      </c>
      <c r="B26" s="56"/>
      <c r="C26" s="49"/>
      <c r="D26" s="50"/>
      <c r="E26" s="51"/>
    </row>
    <row r="27" spans="1:5" x14ac:dyDescent="0.3">
      <c r="A27" s="52"/>
      <c r="B27" s="52"/>
      <c r="C27" s="46"/>
      <c r="D27" s="45"/>
      <c r="E27" s="46"/>
    </row>
    <row r="30" spans="1:5" x14ac:dyDescent="0.3">
      <c r="A30" t="s">
        <v>80</v>
      </c>
    </row>
    <row r="31" spans="1:5" x14ac:dyDescent="0.3">
      <c r="A31" t="s">
        <v>81</v>
      </c>
      <c r="B31" t="s">
        <v>82</v>
      </c>
    </row>
    <row r="32" spans="1:5" x14ac:dyDescent="0.3">
      <c r="A32" t="s">
        <v>83</v>
      </c>
    </row>
    <row r="33" spans="1:2" x14ac:dyDescent="0.3">
      <c r="A33" t="s">
        <v>84</v>
      </c>
      <c r="B33" t="s">
        <v>85</v>
      </c>
    </row>
    <row r="34" spans="1:2" x14ac:dyDescent="0.3">
      <c r="A34" t="s">
        <v>86</v>
      </c>
      <c r="B34" t="s">
        <v>87</v>
      </c>
    </row>
    <row r="36" spans="1:2" x14ac:dyDescent="0.3">
      <c r="A36" t="s">
        <v>88</v>
      </c>
    </row>
    <row r="37" spans="1:2" x14ac:dyDescent="0.3">
      <c r="A37" t="s">
        <v>89</v>
      </c>
    </row>
  </sheetData>
  <mergeCells count="3">
    <mergeCell ref="A1:C1"/>
    <mergeCell ref="A26:B26"/>
    <mergeCell ref="A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Gob. Antioquía</vt:lpstr>
      <vt:lpstr>Hoja1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Leal, Camilo</dc:creator>
  <cp:lastModifiedBy>DIANA CRISTINA GUTIERREZ GOMEZ</cp:lastModifiedBy>
  <dcterms:created xsi:type="dcterms:W3CDTF">2024-06-11T23:52:38Z</dcterms:created>
  <dcterms:modified xsi:type="dcterms:W3CDTF">2024-09-05T22:48:26Z</dcterms:modified>
</cp:coreProperties>
</file>