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SUS\OneDrive\Escritorio\alcaldia local de usaquen\2024\proceso vias 2024\documentod precontractuales\Malla vial-obra 2024\"/>
    </mc:Choice>
  </mc:AlternateContent>
  <xr:revisionPtr revIDLastSave="1" documentId="13_ncr:1_{E315264E-A12F-41A1-A98A-67F3924D8B33}" xr6:coauthVersionLast="47" xr6:coauthVersionMax="47" xr10:uidLastSave="{17D4C950-BC0D-4CAB-A18E-8C676776C0E7}"/>
  <bookViews>
    <workbookView xWindow="-28920" yWindow="-120" windowWidth="29040" windowHeight="15840" tabRatio="757" firstSheet="6" activeTab="7" xr2:uid="{00000000-000D-0000-FFFF-FFFF00000000}"/>
  </bookViews>
  <sheets>
    <sheet name="Acciones de movilidad 2022" sheetId="2" state="hidden" r:id="rId1"/>
    <sheet name="Espacio publico 2023" sheetId="4" state="hidden" r:id="rId2"/>
    <sheet name="Malla Vial Versión 1" sheetId="3" state="hidden" r:id="rId3"/>
    <sheet name="Listado 2023" sheetId="6" state="hidden" r:id="rId4"/>
    <sheet name="Presupuesto Malla Vial 2024" sheetId="11" state="hidden" r:id="rId5"/>
    <sheet name="Reunión 14-12-2023" sheetId="7" state="hidden" r:id="rId6"/>
    <sheet name="FORMULARIO No. 1-PPTO OFICIAL" sheetId="16" r:id="rId7"/>
    <sheet name="FORMULARIO No. 1-PPTA ECONOMICA" sheetId="17" r:id="rId8"/>
    <sheet name="Parques 2023" sheetId="1" state="hidden" r:id="rId9"/>
  </sheets>
  <definedNames>
    <definedName name="_xlnm._FilterDatabase" localSheetId="2" hidden="1">'Malla Vial Versión 1'!$B$3:$AJ$136</definedName>
    <definedName name="_xlnm.Print_Area" localSheetId="3">'Listado 2023'!$C$2:$H$35</definedName>
    <definedName name="_xlnm.Print_Area" localSheetId="2">'Malla Vial Versión 1'!$A$1:$AJ$145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53" i="17" l="1"/>
  <c r="LC243" i="17"/>
  <c r="J243" i="17"/>
  <c r="J242" i="17"/>
  <c r="J241" i="17"/>
  <c r="J240" i="17"/>
  <c r="J239" i="17"/>
  <c r="J238" i="17"/>
  <c r="J236" i="17"/>
  <c r="J235" i="17"/>
  <c r="J233" i="17"/>
  <c r="J232" i="17"/>
  <c r="J231" i="17"/>
  <c r="J230" i="17"/>
  <c r="J229" i="17"/>
  <c r="J228" i="17"/>
  <c r="J227" i="17"/>
  <c r="J226" i="17"/>
  <c r="LC220" i="17"/>
  <c r="LC217" i="17"/>
  <c r="LC215" i="17"/>
  <c r="LC212" i="17"/>
  <c r="LC203" i="17"/>
  <c r="LC202" i="17"/>
  <c r="LC201" i="17"/>
  <c r="LC200" i="17"/>
  <c r="LC199" i="17"/>
  <c r="LC190" i="17"/>
  <c r="LB189" i="17"/>
  <c r="KW189" i="17"/>
  <c r="LC188" i="17"/>
  <c r="LC187" i="17"/>
  <c r="LC186" i="17"/>
  <c r="LC185" i="17"/>
  <c r="LC184" i="17"/>
  <c r="LC183" i="17"/>
  <c r="LC182" i="17"/>
  <c r="LC181" i="17"/>
  <c r="LC180" i="17"/>
  <c r="LC179" i="17"/>
  <c r="LC178" i="17"/>
  <c r="LC177" i="17"/>
  <c r="LC176" i="17"/>
  <c r="LC175" i="17"/>
  <c r="LC174" i="17"/>
  <c r="LC173" i="17"/>
  <c r="LC172" i="17"/>
  <c r="LC171" i="17"/>
  <c r="LB170" i="17"/>
  <c r="KW170" i="17"/>
  <c r="LC168" i="17"/>
  <c r="LC167" i="17"/>
  <c r="LC166" i="17"/>
  <c r="LC165" i="17"/>
  <c r="LC164" i="17"/>
  <c r="LC161" i="17"/>
  <c r="LC160" i="17"/>
  <c r="LC159" i="17"/>
  <c r="LC158" i="17"/>
  <c r="LC157" i="17"/>
  <c r="LC156" i="17"/>
  <c r="LC155" i="17"/>
  <c r="LC154" i="17"/>
  <c r="LC153" i="17"/>
  <c r="LC152" i="17"/>
  <c r="LC151" i="17"/>
  <c r="LC150" i="17"/>
  <c r="LC149" i="17"/>
  <c r="LC148" i="17"/>
  <c r="LC146" i="17"/>
  <c r="LC145" i="17"/>
  <c r="LC144" i="17"/>
  <c r="LC143" i="17"/>
  <c r="LC142" i="17"/>
  <c r="LB141" i="17"/>
  <c r="KW141" i="17"/>
  <c r="LC140" i="17"/>
  <c r="LC138" i="17"/>
  <c r="LC137" i="17"/>
  <c r="LC136" i="17"/>
  <c r="LB135" i="17"/>
  <c r="KW135" i="17"/>
  <c r="LC134" i="17"/>
  <c r="LC133" i="17"/>
  <c r="LC132" i="17"/>
  <c r="LB131" i="17"/>
  <c r="KW131" i="17"/>
  <c r="LC130" i="17"/>
  <c r="LC129" i="17"/>
  <c r="LC128" i="17"/>
  <c r="LC127" i="17"/>
  <c r="LB126" i="17"/>
  <c r="KW126" i="17"/>
  <c r="LC125" i="17"/>
  <c r="LC122" i="17"/>
  <c r="LC121" i="17"/>
  <c r="LC120" i="17"/>
  <c r="LB119" i="17"/>
  <c r="KW119" i="17"/>
  <c r="LC118" i="17"/>
  <c r="LC117" i="17"/>
  <c r="LC116" i="17"/>
  <c r="LC115" i="17"/>
  <c r="LC114" i="17"/>
  <c r="LC113" i="17"/>
  <c r="LC112" i="17"/>
  <c r="LC111" i="17"/>
  <c r="LC110" i="17"/>
  <c r="LC109" i="17"/>
  <c r="LC108" i="17"/>
  <c r="LB107" i="17"/>
  <c r="KW107" i="17"/>
  <c r="LC106" i="17"/>
  <c r="LB105" i="17"/>
  <c r="KW105" i="17"/>
  <c r="LC105" i="17" s="1"/>
  <c r="LC104" i="17"/>
  <c r="LB103" i="17"/>
  <c r="KW103" i="17"/>
  <c r="LC102" i="17"/>
  <c r="LB101" i="17"/>
  <c r="KW101" i="17"/>
  <c r="LC100" i="17"/>
  <c r="LC99" i="17"/>
  <c r="LB98" i="17"/>
  <c r="KW98" i="17"/>
  <c r="LC97" i="17"/>
  <c r="LC96" i="17"/>
  <c r="LC95" i="17"/>
  <c r="LC94" i="17"/>
  <c r="LC93" i="17"/>
  <c r="LB92" i="17"/>
  <c r="KW92" i="17"/>
  <c r="LC91" i="17"/>
  <c r="LB90" i="17"/>
  <c r="KW90" i="17"/>
  <c r="LC89" i="17"/>
  <c r="LC88" i="17"/>
  <c r="LC87" i="17"/>
  <c r="LC86" i="17"/>
  <c r="LC85" i="17"/>
  <c r="LB84" i="17"/>
  <c r="KW84" i="17"/>
  <c r="LC83" i="17"/>
  <c r="LC82" i="17"/>
  <c r="LC81" i="17"/>
  <c r="LC80" i="17"/>
  <c r="LC79" i="17"/>
  <c r="LB78" i="17"/>
  <c r="KW78" i="17"/>
  <c r="LC78" i="17" s="1"/>
  <c r="LB77" i="17"/>
  <c r="KW77" i="17"/>
  <c r="LB75" i="17"/>
  <c r="KW75" i="17"/>
  <c r="LB74" i="17"/>
  <c r="KW74" i="17"/>
  <c r="LB73" i="17"/>
  <c r="KW73" i="17"/>
  <c r="LC73" i="17" s="1"/>
  <c r="LB70" i="17"/>
  <c r="KW70" i="17"/>
  <c r="LB69" i="17"/>
  <c r="KW69" i="17"/>
  <c r="LB68" i="17"/>
  <c r="KW68" i="17"/>
  <c r="LB67" i="17"/>
  <c r="KW67" i="17"/>
  <c r="LB66" i="17"/>
  <c r="KW66" i="17"/>
  <c r="LB65" i="17"/>
  <c r="KW65" i="17"/>
  <c r="LB64" i="17"/>
  <c r="KW64" i="17"/>
  <c r="LB63" i="17"/>
  <c r="KW63" i="17"/>
  <c r="LB62" i="17"/>
  <c r="KW62" i="17"/>
  <c r="LB61" i="17"/>
  <c r="KW61" i="17"/>
  <c r="LB60" i="17"/>
  <c r="KW60" i="17"/>
  <c r="LB59" i="17"/>
  <c r="KW59" i="17"/>
  <c r="LB58" i="17"/>
  <c r="KW58" i="17"/>
  <c r="LB57" i="17"/>
  <c r="KW57" i="17"/>
  <c r="LB56" i="17"/>
  <c r="KW56" i="17"/>
  <c r="LB55" i="17"/>
  <c r="KW55" i="17"/>
  <c r="LE54" i="17"/>
  <c r="LB54" i="17"/>
  <c r="KW54" i="17"/>
  <c r="LB53" i="17"/>
  <c r="KW53" i="17"/>
  <c r="LB52" i="17"/>
  <c r="KW52" i="17"/>
  <c r="LB50" i="17"/>
  <c r="KW50" i="17"/>
  <c r="LB49" i="17"/>
  <c r="KW49" i="17"/>
  <c r="LC49" i="17" s="1"/>
  <c r="LB48" i="17"/>
  <c r="KW48" i="17"/>
  <c r="LC47" i="17"/>
  <c r="LC46" i="17"/>
  <c r="LC45" i="17"/>
  <c r="LB44" i="17"/>
  <c r="KW44" i="17"/>
  <c r="LB43" i="17"/>
  <c r="KW43" i="17"/>
  <c r="LB40" i="17"/>
  <c r="KW40" i="17"/>
  <c r="LB39" i="17"/>
  <c r="KW39" i="17"/>
  <c r="LB38" i="17"/>
  <c r="KW38" i="17"/>
  <c r="LB37" i="17"/>
  <c r="KW37" i="17"/>
  <c r="LB36" i="17"/>
  <c r="KW36" i="17"/>
  <c r="LB35" i="17"/>
  <c r="KW35" i="17"/>
  <c r="LB34" i="17"/>
  <c r="KW34" i="17"/>
  <c r="LB33" i="17"/>
  <c r="KW33" i="17"/>
  <c r="LB32" i="17"/>
  <c r="KW32" i="17"/>
  <c r="LC31" i="17"/>
  <c r="LC30" i="17"/>
  <c r="LB29" i="17"/>
  <c r="KW29" i="17"/>
  <c r="LB28" i="17"/>
  <c r="KW28" i="17"/>
  <c r="LB27" i="17"/>
  <c r="KW27" i="17"/>
  <c r="LB26" i="17"/>
  <c r="KW26" i="17"/>
  <c r="LB25" i="17"/>
  <c r="KW25" i="17"/>
  <c r="LB24" i="17"/>
  <c r="KW24" i="17"/>
  <c r="LB23" i="17"/>
  <c r="KW23" i="17"/>
  <c r="LC22" i="17"/>
  <c r="LC20" i="17"/>
  <c r="LB19" i="17"/>
  <c r="KW19" i="17"/>
  <c r="LC18" i="17"/>
  <c r="LC17" i="17"/>
  <c r="LC16" i="17"/>
  <c r="LB15" i="17"/>
  <c r="KW15" i="17"/>
  <c r="LC14" i="17"/>
  <c r="LC13" i="17"/>
  <c r="LB12" i="17"/>
  <c r="KW12" i="17"/>
  <c r="LC36" i="17" l="1"/>
  <c r="LC37" i="17"/>
  <c r="LC44" i="17"/>
  <c r="LC57" i="17"/>
  <c r="LC61" i="17"/>
  <c r="LC65" i="17"/>
  <c r="LC69" i="17"/>
  <c r="LC90" i="17"/>
  <c r="LC135" i="17"/>
  <c r="LC170" i="17"/>
  <c r="LC84" i="17"/>
  <c r="LC58" i="17"/>
  <c r="LC70" i="17"/>
  <c r="LC23" i="17"/>
  <c r="LC27" i="17"/>
  <c r="LC32" i="17"/>
  <c r="LC40" i="17"/>
  <c r="LC68" i="17"/>
  <c r="LC92" i="17"/>
  <c r="LC35" i="17"/>
  <c r="LC55" i="17"/>
  <c r="LC12" i="17"/>
  <c r="LC43" i="17"/>
  <c r="LC26" i="17"/>
  <c r="LC50" i="17"/>
  <c r="LC66" i="17"/>
  <c r="LC34" i="17"/>
  <c r="LC60" i="17"/>
  <c r="LC64" i="17"/>
  <c r="LC67" i="17"/>
  <c r="LC38" i="17"/>
  <c r="LC39" i="17"/>
  <c r="LC62" i="17"/>
  <c r="LC75" i="17"/>
  <c r="LC119" i="17"/>
  <c r="LC141" i="17"/>
  <c r="LC24" i="17"/>
  <c r="LC28" i="17"/>
  <c r="LC101" i="17"/>
  <c r="J246" i="17"/>
  <c r="LC19" i="17"/>
  <c r="LC25" i="17"/>
  <c r="LC33" i="17"/>
  <c r="LC48" i="17"/>
  <c r="LC56" i="17"/>
  <c r="LC59" i="17"/>
  <c r="LC63" i="17"/>
  <c r="LC77" i="17"/>
  <c r="LC107" i="17"/>
  <c r="LC53" i="17"/>
  <c r="LC126" i="17"/>
  <c r="LC189" i="17"/>
  <c r="LC29" i="17"/>
  <c r="LC54" i="17"/>
  <c r="LC15" i="17"/>
  <c r="LC52" i="17"/>
  <c r="LC74" i="17"/>
  <c r="LC98" i="17"/>
  <c r="LC103" i="17"/>
  <c r="LC131" i="17"/>
  <c r="J245" i="17"/>
  <c r="J255" i="17" s="1"/>
  <c r="J18" i="16"/>
  <c r="J17" i="16"/>
  <c r="J16" i="16"/>
  <c r="J13" i="16"/>
  <c r="J211" i="16"/>
  <c r="J243" i="16"/>
  <c r="J242" i="16"/>
  <c r="J239" i="16"/>
  <c r="J238" i="16"/>
  <c r="J236" i="16"/>
  <c r="J235" i="16"/>
  <c r="J14" i="16"/>
  <c r="J241" i="16" l="1"/>
  <c r="J232" i="16"/>
  <c r="J228" i="16"/>
  <c r="J240" i="16"/>
  <c r="J233" i="16"/>
  <c r="J229" i="16"/>
  <c r="J231" i="16"/>
  <c r="LC243" i="16"/>
  <c r="J267" i="16"/>
  <c r="J230" i="16"/>
  <c r="J227" i="16"/>
  <c r="J226" i="16"/>
  <c r="LC220" i="16"/>
  <c r="J220" i="16"/>
  <c r="J219" i="16"/>
  <c r="J218" i="16"/>
  <c r="LC217" i="16"/>
  <c r="J217" i="16"/>
  <c r="J216" i="16"/>
  <c r="LC215" i="16"/>
  <c r="J215" i="16"/>
  <c r="J214" i="16"/>
  <c r="J213" i="16"/>
  <c r="LC212" i="16"/>
  <c r="J212" i="16"/>
  <c r="J210" i="16"/>
  <c r="J209" i="16"/>
  <c r="J208" i="16"/>
  <c r="J207" i="16"/>
  <c r="J206" i="16"/>
  <c r="J205" i="16"/>
  <c r="J204" i="16"/>
  <c r="LC203" i="16"/>
  <c r="J203" i="16"/>
  <c r="LC202" i="16"/>
  <c r="J202" i="16"/>
  <c r="LC201" i="16"/>
  <c r="J201" i="16"/>
  <c r="LC200" i="16"/>
  <c r="J200" i="16"/>
  <c r="LC199" i="16"/>
  <c r="J199" i="16"/>
  <c r="J198" i="16"/>
  <c r="J197" i="16"/>
  <c r="J196" i="16"/>
  <c r="J195" i="16"/>
  <c r="J194" i="16"/>
  <c r="J193" i="16"/>
  <c r="J192" i="16"/>
  <c r="J191" i="16"/>
  <c r="LC190" i="16"/>
  <c r="J190" i="16"/>
  <c r="LB189" i="16"/>
  <c r="KW189" i="16"/>
  <c r="LC188" i="16"/>
  <c r="J188" i="16"/>
  <c r="LC187" i="16"/>
  <c r="J187" i="16"/>
  <c r="LC186" i="16"/>
  <c r="J186" i="16"/>
  <c r="LC185" i="16"/>
  <c r="J185" i="16"/>
  <c r="LC184" i="16"/>
  <c r="J184" i="16"/>
  <c r="LC183" i="16"/>
  <c r="J183" i="16"/>
  <c r="LC182" i="16"/>
  <c r="J182" i="16"/>
  <c r="LC181" i="16"/>
  <c r="J181" i="16"/>
  <c r="LC180" i="16"/>
  <c r="J180" i="16"/>
  <c r="LC179" i="16"/>
  <c r="J179" i="16"/>
  <c r="LC178" i="16"/>
  <c r="J178" i="16"/>
  <c r="LC177" i="16"/>
  <c r="J177" i="16"/>
  <c r="LC176" i="16"/>
  <c r="J176" i="16"/>
  <c r="LC175" i="16"/>
  <c r="J175" i="16"/>
  <c r="LC174" i="16"/>
  <c r="J174" i="16"/>
  <c r="LC173" i="16"/>
  <c r="J173" i="16"/>
  <c r="LC172" i="16"/>
  <c r="J172" i="16"/>
  <c r="LC171" i="16"/>
  <c r="J171" i="16"/>
  <c r="LB170" i="16"/>
  <c r="KW170" i="16"/>
  <c r="J169" i="16"/>
  <c r="LC168" i="16"/>
  <c r="J168" i="16"/>
  <c r="LC167" i="16"/>
  <c r="J167" i="16"/>
  <c r="LC166" i="16"/>
  <c r="J166" i="16"/>
  <c r="LC165" i="16"/>
  <c r="J165" i="16"/>
  <c r="LC164" i="16"/>
  <c r="J164" i="16"/>
  <c r="J163" i="16"/>
  <c r="J162" i="16"/>
  <c r="LC161" i="16"/>
  <c r="J161" i="16"/>
  <c r="LC160" i="16"/>
  <c r="J160" i="16"/>
  <c r="LC159" i="16"/>
  <c r="J159" i="16"/>
  <c r="LC158" i="16"/>
  <c r="J158" i="16"/>
  <c r="LC157" i="16"/>
  <c r="J157" i="16"/>
  <c r="LC156" i="16"/>
  <c r="J156" i="16"/>
  <c r="LC155" i="16"/>
  <c r="J155" i="16"/>
  <c r="LC154" i="16"/>
  <c r="J154" i="16"/>
  <c r="LC153" i="16"/>
  <c r="J153" i="16"/>
  <c r="LC152" i="16"/>
  <c r="J152" i="16"/>
  <c r="LC151" i="16"/>
  <c r="J151" i="16"/>
  <c r="LC150" i="16"/>
  <c r="J150" i="16"/>
  <c r="LC149" i="16"/>
  <c r="J149" i="16"/>
  <c r="LC148" i="16"/>
  <c r="J148" i="16"/>
  <c r="J147" i="16"/>
  <c r="LC146" i="16"/>
  <c r="J146" i="16"/>
  <c r="LC145" i="16"/>
  <c r="J145" i="16"/>
  <c r="LC144" i="16"/>
  <c r="J144" i="16"/>
  <c r="LC143" i="16"/>
  <c r="J143" i="16"/>
  <c r="LC142" i="16"/>
  <c r="J142" i="16"/>
  <c r="LB141" i="16"/>
  <c r="KW141" i="16"/>
  <c r="LC140" i="16"/>
  <c r="J140" i="16"/>
  <c r="J139" i="16"/>
  <c r="LC138" i="16"/>
  <c r="J138" i="16"/>
  <c r="LC137" i="16"/>
  <c r="J137" i="16"/>
  <c r="LC136" i="16"/>
  <c r="J136" i="16"/>
  <c r="LB135" i="16"/>
  <c r="KW135" i="16"/>
  <c r="LC134" i="16"/>
  <c r="J134" i="16"/>
  <c r="LC133" i="16"/>
  <c r="J133" i="16"/>
  <c r="LC132" i="16"/>
  <c r="J132" i="16"/>
  <c r="LB131" i="16"/>
  <c r="KW131" i="16"/>
  <c r="LC130" i="16"/>
  <c r="LC129" i="16"/>
  <c r="J129" i="16"/>
  <c r="LC128" i="16"/>
  <c r="J128" i="16"/>
  <c r="LC127" i="16"/>
  <c r="J127" i="16"/>
  <c r="LB126" i="16"/>
  <c r="KW126" i="16"/>
  <c r="LC125" i="16"/>
  <c r="J125" i="16"/>
  <c r="J124" i="16"/>
  <c r="J123" i="16"/>
  <c r="LC122" i="16"/>
  <c r="J122" i="16"/>
  <c r="LC121" i="16"/>
  <c r="J121" i="16"/>
  <c r="LC120" i="16"/>
  <c r="J120" i="16"/>
  <c r="LB119" i="16"/>
  <c r="KW119" i="16"/>
  <c r="LC118" i="16"/>
  <c r="J118" i="16"/>
  <c r="LC117" i="16"/>
  <c r="J117" i="16"/>
  <c r="LC116" i="16"/>
  <c r="J116" i="16"/>
  <c r="LC115" i="16"/>
  <c r="J115" i="16"/>
  <c r="LC114" i="16"/>
  <c r="J114" i="16"/>
  <c r="LC113" i="16"/>
  <c r="J113" i="16"/>
  <c r="LC112" i="16"/>
  <c r="J112" i="16"/>
  <c r="LC111" i="16"/>
  <c r="J111" i="16"/>
  <c r="LC110" i="16"/>
  <c r="J110" i="16"/>
  <c r="LC109" i="16"/>
  <c r="J109" i="16"/>
  <c r="LC108" i="16"/>
  <c r="J108" i="16"/>
  <c r="LB107" i="16"/>
  <c r="KW107" i="16"/>
  <c r="LC106" i="16"/>
  <c r="J106" i="16"/>
  <c r="LB105" i="16"/>
  <c r="KW105" i="16"/>
  <c r="LC104" i="16"/>
  <c r="J104" i="16"/>
  <c r="LB103" i="16"/>
  <c r="KW103" i="16"/>
  <c r="LC102" i="16"/>
  <c r="J102" i="16"/>
  <c r="LB101" i="16"/>
  <c r="KW101" i="16"/>
  <c r="LC100" i="16"/>
  <c r="J100" i="16"/>
  <c r="LC99" i="16"/>
  <c r="J99" i="16"/>
  <c r="LB98" i="16"/>
  <c r="KW98" i="16"/>
  <c r="LC97" i="16"/>
  <c r="LC96" i="16"/>
  <c r="J96" i="16"/>
  <c r="LC95" i="16"/>
  <c r="J95" i="16"/>
  <c r="LC94" i="16"/>
  <c r="J94" i="16"/>
  <c r="LC93" i="16"/>
  <c r="J93" i="16"/>
  <c r="LB92" i="16"/>
  <c r="KW92" i="16"/>
  <c r="LC91" i="16"/>
  <c r="J91" i="16"/>
  <c r="LB90" i="16"/>
  <c r="KW90" i="16"/>
  <c r="LC89" i="16"/>
  <c r="J89" i="16"/>
  <c r="LC88" i="16"/>
  <c r="J88" i="16"/>
  <c r="LC87" i="16"/>
  <c r="J87" i="16"/>
  <c r="LC86" i="16"/>
  <c r="J86" i="16"/>
  <c r="LC85" i="16"/>
  <c r="J85" i="16"/>
  <c r="LB84" i="16"/>
  <c r="KW84" i="16"/>
  <c r="LC83" i="16"/>
  <c r="J83" i="16"/>
  <c r="LC82" i="16"/>
  <c r="J82" i="16"/>
  <c r="LC81" i="16"/>
  <c r="J81" i="16"/>
  <c r="LC80" i="16"/>
  <c r="J80" i="16"/>
  <c r="LC79" i="16"/>
  <c r="J79" i="16"/>
  <c r="LB78" i="16"/>
  <c r="KW78" i="16"/>
  <c r="LB77" i="16"/>
  <c r="KW77" i="16"/>
  <c r="J77" i="16"/>
  <c r="J76" i="16"/>
  <c r="LB75" i="16"/>
  <c r="KW75" i="16"/>
  <c r="J75" i="16"/>
  <c r="LB74" i="16"/>
  <c r="KW74" i="16"/>
  <c r="J74" i="16"/>
  <c r="LB73" i="16"/>
  <c r="KW73" i="16"/>
  <c r="J73" i="16"/>
  <c r="J72" i="16"/>
  <c r="J71" i="16"/>
  <c r="LB70" i="16"/>
  <c r="KW70" i="16"/>
  <c r="J70" i="16"/>
  <c r="LB69" i="16"/>
  <c r="KW69" i="16"/>
  <c r="J69" i="16"/>
  <c r="LB68" i="16"/>
  <c r="KW68" i="16"/>
  <c r="J68" i="16"/>
  <c r="LB67" i="16"/>
  <c r="KW67" i="16"/>
  <c r="J67" i="16"/>
  <c r="LB66" i="16"/>
  <c r="KW66" i="16"/>
  <c r="J66" i="16"/>
  <c r="LB65" i="16"/>
  <c r="KW65" i="16"/>
  <c r="J65" i="16"/>
  <c r="LB64" i="16"/>
  <c r="KW64" i="16"/>
  <c r="J64" i="16"/>
  <c r="LB63" i="16"/>
  <c r="KW63" i="16"/>
  <c r="J63" i="16"/>
  <c r="LB62" i="16"/>
  <c r="KW62" i="16"/>
  <c r="J62" i="16"/>
  <c r="LB61" i="16"/>
  <c r="KW61" i="16"/>
  <c r="J61" i="16"/>
  <c r="LB60" i="16"/>
  <c r="KW60" i="16"/>
  <c r="J60" i="16"/>
  <c r="LB59" i="16"/>
  <c r="KW59" i="16"/>
  <c r="J59" i="16"/>
  <c r="LB58" i="16"/>
  <c r="KW58" i="16"/>
  <c r="J58" i="16"/>
  <c r="LB57" i="16"/>
  <c r="KW57" i="16"/>
  <c r="J57" i="16"/>
  <c r="LB56" i="16"/>
  <c r="KW56" i="16"/>
  <c r="J56" i="16"/>
  <c r="LB55" i="16"/>
  <c r="KW55" i="16"/>
  <c r="J55" i="16"/>
  <c r="LE54" i="16"/>
  <c r="LB54" i="16"/>
  <c r="KW54" i="16"/>
  <c r="J54" i="16"/>
  <c r="LB53" i="16"/>
  <c r="KW53" i="16"/>
  <c r="J53" i="16"/>
  <c r="LB52" i="16"/>
  <c r="KW52" i="16"/>
  <c r="J52" i="16"/>
  <c r="J51" i="16"/>
  <c r="LB50" i="16"/>
  <c r="KW50" i="16"/>
  <c r="J50" i="16"/>
  <c r="LB49" i="16"/>
  <c r="KW49" i="16"/>
  <c r="J49" i="16"/>
  <c r="LB48" i="16"/>
  <c r="KW48" i="16"/>
  <c r="LC47" i="16"/>
  <c r="J47" i="16"/>
  <c r="LC46" i="16"/>
  <c r="J46" i="16"/>
  <c r="LC45" i="16"/>
  <c r="J45" i="16"/>
  <c r="LB44" i="16"/>
  <c r="KW44" i="16"/>
  <c r="LB43" i="16"/>
  <c r="KW43" i="16"/>
  <c r="J43" i="16"/>
  <c r="J42" i="16"/>
  <c r="J41" i="16"/>
  <c r="LB40" i="16"/>
  <c r="KW40" i="16"/>
  <c r="J40" i="16"/>
  <c r="LB39" i="16"/>
  <c r="KW39" i="16"/>
  <c r="J39" i="16"/>
  <c r="LB38" i="16"/>
  <c r="KW38" i="16"/>
  <c r="J38" i="16"/>
  <c r="LB37" i="16"/>
  <c r="KW37" i="16"/>
  <c r="J37" i="16"/>
  <c r="LB36" i="16"/>
  <c r="KW36" i="16"/>
  <c r="J36" i="16"/>
  <c r="LB35" i="16"/>
  <c r="KW35" i="16"/>
  <c r="J35" i="16"/>
  <c r="LB34" i="16"/>
  <c r="KW34" i="16"/>
  <c r="J34" i="16"/>
  <c r="LB33" i="16"/>
  <c r="KW33" i="16"/>
  <c r="J33" i="16"/>
  <c r="LB32" i="16"/>
  <c r="KW32" i="16"/>
  <c r="LC31" i="16"/>
  <c r="J31" i="16"/>
  <c r="LC30" i="16"/>
  <c r="J30" i="16"/>
  <c r="LB29" i="16"/>
  <c r="KW29" i="16"/>
  <c r="LB28" i="16"/>
  <c r="KW28" i="16"/>
  <c r="J28" i="16"/>
  <c r="LB27" i="16"/>
  <c r="KW27" i="16"/>
  <c r="J27" i="16"/>
  <c r="LB26" i="16"/>
  <c r="KW26" i="16"/>
  <c r="J26" i="16"/>
  <c r="LB25" i="16"/>
  <c r="KW25" i="16"/>
  <c r="J25" i="16"/>
  <c r="LB24" i="16"/>
  <c r="KW24" i="16"/>
  <c r="J24" i="16"/>
  <c r="LB23" i="16"/>
  <c r="KW23" i="16"/>
  <c r="LC22" i="16"/>
  <c r="J22" i="16"/>
  <c r="J21" i="16"/>
  <c r="LC20" i="16"/>
  <c r="J20" i="16"/>
  <c r="LB19" i="16"/>
  <c r="KW19" i="16"/>
  <c r="LC18" i="16"/>
  <c r="LC17" i="16"/>
  <c r="LC16" i="16"/>
  <c r="LB15" i="16"/>
  <c r="KW15" i="16"/>
  <c r="LC14" i="16"/>
  <c r="LC13" i="16"/>
  <c r="LB12" i="16"/>
  <c r="KW12" i="16"/>
  <c r="J245" i="16" l="1"/>
  <c r="J246" i="16"/>
  <c r="LC35" i="16"/>
  <c r="LC57" i="16"/>
  <c r="LC59" i="16"/>
  <c r="LC61" i="16"/>
  <c r="LC65" i="16"/>
  <c r="LC56" i="16"/>
  <c r="LC141" i="16"/>
  <c r="LC90" i="16"/>
  <c r="LC26" i="16"/>
  <c r="LC49" i="16"/>
  <c r="LC119" i="16"/>
  <c r="LC28" i="16"/>
  <c r="LC37" i="16"/>
  <c r="LC39" i="16"/>
  <c r="LC40" i="16"/>
  <c r="LC43" i="16"/>
  <c r="LC52" i="16"/>
  <c r="LC23" i="16"/>
  <c r="LC25" i="16"/>
  <c r="LC32" i="16"/>
  <c r="LC33" i="16"/>
  <c r="LC60" i="16"/>
  <c r="LC62" i="16"/>
  <c r="LC64" i="16"/>
  <c r="LC66" i="16"/>
  <c r="LC67" i="16"/>
  <c r="LC69" i="16"/>
  <c r="LC92" i="16"/>
  <c r="LC101" i="16"/>
  <c r="LC105" i="16"/>
  <c r="LC24" i="16"/>
  <c r="LC38" i="16"/>
  <c r="LC53" i="16"/>
  <c r="LC54" i="16"/>
  <c r="LC84" i="16"/>
  <c r="LC170" i="16"/>
  <c r="LC55" i="16"/>
  <c r="LC63" i="16"/>
  <c r="LC74" i="16"/>
  <c r="LC75" i="16"/>
  <c r="LC27" i="16"/>
  <c r="LC58" i="16"/>
  <c r="LC98" i="16"/>
  <c r="LC131" i="16"/>
  <c r="LC73" i="16"/>
  <c r="LC126" i="16"/>
  <c r="LC19" i="16"/>
  <c r="LC15" i="16"/>
  <c r="LC36" i="16"/>
  <c r="LC50" i="16"/>
  <c r="LC70" i="16"/>
  <c r="LC78" i="16"/>
  <c r="LC189" i="16"/>
  <c r="LC12" i="16"/>
  <c r="LC29" i="16"/>
  <c r="LC34" i="16"/>
  <c r="LC44" i="16"/>
  <c r="LC48" i="16"/>
  <c r="LC68" i="16"/>
  <c r="LC77" i="16"/>
  <c r="LC103" i="16"/>
  <c r="LC107" i="16"/>
  <c r="LC135" i="16"/>
  <c r="J249" i="16" l="1"/>
  <c r="J251" i="16"/>
  <c r="J250" i="16"/>
  <c r="G7" i="11"/>
  <c r="G11" i="11" s="1"/>
  <c r="J254" i="16" l="1"/>
  <c r="H107" i="3"/>
  <c r="H106" i="3"/>
  <c r="H105" i="3"/>
  <c r="H103" i="3"/>
  <c r="H84" i="3"/>
  <c r="H7" i="3"/>
  <c r="H6"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5" i="3"/>
  <c r="H86" i="3"/>
  <c r="H87" i="3"/>
  <c r="H88" i="3"/>
  <c r="H89" i="3"/>
  <c r="H90" i="3"/>
  <c r="H91" i="3"/>
  <c r="H92" i="3"/>
  <c r="H93" i="3"/>
  <c r="H94" i="3"/>
  <c r="H95" i="3"/>
  <c r="H96" i="3"/>
  <c r="H97" i="3"/>
  <c r="H98" i="3"/>
  <c r="H99" i="3"/>
  <c r="H100" i="3"/>
  <c r="H101" i="3"/>
  <c r="H102" i="3"/>
  <c r="H104"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5" i="3"/>
  <c r="R133" i="3"/>
  <c r="S133" i="3" s="1"/>
  <c r="R128" i="3"/>
  <c r="S128" i="3" s="1"/>
  <c r="R123" i="3"/>
  <c r="S123" i="3" s="1"/>
  <c r="R122" i="3"/>
  <c r="S122" i="3" s="1"/>
  <c r="R121" i="3"/>
  <c r="S121" i="3" s="1"/>
  <c r="R120" i="3"/>
  <c r="S120" i="3" s="1"/>
  <c r="R119" i="3"/>
  <c r="S119" i="3" s="1"/>
  <c r="R118" i="3"/>
  <c r="S118" i="3" s="1"/>
  <c r="R117" i="3"/>
  <c r="S117" i="3" s="1"/>
  <c r="R116" i="3"/>
  <c r="S116" i="3" s="1"/>
  <c r="R115" i="3"/>
  <c r="S115" i="3" s="1"/>
  <c r="R114" i="3"/>
  <c r="S114" i="3" s="1"/>
  <c r="R113" i="3"/>
  <c r="S113" i="3" s="1"/>
  <c r="R112" i="3"/>
  <c r="S112" i="3" s="1"/>
  <c r="R111" i="3"/>
  <c r="S111" i="3" s="1"/>
  <c r="R110" i="3"/>
  <c r="S110" i="3" s="1"/>
  <c r="R109" i="3"/>
  <c r="S109" i="3" s="1"/>
  <c r="R108" i="3"/>
  <c r="S108" i="3" s="1"/>
  <c r="R107" i="3"/>
  <c r="S107" i="3" s="1"/>
  <c r="R106" i="3"/>
  <c r="S106" i="3" s="1"/>
  <c r="R105" i="3"/>
  <c r="S105" i="3" s="1"/>
  <c r="R104" i="3"/>
  <c r="S104" i="3" s="1"/>
  <c r="R103" i="3"/>
  <c r="S103" i="3" s="1"/>
  <c r="R102" i="3"/>
  <c r="S102" i="3" s="1"/>
  <c r="R101" i="3"/>
  <c r="S101" i="3" s="1"/>
  <c r="R100" i="3"/>
  <c r="S100" i="3" s="1"/>
  <c r="R99" i="3"/>
  <c r="S99" i="3" s="1"/>
  <c r="R98" i="3"/>
  <c r="S98" i="3" s="1"/>
  <c r="R97" i="3"/>
  <c r="S97" i="3" s="1"/>
  <c r="R96" i="3"/>
  <c r="S96" i="3" s="1"/>
  <c r="R95" i="3"/>
  <c r="S95" i="3" s="1"/>
  <c r="R94" i="3"/>
  <c r="S94" i="3" s="1"/>
  <c r="R93" i="3"/>
  <c r="S93" i="3" s="1"/>
  <c r="R92" i="3"/>
  <c r="S92" i="3" s="1"/>
  <c r="R91" i="3"/>
  <c r="S91" i="3" s="1"/>
  <c r="R90" i="3"/>
  <c r="S90" i="3" s="1"/>
  <c r="R89" i="3"/>
  <c r="S89" i="3" s="1"/>
  <c r="R88" i="3"/>
  <c r="S88" i="3" s="1"/>
  <c r="R87" i="3"/>
  <c r="S87" i="3" s="1"/>
  <c r="R86" i="3"/>
  <c r="S86" i="3" s="1"/>
  <c r="R85" i="3"/>
  <c r="S85" i="3" s="1"/>
  <c r="R84" i="3"/>
  <c r="S84" i="3" s="1"/>
  <c r="R83" i="3"/>
  <c r="S83" i="3" s="1"/>
  <c r="R82" i="3"/>
  <c r="S82" i="3" s="1"/>
  <c r="R81" i="3"/>
  <c r="S81" i="3" s="1"/>
  <c r="R80" i="3"/>
  <c r="S80" i="3" s="1"/>
  <c r="R79" i="3"/>
  <c r="S79" i="3" s="1"/>
  <c r="R78" i="3"/>
  <c r="S78" i="3" s="1"/>
  <c r="R77" i="3"/>
  <c r="S77" i="3" s="1"/>
  <c r="R76" i="3"/>
  <c r="S76" i="3" s="1"/>
  <c r="R75" i="3"/>
  <c r="S75" i="3" s="1"/>
  <c r="R74" i="3"/>
  <c r="S74" i="3" s="1"/>
  <c r="R73" i="3"/>
  <c r="S73" i="3" s="1"/>
  <c r="R72" i="3"/>
  <c r="S72" i="3" s="1"/>
  <c r="R71" i="3"/>
  <c r="S71" i="3" s="1"/>
  <c r="R70" i="3"/>
  <c r="S70" i="3" s="1"/>
  <c r="R69" i="3"/>
  <c r="S69" i="3" s="1"/>
  <c r="R68" i="3"/>
  <c r="S68" i="3" s="1"/>
  <c r="R67" i="3"/>
  <c r="S67" i="3" s="1"/>
  <c r="R66" i="3"/>
  <c r="S66" i="3" s="1"/>
  <c r="R65" i="3"/>
  <c r="S65" i="3" s="1"/>
  <c r="R64" i="3"/>
  <c r="S64" i="3" s="1"/>
  <c r="R63" i="3"/>
  <c r="S63" i="3" s="1"/>
  <c r="R62" i="3"/>
  <c r="S62" i="3" s="1"/>
  <c r="R61" i="3"/>
  <c r="S61" i="3" s="1"/>
  <c r="R60" i="3"/>
  <c r="S60" i="3" s="1"/>
  <c r="R59" i="3"/>
  <c r="S59" i="3" s="1"/>
  <c r="R58" i="3"/>
  <c r="S58" i="3" s="1"/>
  <c r="R57" i="3"/>
  <c r="S57" i="3" s="1"/>
  <c r="R56" i="3"/>
  <c r="S56" i="3" s="1"/>
  <c r="R55" i="3"/>
  <c r="S55" i="3" s="1"/>
  <c r="R54" i="3"/>
  <c r="S54" i="3" s="1"/>
  <c r="R53" i="3"/>
  <c r="S53" i="3" s="1"/>
  <c r="R52" i="3"/>
  <c r="S52" i="3" s="1"/>
  <c r="R51" i="3"/>
  <c r="S51" i="3" s="1"/>
  <c r="R50" i="3"/>
  <c r="S50" i="3" s="1"/>
  <c r="R49" i="3"/>
  <c r="S49" i="3" s="1"/>
  <c r="R48" i="3"/>
  <c r="S48" i="3" s="1"/>
  <c r="R47" i="3"/>
  <c r="S47" i="3" s="1"/>
  <c r="R46" i="3"/>
  <c r="S46" i="3" s="1"/>
  <c r="R45" i="3"/>
  <c r="S45" i="3" s="1"/>
  <c r="R44" i="3"/>
  <c r="S44" i="3" s="1"/>
  <c r="R43" i="3"/>
  <c r="S43" i="3" s="1"/>
  <c r="R42" i="3"/>
  <c r="S42" i="3" s="1"/>
  <c r="R41" i="3"/>
  <c r="S41" i="3" s="1"/>
  <c r="R40" i="3"/>
  <c r="S40" i="3" s="1"/>
  <c r="R39" i="3"/>
  <c r="S39" i="3"/>
  <c r="R38" i="3"/>
  <c r="S38" i="3" s="1"/>
  <c r="R37" i="3"/>
  <c r="S37" i="3" s="1"/>
  <c r="R36" i="3"/>
  <c r="S36" i="3" s="1"/>
  <c r="R35" i="3"/>
  <c r="S35" i="3" s="1"/>
  <c r="R34" i="3"/>
  <c r="S34" i="3" s="1"/>
  <c r="R33" i="3"/>
  <c r="S33" i="3" s="1"/>
  <c r="R32" i="3"/>
  <c r="S32" i="3" s="1"/>
  <c r="R31" i="3"/>
  <c r="S31" i="3" s="1"/>
  <c r="R30" i="3"/>
  <c r="S30" i="3" s="1"/>
  <c r="R29" i="3"/>
  <c r="S29" i="3" s="1"/>
  <c r="R28" i="3"/>
  <c r="S28" i="3" s="1"/>
  <c r="R27" i="3"/>
  <c r="S27" i="3" s="1"/>
  <c r="R26" i="3"/>
  <c r="S26" i="3" s="1"/>
  <c r="R25" i="3"/>
  <c r="S25" i="3" s="1"/>
  <c r="R24" i="3"/>
  <c r="S24" i="3" s="1"/>
  <c r="R23" i="3"/>
  <c r="S23" i="3"/>
  <c r="R22" i="3"/>
  <c r="S22" i="3" s="1"/>
  <c r="R21" i="3"/>
  <c r="S21" i="3" s="1"/>
  <c r="R20" i="3"/>
  <c r="S20" i="3" s="1"/>
  <c r="R19" i="3"/>
  <c r="S19" i="3" s="1"/>
  <c r="R18" i="3"/>
  <c r="S18" i="3" s="1"/>
  <c r="R17" i="3"/>
  <c r="S17" i="3" s="1"/>
  <c r="R16" i="3"/>
  <c r="S16" i="3" s="1"/>
  <c r="R15" i="3"/>
  <c r="S15" i="3" s="1"/>
  <c r="R14" i="3"/>
  <c r="S14" i="3" s="1"/>
  <c r="R13" i="3"/>
  <c r="S13" i="3" s="1"/>
  <c r="R12" i="3"/>
  <c r="S12" i="3" s="1"/>
  <c r="R11" i="3"/>
  <c r="S11" i="3" s="1"/>
  <c r="R10" i="3"/>
  <c r="S10" i="3" s="1"/>
  <c r="R9" i="3"/>
  <c r="S9" i="3" s="1"/>
  <c r="R8" i="3"/>
  <c r="S8" i="3" s="1"/>
  <c r="R7" i="3"/>
  <c r="S7" i="3" s="1"/>
  <c r="R6" i="3"/>
  <c r="S6" i="3" s="1"/>
  <c r="R5" i="3"/>
  <c r="S5" i="3" s="1"/>
  <c r="R13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1</author>
  </authors>
  <commentList>
    <comment ref="P3" authorId="0" shapeId="0" xr:uid="{22138DE2-E946-4DA6-BA30-FE40D140E0C7}">
      <text>
        <r>
          <rPr>
            <b/>
            <sz val="9"/>
            <color indexed="81"/>
            <rFont val="Tahoma"/>
            <family val="2"/>
          </rPr>
          <t>Usuario 1:</t>
        </r>
        <r>
          <rPr>
            <sz val="9"/>
            <color indexed="81"/>
            <rFont val="Tahoma"/>
            <family val="2"/>
          </rPr>
          <t xml:space="preserve">
Datos de Longitud Horizontal Fueron Tomados del SIGMA de la UMV </t>
        </r>
      </text>
    </comment>
    <comment ref="K16" authorId="0" shapeId="0" xr:uid="{9A2DD457-8F63-4779-801C-F6C5176363AF}">
      <text>
        <r>
          <rPr>
            <b/>
            <sz val="9"/>
            <color indexed="81"/>
            <rFont val="Tahoma"/>
            <family val="2"/>
          </rPr>
          <t>Usuario 1:</t>
        </r>
        <r>
          <rPr>
            <sz val="9"/>
            <color indexed="81"/>
            <rFont val="Tahoma"/>
            <family val="2"/>
          </rPr>
          <t xml:space="preserve">
En la vía tiene calzada y tiene espacio público. Sin embargo, en el SIG no aparece si no solo peatonal </t>
        </r>
      </text>
    </comment>
    <comment ref="B90" authorId="0" shapeId="0" xr:uid="{EE595484-D7F8-44C4-829E-707450E2F0D0}">
      <text>
        <r>
          <rPr>
            <b/>
            <sz val="9"/>
            <color indexed="81"/>
            <rFont val="Tahoma"/>
            <family val="2"/>
          </rPr>
          <t>Usuario 1:</t>
        </r>
        <r>
          <rPr>
            <sz val="9"/>
            <color indexed="81"/>
            <rFont val="Tahoma"/>
            <family val="2"/>
          </rPr>
          <t xml:space="preserve">
Este segmento no se puede realizar requiere de un contrato de consultoria.</t>
        </r>
      </text>
    </comment>
  </commentList>
</comments>
</file>

<file path=xl/sharedStrings.xml><?xml version="1.0" encoding="utf-8"?>
<sst xmlns="http://schemas.openxmlformats.org/spreadsheetml/2006/main" count="3322" uniqueCount="829">
  <si>
    <t>No.</t>
  </si>
  <si>
    <t>CIV</t>
  </si>
  <si>
    <t>PK</t>
  </si>
  <si>
    <t>Eje vial</t>
  </si>
  <si>
    <t xml:space="preserve">Desde </t>
  </si>
  <si>
    <t>Hasta</t>
  </si>
  <si>
    <t>Longitud (m)</t>
  </si>
  <si>
    <t>Área (m2)</t>
  </si>
  <si>
    <t>Km/carril</t>
  </si>
  <si>
    <t>observacion</t>
  </si>
  <si>
    <t xml:space="preserve">calle 126 </t>
  </si>
  <si>
    <t>cra 11b bis</t>
  </si>
  <si>
    <t>cra 11c</t>
  </si>
  <si>
    <t xml:space="preserve">cra 13 </t>
  </si>
  <si>
    <t xml:space="preserve">calle 153 </t>
  </si>
  <si>
    <t xml:space="preserve">calle 155 </t>
  </si>
  <si>
    <t xml:space="preserve">calle 135 </t>
  </si>
  <si>
    <t xml:space="preserve">cra 17 </t>
  </si>
  <si>
    <t>cra 17 a</t>
  </si>
  <si>
    <t>cra 18 a</t>
  </si>
  <si>
    <t>cra 7F</t>
  </si>
  <si>
    <t>calle 147</t>
  </si>
  <si>
    <t>calle 148</t>
  </si>
  <si>
    <t>calle 108</t>
  </si>
  <si>
    <t>cra 19</t>
  </si>
  <si>
    <t>cerrada</t>
  </si>
  <si>
    <t>calle 164</t>
  </si>
  <si>
    <t>cra 16c</t>
  </si>
  <si>
    <t>calle 152</t>
  </si>
  <si>
    <t>cra 12C</t>
  </si>
  <si>
    <t xml:space="preserve">calle 104 </t>
  </si>
  <si>
    <t>cra 13A</t>
  </si>
  <si>
    <t>cra 11</t>
  </si>
  <si>
    <t>cll 142</t>
  </si>
  <si>
    <t>cll 144</t>
  </si>
  <si>
    <t>Lo pidio la edil consuelo serna</t>
  </si>
  <si>
    <t>cra 13</t>
  </si>
  <si>
    <t>cll 145</t>
  </si>
  <si>
    <t xml:space="preserve">Criterio 1
Reconstrucción </t>
  </si>
  <si>
    <t xml:space="preserve">Criterio 2
Vías Peatonales </t>
  </si>
  <si>
    <t xml:space="preserve">Criterio 3
Frentes Grandes  </t>
  </si>
  <si>
    <t xml:space="preserve">Criterio 4
Ediles Selecionados  </t>
  </si>
  <si>
    <t xml:space="preserve">Criterio 5
Solictud Alcalde </t>
  </si>
  <si>
    <t>Suma de Criterios
Preseleción</t>
  </si>
  <si>
    <t xml:space="preserve">Frente de Obra No. </t>
  </si>
  <si>
    <t xml:space="preserve">Calzada / Andén </t>
  </si>
  <si>
    <t xml:space="preserve">ID_Calzada </t>
  </si>
  <si>
    <t>Longitud Horizontal 
(m)</t>
  </si>
  <si>
    <t>Ancho 
(m)</t>
  </si>
  <si>
    <t>Área 
(m2)</t>
  </si>
  <si>
    <t xml:space="preserve">Tipo Malla </t>
  </si>
  <si>
    <t xml:space="preserve">Sección Vial </t>
  </si>
  <si>
    <t xml:space="preserve">Tipo de Superficie </t>
  </si>
  <si>
    <t>¿Cuál es la Localización?</t>
  </si>
  <si>
    <t>¿Tiene Rutas de Transporte Público?</t>
  </si>
  <si>
    <t>PCI</t>
  </si>
  <si>
    <t xml:space="preserve">¿Tiene Garantias Vigentes?  </t>
  </si>
  <si>
    <t>¿Tiene Reserva con Otra Entidad?</t>
  </si>
  <si>
    <t xml:space="preserve">Tiene Arboles Perimetrales </t>
  </si>
  <si>
    <t xml:space="preserve">Observaciones </t>
  </si>
  <si>
    <t xml:space="preserve">Localidad </t>
  </si>
  <si>
    <t>UPL</t>
  </si>
  <si>
    <t xml:space="preserve">Sector </t>
  </si>
  <si>
    <t xml:space="preserve">Valor </t>
  </si>
  <si>
    <t xml:space="preserve">Calificación </t>
  </si>
  <si>
    <t>Si/No</t>
  </si>
  <si>
    <t>Entidad</t>
  </si>
  <si>
    <t>Calzada</t>
  </si>
  <si>
    <t xml:space="preserve">Carrera 11 B Bis </t>
  </si>
  <si>
    <t>Calle 125</t>
  </si>
  <si>
    <t>Calle 126</t>
  </si>
  <si>
    <t>Local</t>
  </si>
  <si>
    <t>V7</t>
  </si>
  <si>
    <t xml:space="preserve">Flexible </t>
  </si>
  <si>
    <t xml:space="preserve">Usaquén </t>
  </si>
  <si>
    <t>Santa Barbara</t>
  </si>
  <si>
    <t xml:space="preserve">Santa Barbara Central </t>
  </si>
  <si>
    <t xml:space="preserve">No </t>
  </si>
  <si>
    <t xml:space="preserve">Malo </t>
  </si>
  <si>
    <t xml:space="preserve">Revisar </t>
  </si>
  <si>
    <t xml:space="preserve">Si </t>
  </si>
  <si>
    <t>Secretaria Distrital de Movilidad - SDM</t>
  </si>
  <si>
    <t>Sandra Milena Cantillo Vásquez
Daniela Navarro</t>
  </si>
  <si>
    <t xml:space="preserve">Reconstrucción </t>
  </si>
  <si>
    <t xml:space="preserve">Problemas de Seccuón por Arboles. </t>
  </si>
  <si>
    <t>Recorrido Con Edilesa 
Base de Datos Jesus Requerimientos</t>
  </si>
  <si>
    <t>Calle 163</t>
  </si>
  <si>
    <t>Carrera 20</t>
  </si>
  <si>
    <t>Carrera 21</t>
  </si>
  <si>
    <t>V8</t>
  </si>
  <si>
    <t xml:space="preserve">Toberín </t>
  </si>
  <si>
    <t xml:space="preserve">Las Orquideas </t>
  </si>
  <si>
    <t xml:space="preserve">Bueno </t>
  </si>
  <si>
    <t xml:space="preserve">Unidad de Mantenimiento Vial - UMV </t>
  </si>
  <si>
    <t xml:space="preserve">Dolly Andrea Lugo Cortés </t>
  </si>
  <si>
    <t>Parcheo</t>
  </si>
  <si>
    <t xml:space="preserve">Problema Puntual. Sin embargo parece que se va a realizar por la UMV. </t>
  </si>
  <si>
    <t xml:space="preserve">Recorrido Con Edilesa </t>
  </si>
  <si>
    <t>Calle 162</t>
  </si>
  <si>
    <t xml:space="preserve">Regular </t>
  </si>
  <si>
    <t xml:space="preserve">No Aplica </t>
  </si>
  <si>
    <t xml:space="preserve">Problemas Puntuales. Reparaciones Puntuales. </t>
  </si>
  <si>
    <t>Calle 142</t>
  </si>
  <si>
    <t>Carrera 15</t>
  </si>
  <si>
    <t>Carrera 16</t>
  </si>
  <si>
    <t xml:space="preserve">Intermedia </t>
  </si>
  <si>
    <t>V5</t>
  </si>
  <si>
    <t>Los Cedros</t>
  </si>
  <si>
    <t>Si</t>
  </si>
  <si>
    <t xml:space="preserve">Excelente </t>
  </si>
  <si>
    <t xml:space="preserve">Instituto de Desarrollo Urbano - IDU </t>
  </si>
  <si>
    <t xml:space="preserve">Michael Stivben González Romero </t>
  </si>
  <si>
    <t>Rehabilitación</t>
  </si>
  <si>
    <t xml:space="preserve">Huecos. Cuenta con Diseños del IDU </t>
  </si>
  <si>
    <t xml:space="preserve">Recorrido Con Edil </t>
  </si>
  <si>
    <t>Carrera 16 A</t>
  </si>
  <si>
    <t>Carrera 17</t>
  </si>
  <si>
    <t xml:space="preserve">Muy Malo </t>
  </si>
  <si>
    <t>Carrera 17 A</t>
  </si>
  <si>
    <t>Fallado</t>
  </si>
  <si>
    <t>Carrera 18</t>
  </si>
  <si>
    <t>Carrera 18 A</t>
  </si>
  <si>
    <t>Carrera 19</t>
  </si>
  <si>
    <t xml:space="preserve">Muy Bueno </t>
  </si>
  <si>
    <t>Calle 161A</t>
  </si>
  <si>
    <t>Carrera 22</t>
  </si>
  <si>
    <t xml:space="preserve">Deterioro Total de la Carpeta Asfaltic Existente </t>
  </si>
  <si>
    <t>Carrera 12</t>
  </si>
  <si>
    <t xml:space="preserve">Cerrada </t>
  </si>
  <si>
    <t>Calle 188</t>
  </si>
  <si>
    <t>V9</t>
  </si>
  <si>
    <t>Verbenal</t>
  </si>
  <si>
    <t xml:space="preserve">Verbenal San Antonio </t>
  </si>
  <si>
    <t>Sin Dato</t>
  </si>
  <si>
    <t xml:space="preserve">Problema de Inundación del Segmento Vial / Posible Problema de Redes y Drenaje </t>
  </si>
  <si>
    <t>Calle 109</t>
  </si>
  <si>
    <t>Carrera 1 A E</t>
  </si>
  <si>
    <t>Carrera 1 E</t>
  </si>
  <si>
    <t>V6</t>
  </si>
  <si>
    <t>Santa Ana</t>
  </si>
  <si>
    <t>Mensaje Texto Ing. Nelson Villero 6/12/2023</t>
  </si>
  <si>
    <t xml:space="preserve">Carrera 1 A E </t>
  </si>
  <si>
    <t xml:space="preserve">Carrera 2 E </t>
  </si>
  <si>
    <t>Rigido</t>
  </si>
  <si>
    <t>Carrera 1</t>
  </si>
  <si>
    <t>Carrera 2</t>
  </si>
  <si>
    <t>V3</t>
  </si>
  <si>
    <t>Carrera 3</t>
  </si>
  <si>
    <t>Carrera 4</t>
  </si>
  <si>
    <t>Carrera 5</t>
  </si>
  <si>
    <t>Carrera 5 A</t>
  </si>
  <si>
    <t>Carrera 6</t>
  </si>
  <si>
    <t>V4</t>
  </si>
  <si>
    <t>Calle 110 B</t>
  </si>
  <si>
    <t>Carrera 3 E</t>
  </si>
  <si>
    <t xml:space="preserve">Calle 110 A </t>
  </si>
  <si>
    <t>Calle 110 Bis</t>
  </si>
  <si>
    <t>Carrera 7</t>
  </si>
  <si>
    <t xml:space="preserve">Calle 110 </t>
  </si>
  <si>
    <t>V2</t>
  </si>
  <si>
    <t>Calle 110 A</t>
  </si>
  <si>
    <t xml:space="preserve">Reservado Corredor Verde </t>
  </si>
  <si>
    <t>Calle 111</t>
  </si>
  <si>
    <t>Calle 112</t>
  </si>
  <si>
    <t>Calle 120 A</t>
  </si>
  <si>
    <t>Carrera 9</t>
  </si>
  <si>
    <t>Santa Barbara Oriental</t>
  </si>
  <si>
    <t xml:space="preserve">Empresa de Acueducto y Alcnatarillado </t>
  </si>
  <si>
    <t xml:space="preserve">Reservado EAAB </t>
  </si>
  <si>
    <t>Carrera 13</t>
  </si>
  <si>
    <t>Calle 140</t>
  </si>
  <si>
    <t xml:space="preserve">Cedritos </t>
  </si>
  <si>
    <t>Calle 144</t>
  </si>
  <si>
    <t>Calle 145</t>
  </si>
  <si>
    <t>Calle 145A</t>
  </si>
  <si>
    <t>Calle 146</t>
  </si>
  <si>
    <t xml:space="preserve">Acacias Usaquén </t>
  </si>
  <si>
    <t>Calle 147</t>
  </si>
  <si>
    <t xml:space="preserve">Caobos Salazar </t>
  </si>
  <si>
    <t>Carrera 7H</t>
  </si>
  <si>
    <t>Calle 153</t>
  </si>
  <si>
    <t>Calle 153 Bis</t>
  </si>
  <si>
    <t>San Cristobal Norte</t>
  </si>
  <si>
    <t xml:space="preserve">Barrancas </t>
  </si>
  <si>
    <t>Mensaje Texto Ing. Nelson Villero 22/11/2023</t>
  </si>
  <si>
    <t>Calle 153 A</t>
  </si>
  <si>
    <t>Carrera 8B</t>
  </si>
  <si>
    <t>Calle 107 A</t>
  </si>
  <si>
    <t>Calle 108</t>
  </si>
  <si>
    <t>Santa Ana Occidental</t>
  </si>
  <si>
    <t xml:space="preserve">Francisco Miranda </t>
  </si>
  <si>
    <t xml:space="preserve">Marleny Rico Presidente Junta </t>
  </si>
  <si>
    <t>Diagonal 108 A</t>
  </si>
  <si>
    <t xml:space="preserve">Reservado para Parqueo en Vía </t>
  </si>
  <si>
    <t>Carrera 1 A</t>
  </si>
  <si>
    <t>Calle 127 B Bis A</t>
  </si>
  <si>
    <t xml:space="preserve">Calle 127 B Bis B </t>
  </si>
  <si>
    <t xml:space="preserve">Paramo Urbano I </t>
  </si>
  <si>
    <t>Sandra Milena Cantillo Vásquez</t>
  </si>
  <si>
    <t>Mensaje Texto Ing. Nelson Villero 21/11/2023 "Meterlos"</t>
  </si>
  <si>
    <t>Calle 127 B Bis C</t>
  </si>
  <si>
    <t>Calle 127 C</t>
  </si>
  <si>
    <t>Calle 164</t>
  </si>
  <si>
    <t>Calle 166</t>
  </si>
  <si>
    <t>Toberín</t>
  </si>
  <si>
    <t>Calle 127 D</t>
  </si>
  <si>
    <t xml:space="preserve">Calle 128 B </t>
  </si>
  <si>
    <t xml:space="preserve">Country Club </t>
  </si>
  <si>
    <t>La Calleja</t>
  </si>
  <si>
    <t xml:space="preserve">Sergio Cardona Correa </t>
  </si>
  <si>
    <t xml:space="preserve">Mensaje Texto Ing. Nelson Villero 21/11/2023 
Listado de Jesus </t>
  </si>
  <si>
    <t xml:space="preserve">Calle 128 D </t>
  </si>
  <si>
    <t>Calle 131</t>
  </si>
  <si>
    <t>Calle 148</t>
  </si>
  <si>
    <t>Calle 149</t>
  </si>
  <si>
    <t xml:space="preserve">Las Margaritas </t>
  </si>
  <si>
    <t xml:space="preserve">Daniela Navarro </t>
  </si>
  <si>
    <t xml:space="preserve">Mensaje Texto Ing. Nelson Villero 20/11/2023 </t>
  </si>
  <si>
    <t>Carrera 10A</t>
  </si>
  <si>
    <t>Calle 138</t>
  </si>
  <si>
    <t xml:space="preserve">Listado de Jesus </t>
  </si>
  <si>
    <r>
      <rPr>
        <sz val="11"/>
        <color theme="1"/>
        <rFont val="Calibri"/>
        <family val="2"/>
        <scheme val="minor"/>
      </rPr>
      <t xml:space="preserve"> Arreglo de malla vial y espacio publico:</t>
    </r>
    <r>
      <rPr>
        <b/>
        <sz val="11"/>
        <color theme="1"/>
        <rFont val="Calibri"/>
        <family val="2"/>
        <scheme val="minor"/>
      </rPr>
      <t xml:space="preserve"> Anden.</t>
    </r>
  </si>
  <si>
    <t>Alcaldia Local de Usaquen</t>
  </si>
  <si>
    <t>Calle 127 Bis</t>
  </si>
  <si>
    <r>
      <rPr>
        <sz val="11"/>
        <color theme="1"/>
        <rFont val="Calibri"/>
        <family val="2"/>
        <scheme val="minor"/>
      </rPr>
      <t xml:space="preserve"> Arreglo de malla vial y espacio publico:</t>
    </r>
    <r>
      <rPr>
        <b/>
        <sz val="11"/>
        <color theme="1"/>
        <rFont val="Calibri"/>
        <family val="2"/>
        <scheme val="minor"/>
      </rPr>
      <t xml:space="preserve"> Hueco</t>
    </r>
  </si>
  <si>
    <t xml:space="preserve">Calzada  </t>
  </si>
  <si>
    <t>Calle 127 A</t>
  </si>
  <si>
    <t>Carrera 8A</t>
  </si>
  <si>
    <t>Calle 152A</t>
  </si>
  <si>
    <t xml:space="preserve">Cedro Salazar </t>
  </si>
  <si>
    <r>
      <rPr>
        <sz val="11"/>
        <color theme="1"/>
        <rFont val="Calibri"/>
        <family val="2"/>
        <scheme val="minor"/>
      </rPr>
      <t xml:space="preserve"> Arreglo de malla vial y espacio publico:</t>
    </r>
    <r>
      <rPr>
        <b/>
        <sz val="11"/>
        <color theme="1"/>
        <rFont val="Calibri"/>
        <family val="2"/>
        <scheme val="minor"/>
      </rPr>
      <t xml:space="preserve"> Hueco.</t>
    </r>
  </si>
  <si>
    <t>Carrrera 15</t>
  </si>
  <si>
    <t>Calle 161</t>
  </si>
  <si>
    <t>Calle 161 A</t>
  </si>
  <si>
    <t xml:space="preserve">La Pradera Norte </t>
  </si>
  <si>
    <t xml:space="preserve">Jaime Andrés Vargas Vives </t>
  </si>
  <si>
    <t>Solicitud  alcalde</t>
  </si>
  <si>
    <t>Calle 131A</t>
  </si>
  <si>
    <t xml:space="preserve">Calle 185 </t>
  </si>
  <si>
    <t>Carrera 11B</t>
  </si>
  <si>
    <t>Carrera 12A</t>
  </si>
  <si>
    <t>Carrera 8</t>
  </si>
  <si>
    <t xml:space="preserve">Tibabita </t>
  </si>
  <si>
    <t>Sergio Cardona</t>
  </si>
  <si>
    <t>Carrera 8 Bis</t>
  </si>
  <si>
    <t>Carrera 8C</t>
  </si>
  <si>
    <t>Carrera 7B Bis</t>
  </si>
  <si>
    <t>Calle 156</t>
  </si>
  <si>
    <t>Calle 158 B</t>
  </si>
  <si>
    <t xml:space="preserve">Sergio Cardona Correa 
Esperanza Barrancas </t>
  </si>
  <si>
    <r>
      <t xml:space="preserve">Arreglo de malla vial y espacio publico: </t>
    </r>
    <r>
      <rPr>
        <b/>
        <sz val="11"/>
        <color theme="1"/>
        <rFont val="Calibri"/>
        <family val="2"/>
        <scheme val="minor"/>
      </rPr>
      <t>Hueco.</t>
    </r>
  </si>
  <si>
    <t>Calle 156 B</t>
  </si>
  <si>
    <t>Calle 158</t>
  </si>
  <si>
    <t xml:space="preserve">Barrancas Norte </t>
  </si>
  <si>
    <t>Calle 164C</t>
  </si>
  <si>
    <t>Carrera 8G Bis A</t>
  </si>
  <si>
    <t>Carrera 8H</t>
  </si>
  <si>
    <t xml:space="preserve">Adoquín Concreto </t>
  </si>
  <si>
    <t xml:space="preserve">Jaime Andres Vargas Vives </t>
  </si>
  <si>
    <r>
      <t xml:space="preserve">Arreglo de malla vial y espacio publico: </t>
    </r>
    <r>
      <rPr>
        <b/>
        <sz val="11"/>
        <color theme="1"/>
        <rFont val="Calibri"/>
        <family val="2"/>
        <scheme val="minor"/>
      </rPr>
      <t>Pompeyano.</t>
    </r>
  </si>
  <si>
    <t>Alcalde</t>
  </si>
  <si>
    <t>Carrera 2A</t>
  </si>
  <si>
    <t>Calle 189</t>
  </si>
  <si>
    <t>La Estrellita I</t>
  </si>
  <si>
    <r>
      <t>Arreglo de malla vial y espacio publico:</t>
    </r>
    <r>
      <rPr>
        <b/>
        <sz val="11"/>
        <color theme="1"/>
        <rFont val="Calibri"/>
        <family val="2"/>
        <scheme val="minor"/>
      </rPr>
      <t xml:space="preserve"> Escaleras</t>
    </r>
  </si>
  <si>
    <t xml:space="preserve">Calle 120 </t>
  </si>
  <si>
    <t>Carrera 11D</t>
  </si>
  <si>
    <t>Daniela Navarro</t>
  </si>
  <si>
    <t>Calle 122</t>
  </si>
  <si>
    <t>Calle 123</t>
  </si>
  <si>
    <t xml:space="preserve">Santa Barbara  </t>
  </si>
  <si>
    <t>Carrera 13A</t>
  </si>
  <si>
    <t>Calle 104</t>
  </si>
  <si>
    <t>Calle 105 A Bis</t>
  </si>
  <si>
    <t xml:space="preserve">Rincón del Chico </t>
  </si>
  <si>
    <t xml:space="preserve"> Calzada</t>
  </si>
  <si>
    <t>Calle 119B</t>
  </si>
  <si>
    <t>Carrera 6A</t>
  </si>
  <si>
    <t>Usaquén</t>
  </si>
  <si>
    <t>Contrato: IDU-1720-2021
Estado: Contratado
Intervención: Construcción
Entidad: IDU
Tipo Malla: Local
Fecha Reporte: Febrero 28, 2023</t>
  </si>
  <si>
    <t>Calle 119</t>
  </si>
  <si>
    <t>Calle 119 B</t>
  </si>
  <si>
    <t>Contrato: IDU-1514-2017
Estado: Contratado
Intervención: Estudios y diseños
Entidad: IDU
Tipo Malla: Local
Fecha Reporte: Diciembre 22, 2020</t>
  </si>
  <si>
    <t>Contrato: IDU-1720-2021
Estado: Contratado
Intervención:  Construcción
Entidad: IDU
Tipo Malla: Local
Fecha Reporte: Febrero 28, 2023</t>
  </si>
  <si>
    <t xml:space="preserve">Calle 150 </t>
  </si>
  <si>
    <t>Carrera  19 B</t>
  </si>
  <si>
    <t>Carrera  20</t>
  </si>
  <si>
    <t xml:space="preserve">Carrera 19 A </t>
  </si>
  <si>
    <t>Calle 150</t>
  </si>
  <si>
    <t>Calle 151</t>
  </si>
  <si>
    <t xml:space="preserve">Carrera 17 </t>
  </si>
  <si>
    <t>Calle 152</t>
  </si>
  <si>
    <t xml:space="preserve">Calle 152 A </t>
  </si>
  <si>
    <t>Carrera 14 A</t>
  </si>
  <si>
    <t>Carrera 14 B</t>
  </si>
  <si>
    <t>Contrato: IDU-1695-2020
Estado: terminado
Intervención:  Mantenimiento Periódico
Entidad: IDU
Tipo Malla: Intermedia
Fecha Reporte: Febrero 1, 2023</t>
  </si>
  <si>
    <t xml:space="preserve">Calle 149 </t>
  </si>
  <si>
    <t>Carrera 13 C</t>
  </si>
  <si>
    <t>Carrera 14</t>
  </si>
  <si>
    <t>Carrera 14 Bis</t>
  </si>
  <si>
    <t xml:space="preserve">Calle 138 </t>
  </si>
  <si>
    <t>Carrera 13 A</t>
  </si>
  <si>
    <t>Calle 110</t>
  </si>
  <si>
    <t xml:space="preserve">Molinos Norte </t>
  </si>
  <si>
    <t xml:space="preserve">Reductor de Velocidad
Hueco Malla Vial </t>
  </si>
  <si>
    <t>Contrato:  Proyecto 7858
Estado: terminado
Intervención:  Mantenimiento Periódico
Entidad: UAERMV
Tipo Malla: Circuito Movilidad
Fecha Reporte: Junio 23, 2020</t>
  </si>
  <si>
    <t>Carrera 13 Bis</t>
  </si>
  <si>
    <t xml:space="preserve">Carrera 7 A </t>
  </si>
  <si>
    <t>Los Cedros Oriental</t>
  </si>
  <si>
    <t xml:space="preserve">Consuelo Serna </t>
  </si>
  <si>
    <t>Lista de Jesus 
Fue remitido por Laura el 4 de diciembre de 2023</t>
  </si>
  <si>
    <t xml:space="preserve">Carrera 16 A </t>
  </si>
  <si>
    <t>Calle 143</t>
  </si>
  <si>
    <t>Contrato:  Sin Datos
Estado: Reservado
Intervención:  Mantenimiento Periódico
Entidad: UAERMV
Tipo Malla: Circuito Movilidad
Fecha Reporte: Septiembre, 2023</t>
  </si>
  <si>
    <t xml:space="preserve">Calle 186 Bis </t>
  </si>
  <si>
    <t>Calle 187 A</t>
  </si>
  <si>
    <t>Samir José Abisambra Vesga</t>
  </si>
  <si>
    <t xml:space="preserve">Calle 183 </t>
  </si>
  <si>
    <t>Rural</t>
  </si>
  <si>
    <t xml:space="preserve">La Estrellita </t>
  </si>
  <si>
    <t>Carrera1E</t>
  </si>
  <si>
    <t>Calle 183</t>
  </si>
  <si>
    <t>Calle 183 A</t>
  </si>
  <si>
    <t>Calle 184</t>
  </si>
  <si>
    <t>Carrera1 A E</t>
  </si>
  <si>
    <t>Calle 185</t>
  </si>
  <si>
    <t>Calle 185 A Bis</t>
  </si>
  <si>
    <t xml:space="preserve">Calle 181 C </t>
  </si>
  <si>
    <t>San Jose de Usaquén</t>
  </si>
  <si>
    <t>Afirmado</t>
  </si>
  <si>
    <t>Carrera 17 B</t>
  </si>
  <si>
    <t>Carrera 183</t>
  </si>
  <si>
    <t>Carrera 184</t>
  </si>
  <si>
    <t xml:space="preserve">El Verbenal </t>
  </si>
  <si>
    <t>Requiere de estudios y diseños. Contrato de Consultoría</t>
  </si>
  <si>
    <t>Contrato:  Sin Datos
Estado: Reservado
Intervención:  Mantenimiento Periódico
Entidad: UAERMV
Tipo Malla: Circuito Movilidad
Fecha Reporte: Agosto 2, 2023</t>
  </si>
  <si>
    <t>Calle 186</t>
  </si>
  <si>
    <t>Carrera 18A</t>
  </si>
  <si>
    <t>Carrera 18 B</t>
  </si>
  <si>
    <t>Carrera 18 C</t>
  </si>
  <si>
    <t>Olga Lucia Serrano</t>
  </si>
  <si>
    <r>
      <t xml:space="preserve">Arreglo de malla vial y espacio publico: </t>
    </r>
    <r>
      <rPr>
        <b/>
        <sz val="11"/>
        <color theme="1"/>
        <rFont val="Calibri"/>
        <family val="2"/>
        <scheme val="minor"/>
      </rPr>
      <t>Hueco - Anden.</t>
    </r>
  </si>
  <si>
    <t>Contrato: IDU-1695-2020
Estado: Terminado
Intervención:  Mantenimiento Periódico
Entidad: IDU
Tipo Malla: Intermedia
Fecha Reporte: Febrero 1, 2023</t>
  </si>
  <si>
    <t>Carrera 7 A</t>
  </si>
  <si>
    <t>Carrera 7 B</t>
  </si>
  <si>
    <t>Calle 186 Bis</t>
  </si>
  <si>
    <t>Carrera 7A</t>
  </si>
  <si>
    <t>Cerrado</t>
  </si>
  <si>
    <t>Samir Abisambra</t>
  </si>
  <si>
    <t>Carrera 7 D</t>
  </si>
  <si>
    <t>Calle 163 A</t>
  </si>
  <si>
    <t>Carrera 11 C</t>
  </si>
  <si>
    <t>Carrera 11 B</t>
  </si>
  <si>
    <t>teresa mantilla</t>
  </si>
  <si>
    <t>Contrato :Sin Dato
Estado : Reservado
Intervención:  Diagnostico
Unidad Planeamiento : UPZ16
Entidad : SECRETARIA DISTRITAL DE MOVILIDAD
Tipo Malla: Local
Programa : Sistema de Bicicleta compartida paquete 3</t>
  </si>
  <si>
    <t>Vía Peatonal</t>
  </si>
  <si>
    <t>Calle 102</t>
  </si>
  <si>
    <t>Carrera 19 A</t>
  </si>
  <si>
    <t xml:space="preserve">Santa Bibiana </t>
  </si>
  <si>
    <r>
      <t xml:space="preserve">Arreglo de malla vial y espacio publico: </t>
    </r>
    <r>
      <rPr>
        <b/>
        <sz val="11"/>
        <color theme="1"/>
        <rFont val="Calibri"/>
        <family val="2"/>
        <scheme val="minor"/>
      </rPr>
      <t>Anden.</t>
    </r>
  </si>
  <si>
    <t xml:space="preserve">Puede Requerir de Estudios y Diseños </t>
  </si>
  <si>
    <t>Carrera 15 A</t>
  </si>
  <si>
    <t>Calle 114 A</t>
  </si>
  <si>
    <t xml:space="preserve">San Patricio </t>
  </si>
  <si>
    <t>Carrera 11</t>
  </si>
  <si>
    <t xml:space="preserve">Cedro Narvaez </t>
  </si>
  <si>
    <t>Consuelo Serrna</t>
  </si>
  <si>
    <t>consuelo serna</t>
  </si>
  <si>
    <t>Calle 135 C</t>
  </si>
  <si>
    <t>Lisboa</t>
  </si>
  <si>
    <t>Sergio Caceres</t>
  </si>
  <si>
    <t>Este CIV fue remitido el 21 de noviembre de 2023</t>
  </si>
  <si>
    <t>Tipo Elemento Calzada
Localidad Usaquén
Contrato Proyecto 7858
Estado Terminado
Intervención Mantenimiento Rutinario
Unidad Planeamiento UPZ13
Entidad UAERMV
Tipo Malla Local
Programa Conservación de la Malla Vial Distrital y Cicloinf
Comunicación 20205260691882
Fecha Reporte Agosto 31, 2020</t>
  </si>
  <si>
    <t>Calle 132</t>
  </si>
  <si>
    <t>Carrera 7 B Bis</t>
  </si>
  <si>
    <t>Bella Suiza</t>
  </si>
  <si>
    <t>Tipo Elemento Calzada
Localidad Usaquén
Contrato CONV 2470-2021
Estado Reservado
Intervención Diagnostico
Unidad Planeamiento UPZ14
Entidad TERCERO
Tipo Malla Local
Programa Terminal Transporte Estacionamiento en via
Comunicación 20235260680582
Fecha Reporte Mayo 2, 2023</t>
  </si>
  <si>
    <t>Calle 124</t>
  </si>
  <si>
    <t>Santa Barbara Occidental</t>
  </si>
  <si>
    <t>Sergio caceres</t>
  </si>
  <si>
    <t>Contrato Sin Dato
Estado Reservado
Intervención Señalización
Unidad Planeamiento UPZ16
Entidad SECRETARIA DISTRITAL DE MOVILIDAD
Tipo Malla Circuito Movilidad
Programa Implementación señalizacion SDM
Comunicación 20225262243412
Fecha Reporte Enero 2, 2023</t>
  </si>
  <si>
    <t xml:space="preserve">Carrera 14 B </t>
  </si>
  <si>
    <t>Localidad Usaquén
Contrato Sin Dato
Estado Reservado
Intervención Diagnostico
Unidad Planeamiento UPZ16
Entidad SECRETARIA DISTRITAL DE MOVILIDAD
Tipo Malla Intermedia
Programa Estacionamiento en via
Comunicación 20215261973812
Fecha Reporte Noviembre 29, 2021</t>
  </si>
  <si>
    <t xml:space="preserve">Carrera 8 F Bis </t>
  </si>
  <si>
    <t>Diego lizarazo</t>
  </si>
  <si>
    <t xml:space="preserve">Calle 141 A </t>
  </si>
  <si>
    <t xml:space="preserve">Coronel </t>
  </si>
  <si>
    <t>Fue remitida el día 4 de diciembre de 2023</t>
  </si>
  <si>
    <t>Carrera 20 A</t>
  </si>
  <si>
    <t>Calle 187 Bis</t>
  </si>
  <si>
    <t>El Cerezo</t>
  </si>
  <si>
    <t>Carrerra 8 B</t>
  </si>
  <si>
    <t>Calle 107</t>
  </si>
  <si>
    <t xml:space="preserve">Santa Ana Occidental </t>
  </si>
  <si>
    <t xml:space="preserve">Solicitud de Vía 
Solicitud de Andén </t>
  </si>
  <si>
    <t>Marleny rico Presidenta junta</t>
  </si>
  <si>
    <t>Contrato Sin Dato
Estado Reservado
Intervención Diagnostico
Unidad Planeamiento UPZ14
Entidad SECRETARIA DISTRITAL DE MOVILIDAD
Tipo Malla Local
Programa Estacionamiento en via
Comunicación 20215261973812
Fecha Reporte Noviembre 29, 2021</t>
  </si>
  <si>
    <t>Calle 106</t>
  </si>
  <si>
    <t>Carrerra 8</t>
  </si>
  <si>
    <t>Carrerra 8 A</t>
  </si>
  <si>
    <t xml:space="preserve">Escuela de Infanteria </t>
  </si>
  <si>
    <t>Contrato Sin Dato
Estado Reservado
Intervención Adecuación
Unidad Planeamiento UPZ14
Entidad EAB
Tipo Malla Circuito Movilidad
Programa Sin Dato
Comunicación 20175260081882
Fecha Reporte Febrero 8, 2017</t>
  </si>
  <si>
    <t>Contrato Sin Dato
Estado Reservado
Intervención Adecuación
Unidad Planeamiento UPZ14
Entidad EAB
Tipo Malla Circuito Movilidad
Programa Sin Dato
Comunicación 20175260081882
Fecha Reporte Febrero 8, 2018</t>
  </si>
  <si>
    <t>Estado Reservado
Intervención Diagnostico
Unidad Planeamiento UPZ14
Entidad SECRETARIA DISTRITAL DE MOVILIDAD
Tipo Malla Local
Programa Estacionamiento en via
Comunicación 20215261973812
Fecha Reporte Noviembre 29, 2021</t>
  </si>
  <si>
    <t xml:space="preserve">Calle 185 A </t>
  </si>
  <si>
    <t>Jaime Andrés Vargas Vives</t>
  </si>
  <si>
    <t>Fue remitido por Laura Ramirez el 22 de noviembre de 2023</t>
  </si>
  <si>
    <t>Calle 101</t>
  </si>
  <si>
    <t>Reconstrucción</t>
  </si>
  <si>
    <t>Fue remitido por Laura Ramirez el 5 de diciembre de 2023</t>
  </si>
  <si>
    <t xml:space="preserve">Tiene la ciclorruta en el costado norte y sur </t>
  </si>
  <si>
    <t>Andén</t>
  </si>
  <si>
    <t>No Aplica</t>
  </si>
  <si>
    <t>Contrato Sin Dato
Estado Reservado
Intervención Conservacion
Unidad Planeamiento UPZ14
Entidad ALCALDIA LOCAL DE USAQUEN
Tipo Malla Local
Programa Sin Dato
Comunicación 20235260083832
Fecha Reporte Enero 19, 2023</t>
  </si>
  <si>
    <t>Carrerra 8 C</t>
  </si>
  <si>
    <t>Contrato Sin Dato
Estado Reservado
Intervención Conservacion
Unidad Planeamiento UPZ14
Entidad ALCALDIA LOCAL DE USAQUEN
Tipo Malla Local
Programa Sin Dato
Comunicación 20235260083832
Fecha Reporte Enero 19, 2024</t>
  </si>
  <si>
    <t>Carrerra 8A</t>
  </si>
  <si>
    <t>Contrato Sin Dato
Estado Reservado
Intervención Adecuación
Unidad Planeamiento UPZ14
Entidad EAB
Tipo Malla Local
Programa Sin Dato
Comunicación 20175260081882
Fecha Reporte Febrero 8, 2017</t>
  </si>
  <si>
    <t>Diagonal 108A</t>
  </si>
  <si>
    <t>Carrerra 8B</t>
  </si>
  <si>
    <t>Localidad Usaquén
Contrato 1-01-25500-0828-2023
Estado Reservado
Intervención Adecuación de Redes
Unidad Planeamiento UPZ14
Entidad EAB
Tipo Malla Local
Programa ALCANTARILLADO SANITARIO SUBCUENCA MOLINOS-ETAPA 1
Comunicación 202352601525602
Fecha Reporte Agosto 30, 2023</t>
  </si>
  <si>
    <t>Contrato Proyectos 7858_7903
Estado Terminado
Intervención Mantenimiento Periódico
Unidad Planeamiento UPZ14
Entidad UAERMV
Tipo Malla Circuito Movilidad
Programa Conservación Malla Vial y Red Ciclorruta (7858) y
Comunicación 20215261865202
Fecha Reporte Diciembre 11, 2021</t>
  </si>
  <si>
    <t>Carrera 8 A</t>
  </si>
  <si>
    <t>No</t>
  </si>
  <si>
    <t>Calle 107A</t>
  </si>
  <si>
    <t>Calle 167A</t>
  </si>
  <si>
    <t>Contrato: Sin Dato
Estado: En Licitación
Intervención: Construcción
Entidad: IDU
Tipo Malla: Arterial                                                       Fecha Reporte: Octubre 21, 2022</t>
  </si>
  <si>
    <t>Carrera 4 con Calle 188</t>
  </si>
  <si>
    <t>muro</t>
  </si>
  <si>
    <t>Carrera 4 con Calle 189b</t>
  </si>
  <si>
    <t>carrera 3a No. 186 - 28</t>
  </si>
  <si>
    <t xml:space="preserve">Malla Vial </t>
  </si>
  <si>
    <t>Carrera 11C</t>
  </si>
  <si>
    <t xml:space="preserve">Calle 153 </t>
  </si>
  <si>
    <t xml:space="preserve">Calle 155 </t>
  </si>
  <si>
    <t>Calle 135</t>
  </si>
  <si>
    <t>Carrera 17A</t>
  </si>
  <si>
    <t xml:space="preserve">Calle 135 </t>
  </si>
  <si>
    <t>Carrrera 7F</t>
  </si>
  <si>
    <t xml:space="preserve">Calle 148 </t>
  </si>
  <si>
    <t xml:space="preserve">Calle 170 </t>
  </si>
  <si>
    <t xml:space="preserve">Calle 172 </t>
  </si>
  <si>
    <t xml:space="preserve">Calle 123 </t>
  </si>
  <si>
    <t xml:space="preserve">Calle 124 </t>
  </si>
  <si>
    <t xml:space="preserve">Carrera 8 Bis </t>
  </si>
  <si>
    <t xml:space="preserve">Carrera 8B </t>
  </si>
  <si>
    <t xml:space="preserve">Carrera 8B Bis </t>
  </si>
  <si>
    <t xml:space="preserve">Carrera 8C  </t>
  </si>
  <si>
    <t xml:space="preserve">Carrea 8C Bis </t>
  </si>
  <si>
    <t xml:space="preserve">Carrera 8C Bis </t>
  </si>
  <si>
    <t>Carrera 8D</t>
  </si>
  <si>
    <t>Carrera 8G</t>
  </si>
  <si>
    <t xml:space="preserve">Calle 186B Bis </t>
  </si>
  <si>
    <t>Calle 187A</t>
  </si>
  <si>
    <t xml:space="preserve">Carrera 7C </t>
  </si>
  <si>
    <t>Sin Establecer</t>
  </si>
  <si>
    <t xml:space="preserve">Diagonal 108A </t>
  </si>
  <si>
    <t xml:space="preserve">Elementos del Sistema de Espacio Público Peatonal </t>
  </si>
  <si>
    <t xml:space="preserve">ID_Andén  </t>
  </si>
  <si>
    <t>Calle 105</t>
  </si>
  <si>
    <t xml:space="preserve">Calle 102 </t>
  </si>
  <si>
    <t>Calle 103</t>
  </si>
  <si>
    <t xml:space="preserve">Calle 103 </t>
  </si>
  <si>
    <t>LÍNEA</t>
  </si>
  <si>
    <t xml:space="preserve">CONCEPTO DE GASTO </t>
  </si>
  <si>
    <t xml:space="preserve">META </t>
  </si>
  <si>
    <t xml:space="preserve">INDICADOR </t>
  </si>
  <si>
    <t>Valor Vigencia 2024
(Incluye Interventoría)</t>
  </si>
  <si>
    <t xml:space="preserve">Infraestructura </t>
  </si>
  <si>
    <r>
      <t xml:space="preserve">Construcción, mantenimiento y dotación de </t>
    </r>
    <r>
      <rPr>
        <b/>
        <sz val="11"/>
        <color rgb="FFFF0000"/>
        <rFont val="Calibri"/>
        <family val="2"/>
        <scheme val="minor"/>
      </rPr>
      <t>parques</t>
    </r>
    <r>
      <rPr>
        <sz val="11"/>
        <color theme="1"/>
        <rFont val="Calibri"/>
        <family val="2"/>
        <scheme val="minor"/>
      </rPr>
      <t xml:space="preserve"> vecinales y/o de bolsillo.</t>
    </r>
  </si>
  <si>
    <t>Intervenir 30 Parques vecinales y/o de bolsillo con acciones de mejoramiento, mantenimiento y/o
dotación.</t>
  </si>
  <si>
    <t>Número de Parques vecinales y/o de bolsillo intervenidos en mejoramiento, mantenimiento y/o dotación.</t>
  </si>
  <si>
    <r>
      <t xml:space="preserve">Diseño, construcción y
conservación de </t>
    </r>
    <r>
      <rPr>
        <b/>
        <sz val="11"/>
        <color rgb="FFFF0000"/>
        <rFont val="Calibri"/>
        <family val="2"/>
        <scheme val="minor"/>
      </rPr>
      <t>cicloinfraestructur</t>
    </r>
    <r>
      <rPr>
        <sz val="11"/>
        <color theme="1"/>
        <rFont val="Calibri"/>
        <family val="2"/>
        <scheme val="minor"/>
      </rPr>
      <t>a.</t>
    </r>
  </si>
  <si>
    <t>Intervenir 800 metros lineales de Ciclo-infraestructura con acciones de construcción y/o conservación.</t>
  </si>
  <si>
    <t>Metros lineales construidos
y/o conservados de Cicloinfraestructura.</t>
  </si>
  <si>
    <r>
      <t xml:space="preserve">Diseño, construcción y conservación
(mantenimiento y rehabilitación) de la </t>
    </r>
    <r>
      <rPr>
        <b/>
        <sz val="11"/>
        <color rgb="FFFF0000"/>
        <rFont val="Calibri"/>
        <family val="2"/>
        <scheme val="minor"/>
      </rPr>
      <t>malla
vial local e intermedia</t>
    </r>
    <r>
      <rPr>
        <sz val="11"/>
        <color theme="1"/>
        <rFont val="Calibri"/>
        <family val="2"/>
        <scheme val="minor"/>
      </rPr>
      <t xml:space="preserve"> urbana o rural.</t>
    </r>
  </si>
  <si>
    <t>Intervenir 2 Kilómetros-carril de malla vial urbana (local y/o intermedia) con acciones de construcción y/o conservación</t>
  </si>
  <si>
    <t>Kilómetros-carril construidos y/o conservados de malla vial urbana (local y/o intermedia).</t>
  </si>
  <si>
    <r>
      <t xml:space="preserve">Construcción y/o conservación de elementos
del sistema de </t>
    </r>
    <r>
      <rPr>
        <b/>
        <sz val="11"/>
        <color rgb="FFFF0000"/>
        <rFont val="Calibri"/>
        <family val="2"/>
        <scheme val="minor"/>
      </rPr>
      <t>espacio público peatonal.</t>
    </r>
  </si>
  <si>
    <t>Intervenir 1700 metros cuadrados de elementos del
sistema de espacio público peatonal con acciones de
construcción y/o conservación</t>
  </si>
  <si>
    <t>Metros cuadrados construidos y/o conservados
de elementos del sistema de espacio público peatonal.</t>
  </si>
  <si>
    <r>
      <t xml:space="preserve">Construcción y/o conservación de </t>
    </r>
    <r>
      <rPr>
        <b/>
        <sz val="11"/>
        <color rgb="FFFF0000"/>
        <rFont val="Calibri"/>
        <family val="2"/>
        <scheme val="minor"/>
      </rPr>
      <t>puentes
peatonales y/o vehiculares</t>
    </r>
    <r>
      <rPr>
        <sz val="11"/>
        <color theme="1"/>
        <rFont val="Calibri"/>
        <family val="2"/>
        <scheme val="minor"/>
      </rPr>
      <t xml:space="preserve"> sobre cuerpos de agua (de escala local: urbana y/o rural)</t>
    </r>
  </si>
  <si>
    <t>Intervenir 500 metros cuadrados de Puentes vehiculares y/o peatonales de  escala local sobre cuerpos de agua con acciones de construcción y/o conservación.</t>
  </si>
  <si>
    <t>Metros cuadrados de Puentes vehiculares y/o
peatonales de escala local sobre cuerpos de agua construidos y/o intervenidos.</t>
  </si>
  <si>
    <t xml:space="preserve">TOTAL </t>
  </si>
  <si>
    <t>Definir el Alcance (cuales si cuales no)</t>
  </si>
  <si>
    <t xml:space="preserve">Que tenga ciclorruta mas o menos 200 metros lineales </t>
  </si>
  <si>
    <t xml:space="preserve">Se va a realizar </t>
  </si>
  <si>
    <t xml:space="preserve">Vías Peatonales </t>
  </si>
  <si>
    <t xml:space="preserve">Andes </t>
  </si>
  <si>
    <t xml:space="preserve">Frentes que sean de dos CIVS en adelante, las visito. </t>
  </si>
  <si>
    <t xml:space="preserve">Todas las vías de Sergio </t>
  </si>
  <si>
    <t xml:space="preserve">Todas las Vías de Sandra Cantillo </t>
  </si>
  <si>
    <t>Formulario 1 - Propuesta económica  - Documento tipo de licitación de obra pública de infraestructura de transporte - versión 3</t>
  </si>
  <si>
    <t>Código</t>
  </si>
  <si>
    <t>CCE-EICP-FM-14</t>
  </si>
  <si>
    <t>PRESUPUESTO OFICIAL</t>
  </si>
  <si>
    <t>CONTRATAR POR EL SISTEMA DE PRECIOS UNITARIOS FIJOS Y A MONTO AGOTABLE LA INTERVENCIÓN DE LOS ELEMENTOS DE LA MALLA VIAL LOCAL E INTERMEDIA, ESPACIO PÚBLICO Y CICLOINFRAESTRUCTURA DE LA LOCALIDAD DE USAQUÉN EN BOGOTÁ CON OBRAS Y ACTIVIDADES DE CONSERVACION</t>
  </si>
  <si>
    <t>Nº</t>
  </si>
  <si>
    <t>ÍTEM DE PAGO</t>
  </si>
  <si>
    <t>DESCRIPCIÓN</t>
  </si>
  <si>
    <t>UND.</t>
  </si>
  <si>
    <t>CANTIDAD</t>
  </si>
  <si>
    <t>VR. UNITARIO SIN AIU</t>
  </si>
  <si>
    <t>VR. UNITARIO INCLUIDO AIU</t>
  </si>
  <si>
    <t xml:space="preserve">VALOR TOTAL = VR. UNITARIO INCLUIDO AIU POR LA CANTIDAD                               </t>
  </si>
  <si>
    <t xml:space="preserve">CAPITULO 1: PAVIMENTOS </t>
  </si>
  <si>
    <t xml:space="preserve">SUB-CAPITULO 1.1: PRELIMINARES Y EXCAVACIONES </t>
  </si>
  <si>
    <t>REPLANTEO GENERAL</t>
  </si>
  <si>
    <t>M2</t>
  </si>
  <si>
    <t>EXCAVACIÓN MECÁNICA EN MATERIAL COMÚN (INCLUYE CARGUE)</t>
  </si>
  <si>
    <t>M3</t>
  </si>
  <si>
    <t>Depende de estructura</t>
  </si>
  <si>
    <t xml:space="preserve">SUB-CAPITULO 1.2: DEMOLICIONES </t>
  </si>
  <si>
    <t>DEMOLICION PAVIMENTO ASFALTICO (INCLUYE CARGUE). NO INCLUYE TRANSPORTE Y DISPOSICIÓN FINAL DE SOBRANTES.</t>
  </si>
  <si>
    <t>DEMOLICION MANUAL SARDINEL EXISTENTE (INCLUYE CARGUE). NO INCLUYE TRANSPORTE Y DISPOSICIÓN FINAL DE SOBRANTES.</t>
  </si>
  <si>
    <t>ML</t>
  </si>
  <si>
    <t>DEMOLICIÓN CONCRETO ESTRUCTURAL (INCLUYE CARGUE MANUAL). NO INCLUYE TRANSPORTE Y DISPOSICIÓN FINAL DE SOBRANTES.</t>
  </si>
  <si>
    <t>SUB-CAPITULO 1.3: TRANSPORTE Y ACARREOS</t>
  </si>
  <si>
    <t>TRANSPORTE Y DISPOSICION FINAL DE ESCOMBROS EN SITIO AUTORIZADO (DISTANCIA DE TRANSPORTE 28 KM)</t>
  </si>
  <si>
    <t>TRANSPORTE DE MATERIAL PROVENIENTE DE SITIO DE OBRA AL SITIO DISPUESTO PARA MEZCLAS, ESTABILIZAR O DEJAR EN PATIOS DE ACOPIO DEL IDU, EN DISTANCIA HASTA 21 KM.</t>
  </si>
  <si>
    <t>TRANSPORTE DE MATERIAL FRESADO PROVENIENTE DE SITIO DE OBRA AL SITIO DISPUESTO PARA MEZCLAS, ESTABILIZAR O DEJAR EN PATIOS DE ACOPIO DEL IDU.</t>
  </si>
  <si>
    <t>SUB-CAPITULO 1.4: GEOTEXTILES</t>
  </si>
  <si>
    <t>GEOTEXTIL T, RESIST. ULTIMA (TIRA ANCHA)=90 KN/M PARA SEPARACION SUBRASANTE/CAPAS GRANULARES (INC. SUMIN. E INSTALACIÓN)</t>
  </si>
  <si>
    <t>GEOMALLAS CON FIBRAS CONTINUAS DE MULTIFILAMENTOS DE POLIESTER DE ALTA TENACIDAD (IDU ET SECCION 342-11 TRAFICO T4 - T5, RESISTENCIA ULTIMA &gt; 100KN/M). SUMINISTRO E INSTALACION.</t>
  </si>
  <si>
    <t>GEOCELDA HDPE PERFORADA, ALTURA 15 CM (SUMINISTRO E INSTALACIÓN).</t>
  </si>
  <si>
    <t>GEOTEXTIL TEJIDO PARA SEPARACIÓN SUBRASANTE/CAPAS GRANULARES (Incluye Suministro e Instalación)</t>
  </si>
  <si>
    <t>COP-ALU-327-23-NP-05</t>
  </si>
  <si>
    <t>GEOMALLA MULTIAXIAL, RESISTENCIA A LA FLUENCIA DE 300 KN/M, RIGIDEZ COMPUESTA SUELO - GEOSINTETICO (KSGC) &gt; 20 KN/M</t>
  </si>
  <si>
    <t>SUB-CAPITULO 1.5: REDES TELEFONICAS</t>
  </si>
  <si>
    <t>CARCAMO 2 A 4 VIAS COLOMBIA TELECOMUNICACIONES</t>
  </si>
  <si>
    <t>CARCAMO 6 A 9 VIAS COLOMBIA TELECOMUNICACIONES</t>
  </si>
  <si>
    <t>SUB-CAPITULO 1.6: RELLENOS Y CAPAS GRANULARES</t>
  </si>
  <si>
    <t>NIVELACION Y COMPACTACIÓN DE SUBRASANTE</t>
  </si>
  <si>
    <t>BASE GRANULAR CLASE B (BG_B) (SUMINISTRO, EXTENDIDO, NIVELACIÓN, HUMEDECIMIENTO Y COMPACTACIÓN CON VIBROCOMPACTADOR)</t>
  </si>
  <si>
    <t>SUBBASE GRANULAR CLASE C (SBG_C) (SUMINISTRO, EXTENDIDO, NIVELACIÓN, HUMEDECIMIENTO Y COMPACTACIÓN CON VIBROCOMPACTADOR)</t>
  </si>
  <si>
    <t>BASE GRANULAR CLASE B (BG_B) (SUMINISTRO, EXTENDIDO MANUAL, HUMEDECIMIENTO Y COMPACTACIÓN)</t>
  </si>
  <si>
    <t>SUBBASE GRANULAR CLASE B (SBG_B) (SUMINISTRO, EXTENDIDO MANUAL, HUMEDECIMIENTO Y COMPACTACIÓN)</t>
  </si>
  <si>
    <t>SUBBASE GRANULAR CLASE B (SBG_B) CON RECICLADO DE CONCRETO (SUMINISTRO, EXTENDIDO, NIVELACIÓN, HUMEDECIMIENTO Y COMPACTACIÓN CON VIBROCOMPACTADOR)</t>
  </si>
  <si>
    <t>RECICLAJE DE PAVIMENTO ASFALTICO EN EL SITIO CON 5% DE EMULSION ASFALTICA, INCLUYE 1.5% DE CEMENTO PORTLAND. TRANSPORTE PETREOS 23 KM.</t>
  </si>
  <si>
    <t>ESTABILIZACIÓN DE SUBRASANTE CON RAJÓN, INCLUYE EQUIPO DE COMPACTACIÓN (SUMINISTRO, EXTENDIDO, NIVELACIÓN Y COMPACTACIÓN CON EQUIPO MECÁNICO. NO INCLUYE MATERIAL DE SELLO)</t>
  </si>
  <si>
    <t>COP-ALU-327-23-NP-02</t>
  </si>
  <si>
    <t>ESTABILIZACIÓN DE BASE GRANULAR CON ADITIVO POTENCIALIZADOR FLEXIBILIZANTE + CEMENTO 5%</t>
  </si>
  <si>
    <t>COP-ALU-327-23-NP-03</t>
  </si>
  <si>
    <t>PERFORACIONES EN SECO DE 3". Incluye Equipo de Perforación y Accesorios, Suministro e Instalación de Cal Comercial al 6%.</t>
  </si>
  <si>
    <t>AGREGADOS RECICLADOS PARA SUBBASE GRANULAR (AR_SBG50) (Suministro, Extendido, Nivelación, Humedecimiento y Compactación con vibrocompactador)</t>
  </si>
  <si>
    <t>SUB-CAPITULO 1.7: AUXILIARES</t>
  </si>
  <si>
    <t>SELLO DE FISURAS</t>
  </si>
  <si>
    <t>PROCESO DE INSTALACION DE RECICLADO DE MATERIAL DE PAVIMENTO ASFALTICO (INCLUYE EXTENDIDO, NIVELACION Y COMPACTACION)</t>
  </si>
  <si>
    <t>CAPA DE SUELO DE SUBRASANTE ESTABILIZADA CON CAL HIDRATADA TIPO N, IN SITU AL 4%. (SUMINISTRO, EXTENDIDO, NIVELACION, HUMEDECIMIENTO Y COMPACTACION).</t>
  </si>
  <si>
    <t>SUB-CAPITULO 1.8: CONCRETOS Y MEZCLAS</t>
  </si>
  <si>
    <t>LOSA DE CONCRETO MR43 (SUMINISTRO, FORMALETEADO, COLOCACIÓN Y ACABADO. NO INCLUYE ACERO, CURADO, JUNTAS)</t>
  </si>
  <si>
    <t>LOSA DE CONCRETO MR45 (SUMINISTRO, FORMALETEADO, COLOCACIÓN, CURADO, JUNTAS Y ACABADO. INCLUYE CANASTILLA PASA JUNTA.</t>
  </si>
  <si>
    <t>LOSA DE CONCRETO MR45 ACELERADO A 3 DÍAS (SUMINISTRO, FORMALETEADO, COLOCACIÓN Y ACABADO. NO INCLUYE ACERO, CURADO Y JUNTAS).</t>
  </si>
  <si>
    <t>PISO EN CONCRETO MR45 (315 Kg/Cm2) GRAVA COMÚN ACELERADO A 7 DÍAS, ESTAMPADO PARA POMPEYANOS Y VIAS A DESNIVEL, COLOR OCRE (Incluye suministro y colocación de concreto, juego de moldes, desmoldante en polvo, curador para concreto, corte y sellado de juntas).</t>
  </si>
  <si>
    <t>CURADO DE LOSAS DE CONCRETO (SUMINISTRO Y APLICACIÓN)</t>
  </si>
  <si>
    <t>CORTE DE PAVIMENTO - INCLUYE EQUIPO: CORTADORA DE CONCRETO INCLUYE OPERARIO Y COMBUSTIBLE. INCLUYE DISCO DIAMANTADO ASFALTO-CONCRETO 350 MM, AGUA Y MANO DE OBRA</t>
  </si>
  <si>
    <t>MEZCLA DENSA EN CALIENTE MD20 ASFALTO 80-100 (SUMINISTRO, EXTENDIDO, NIVELACIÓN Y COMPACTACIÓN MECANICA)</t>
  </si>
  <si>
    <t>SELLADO DE JUNTAS EN PAVIMENTO DE CONCRETO HIDRAULICO (INCLUYE LIMPIEZA, SUMINISTRO E INSTALACIÓN DE FONDO Y SELLANTE)</t>
  </si>
  <si>
    <t>RIEGO DE LIGA CON EMULSION ASFALTICA CRR-1 (SUMINISTRO, BARRIDO SUPERFICIE Y RIEGO MECANICO)</t>
  </si>
  <si>
    <t>MEZCLA ASFÁLTICA EN CALIENTE TIPO DENSO MD12 ASFALTO  80-100 (INCLUYE SUMINISTRO, EXTENDIDO, NIVELACIÓN, COMPACTACIÓN MECANICA CON VIBROCOMPACTADOR Y COMPACTADOR DE LLANTAS, FACTOR DE COMPACTACIÓN Y TRANSPORTE DE ATERIAL A 21KMS)</t>
  </si>
  <si>
    <t>CORTE Y AMPLIACIÓN DE JUNTA EN PAVIMENTO DE CONCRETO HIDRAULICO</t>
  </si>
  <si>
    <t>MEZCLA ASFÁLTICA EN CALIENTE TIPO DENSO MD20 ASFALTO 80-100.  (INCLUYE SUMINISTRO, EXTENDIDO, NIVELACIÓN MANUAL Y COMPACTACIÓN MECÁNICA CON VIBROCOMPACTADOR TÁNDEM PEQUEÑO, INCLUYE OPERARIO Y COMBUSTIBLE, FACTOR DE COMPACTACION Y TRANSPORTE DE MATERIAL A 21 KMS)</t>
  </si>
  <si>
    <t>SELLADO DE JUNTAS EN PAVIMENTO FLEXIBLE (INCLUYE LIMPIEZA, SUMINISTRO E INSTALACIÓN DE FONDO Y EMULSIÓN ASFÁLTICA CRR-1)</t>
  </si>
  <si>
    <t>MEZCLA ASFÁLTICA EN CALIENTE TIPO DENSO MD12 ASFALTO 80-100. ( INCLUYE SUMINISTRO, EXTENDIDO, NIVELACIÓN MANUAL, COMPACTACIÓN MECÁNICA CON VIBROCOMPACTADOR TÁNDEM PEQUEÑO, CON OPERARIO Y COMBUSTIBLE, FACTOR DE COMPACTACIÓN Y TRANSPORTE DE MATERIAL A 21 KMS).</t>
  </si>
  <si>
    <t>MEZCLA ASFALTICA CON ASFALTO CAUCHO (SUMINISTRO, EXTENDIDO, NIVELACIÓN Y COMPACTACIÓN MECANICA)</t>
  </si>
  <si>
    <t>IMPRIMACIÓN CON EMULSIÓN ASFÁLTICA CRL-1 (INCLUYE SUMINISTRO, BARRIDO DE SUPERFICIE Y RIEGO MECANICO).</t>
  </si>
  <si>
    <t>ACOPIO Y TRASIEGO MECANICO DE MATERIAL DE FRESADO EN EL SITIO DE ALMACENAMIENTO TRANSITORIO.</t>
  </si>
  <si>
    <t>HR</t>
  </si>
  <si>
    <t>PISO EN CONCRETO MR43 (315 KG/CM2) GRAVA COMÚN ACELERADO A 7 DÍAS, ESTAMPADO PARA POMPEYANOS, e=0.23m (INCLUYE SUMINISTRO Y COLOCACIÓN DE CONCRETO, JUEGO DE MOLDES, DESMOLDANTE EN POLVO, CURADOR PARA CONCRETO, CORTE Y SELLADO DE JUNTAS.</t>
  </si>
  <si>
    <t>MEZCLA ASFÁLTICA DENSA EN CALIENTE MD12 CON CEMENTO ASFÁLTICO 60-70 (SUMINISTRO, EXTENDIDO, NIVELACIÓN Y COMPACTACIÓN MECANICA CON VIBROCOMPACTADOR Y COMPACTADOR DE LLANTAS)</t>
  </si>
  <si>
    <t>FRESADO PAVIMENTO ASFÁLTICO (INCLUYE CARGUE) INCLUYE AGUA, PUNTAS. NO INCLUYE TRANSPORTE DE MAQUINARIA, TRANSPORTE DEL FRESADO NI DISPOSICIÓN FINAL).</t>
  </si>
  <si>
    <t>MEZCLA ASFÁLTICA EN CALIENTE TIPO DENSO MD12 CON CEMENTO ASFÁLTICO 60-70 - HORARIO NOCTURNO.  (SUMINISTRO, EXTENDIDO, NIVELACIÓN MANUAL Y COMPACTACIÓN MECÁNICA CON VIBROCOMPACTADOR TÁNDEM PEQUEÑO, INCLUYE OPERARIO Y COMBUSTIBLE).</t>
  </si>
  <si>
    <t>INSTALACIÓN DE MATERIAL DE FRESADO. (EXTENDIDO Y COMPACTACIÓN CON VIBROCOMPACTADOR).</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</si>
  <si>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</si>
  <si>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</si>
  <si>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MEZCLA ASFÁLTICA EN CALIENTE DENSA MD19 con Cemento Asfáltico CA14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</si>
  <si>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</si>
  <si>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</si>
  <si>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MCCh25-A CON CEMENTO ASFÁLTICO MODIFICADO CON CAUCHO (SUMINISTRO, EXTENDIDO, NIVELACIÓN Y COMPACTACIÓN MECÁNICA)</t>
  </si>
  <si>
    <t>MEZCLA ASFÁLTICA EN CALIENTE DENSA MD25 CON CEMENTO ASFÁLTICO (Suministro, Extendido, Nivelación y Compactación mecanica con vibrocompactador y compactador de llantas)</t>
  </si>
  <si>
    <t>SUB-CAPITULO 1.9: 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</si>
  <si>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</si>
  <si>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</si>
  <si>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ACERO LISO PARA TRANSFERENCIA DE LOSAS D= 1 1/4" (NO INCLUYE CANASTILLA). SUMINISTRO E INSTALACIÓN.</t>
  </si>
  <si>
    <t>CANASTILLA PASAJUNTAS (INCLUYE SUMINISTRO Y FIJACIÓN)</t>
  </si>
  <si>
    <t>(DOVELAS) ACERO LISO PARA TRANSFERENCIA DE LOSAS D= 1 1/2" (NO INCLUYE CANASTILLA). SUMINISTRO E INSTALACIÓN.</t>
  </si>
  <si>
    <t>(DOVELAS) ACERO LISO PARA TRANSFERENCIA DE LOSAS D= 1" (NO INCLUYE CANASTILLA). SUMINISTRO E INSTALACIÓN.</t>
  </si>
  <si>
    <t>SUB-CAPITULO 1.10: SARDINELES</t>
  </si>
  <si>
    <t>SARDINEL TIPO A10 (SUMINISTRO E INSTALACIÓN. INCLUYE 3CM MORTERO 1:5)</t>
  </si>
  <si>
    <t>SARDINEL ESPECIAL A100 PARA RAMPA TIPO A (SUMINISTRO E INSTALACIÓN. INCLUYE 3CM MORTERO 1:5)</t>
  </si>
  <si>
    <t>UN</t>
  </si>
  <si>
    <t>SARDINEL H=0.40M, E=0.15M CONCRETO 3000 PSI (FUNDIDO EN SITIO, CONCRETO HECHO EN OBRA. INC. SUMIN, FORMALET. Y CONST.)</t>
  </si>
  <si>
    <t>CAÑUELA TIPO A120 (SUMINISTRO E INSTALACIÓN. INCLUYE 3CM MORTERO 2000 PSI)</t>
  </si>
  <si>
    <t>SARDINEL BAJO A85 PARA RAMPAS (SUMINISTRO E INSTALACIÓN. INCLUYE 3CM MORTERO 2000 PSI)</t>
  </si>
  <si>
    <t>SUB-CAPITULO 1.11: ARBOLES Y GRAMAS</t>
  </si>
  <si>
    <t>TRATAMIENTO SILVICULTURAL PODA DE RAÍCES (INCLUYE EXCAVACIÓN MANUAL, CORTE, CICATRIZACIÓN Y DISPOSICIÓN FINAL DE ESCOMBROS A 28 KILÓMETROS)</t>
  </si>
  <si>
    <t>SUB-CAPITULO 1.12: MANTENIMIENTO Y REHABILITACIÓN DE VIAS</t>
  </si>
  <si>
    <t>REHABILITACIÓN DE PAVIMENTO FLEXIBLE E= 0.12M</t>
  </si>
  <si>
    <t>CONSTRUCCIÓN DE PAVIMENTO RÍGIDO: LOSAS EN CONCRETO HIDRÁULICO MR45 E=0.20M (NO INCLUYE SARDINEL)</t>
  </si>
  <si>
    <t>REHABILITACIÓN DE PAVIMENTO RÍGIDO: LOSAS EN CONCRETO HIDRÁULICO MR45 E=0.24M PARA TRONCAL</t>
  </si>
  <si>
    <t>REDUCTOR DE VELOCIDAD TIPO RESALTO PARABOLICO DE 4 METROS DE ANCHO. EN CONCRETO PREMEZCLADO 4000 PSI  (280 Kg/cm2) GRAVA COMÚN.  SUMINISTRO E INSTALACION. (INCLUYE FORMALETA,  REFUERZO, CURADO Y PINTURA).</t>
  </si>
  <si>
    <t>CAPITULO 2: ESPACIO PUBLICO - ANDENES</t>
  </si>
  <si>
    <t>SUB-CAPITULO 2.1: DEMOLICIONES</t>
  </si>
  <si>
    <t>DEMOLICIÓN PISOS DE CONCRETO (ESPESOR VARIABLE HASTA 0.10 M. INCLUYE CARGUE). NO INCLUYE TRANSPORTE Y DISPOSICIÓN FINAL DE SOBRANTES.</t>
  </si>
  <si>
    <t>DEMOLICIÓN MANUAL DE CAMARA DE PASO DOBLE ETB (INCLUYE DEMOLICIÓN DE PLACA PISO, TAPA, MUROS Y CAÑUELAS Y CARGUE)</t>
  </si>
  <si>
    <t>SUB-CAPITULO 2.2: EXCAVACIONES</t>
  </si>
  <si>
    <t>EXCAVACION MANUAL EN MATERIAL COMUN. INCLUYE CARGUE.</t>
  </si>
  <si>
    <t>SUB-CAPITULO 2.3: GEOTEXTILES</t>
  </si>
  <si>
    <t>GEOTEXTIL NT 4000 PARA ESTABILIZACION SUBRASANTE/CAPAS GRANULARES (INC. SUMINISTRO E INSTALACIÓN)</t>
  </si>
  <si>
    <t>SUB-CAPITULO 2.4: RELLENOS Y CAPAS GRANULARES</t>
  </si>
  <si>
    <t>SUBBASE GRANULAR PEATONAL SBG_PEA. SUMINISTRO, EXTENDIDO MANUAL, NIVELACIÓN, HUMEDECIMIENTO Y COMPACTACIÓN</t>
  </si>
  <si>
    <t>SUB-CAPITULO 2.5: CONCRETOS Y ADOQUINES</t>
  </si>
  <si>
    <t>LOSA DE CONCRETO MR41 (SUMINISTRO, FORMALETEADO, COLOCACIÓN Y ACABADO. NO INCLUYE ACERO, CURADO, JUNTAS)</t>
  </si>
  <si>
    <t>ADOQUIN DE ARCILLA TR. LIVIANO 20X10X6CM (SUMINISTRO E INSTALACIÓN. INCLUYE BASE 4CM MORTERO 2000 Y ARENA DE SELLO)</t>
  </si>
  <si>
    <t>PISO EN CONCRETO COLOR GRIS MR41 (280 Kg/Cm2) GRAVA 1" 28 DIAS  ESTAMPADO e=0.10m (INCLUYE SUMINISTRO Y COLOCACIÓN DE CONCRETO, JUEGO DE MOLDES,  DESMOLDANTE EN POLVO, CURADOR PARA CONCRETO, INCLUYE CORTE Y SELLADO DE JUNTAS.</t>
  </si>
  <si>
    <t>MALLA ELECTROSOLDADA 0.15 X 0.15 M, D= 8,5 MM, 8,5 MM (INCLUYE SUMINISTRO, FIJACIÓN E INSTALACIÓN)</t>
  </si>
  <si>
    <t>CONCRETO 3000 PSI (HECHO EN OBRA 1:2:2 CON ARENA DE RÍO Y TRITURADO DE 3/4")</t>
  </si>
  <si>
    <t>VIGA EN CONCRETO PREMEZCLADO DE 3500 PSI (24 Mpa) GRAVA COMUN (Incluye Sumin., bombeo con autobomba, Formaleteo en madera, Colocación y Curado. No incl. Refuerzo)</t>
  </si>
  <si>
    <t>CONCRETO 1500 PSI GRAVA COMÚN PARA SOLADOS (PREMEZCLADO. INCLUYE SUMINISTRO Y COLOCACIÓN)</t>
  </si>
  <si>
    <t>BORDILLO PREFABRICADO A80 (SUMINISTRO E INSTALACIÓN. INCLUYE 3CM MORTERO DE NIVELACIÓN 1:5)</t>
  </si>
  <si>
    <t>FRANJA DE AJUSTE EN CONCRETO 3000 PSI E= 10 CM ANCHO ENTRE 12-20CM</t>
  </si>
  <si>
    <t>ESTAMPADO PARA CONCRETO MR DE POMPEYANOS, ACCESOS VEHICULARES A PREDIOS Y VÍAS (ACABADO Y CURADO, SUMINISTRO Y MANO DE OBRA. INCLUYE JUEGO DE MOLDES, COLOR ENDURECEDOR DE CUARZO, DESMOLDANTE EN POLVO COLOR, SELLADOR ACRÍLICO TRANSPARENTE SEMILUSTRE).</t>
  </si>
  <si>
    <t>CENEFA EN LOSETA PREFABRICADA A57 TÁCTIL ALERTA (20X20X6) CM. SUMINISTRO E INSTALACIÓN. (INCLUYE 4CM DE MORTERO 1:5 HECHO EN OBRA PARA BASE Y ARENA DE PEÑA PARA SELLO)</t>
  </si>
  <si>
    <t>SUB-CAPITULO 2.6: MOBILIARIO URBANO</t>
  </si>
  <si>
    <t>BOLARDO EN HIERRO TIPO M63 (SUMINISTRO E INSTALACIÓN. INCLUYE BASE EN CONCRETO 1500 PSI, HECHO EN OBRA)</t>
  </si>
  <si>
    <t>BOLARDO EN CONCRETO TIPO M60 (SUMINISTRO E INSTALACIÓN. INCLUYE BASE EN CONCRETO 1500 PSI, PREMEZCLADO)</t>
  </si>
  <si>
    <t>BANCA EN CONCRETO TIPO M30 (SUMINISTRO E INSTALACIÓN. NO INCLUYE MATERIAL DE BASE)</t>
  </si>
  <si>
    <t>BOLARDO EN CONCRETO TIPO M60 (SUMINISTRO E INSTALACIÓN. INCLUYE BASE EN CONCRETO 3000 PSI, HECHO EN OBRA)</t>
  </si>
  <si>
    <t>BOLARDO EN HIERRO TIPO M63 (SUMINISTRO E INSTALACIÓN. INCLUYE BASE EN CONCRETO 3000 PSI PREMEZCLADO)</t>
  </si>
  <si>
    <t>BARANDA METÁLICA M81 (INSTALADO Y PINTADO)</t>
  </si>
  <si>
    <t>SUB-CAPITULO 2.7: INDICES</t>
  </si>
  <si>
    <t>CONSTRUCCIÓN DE ANDEN EN LOSA DE CONCRETO DE 3000 PSI HECHO EN OBRA. NO INCLUYE BORDILLO. NO INCLUYE REDES.</t>
  </si>
  <si>
    <t>REHABILITACIÓN DE ANDEN EN LOSA DE CONCRETO DE 3000 PSI HECHO EN OBRA. NO INCLUYE BORDILLO. NO INCLUYE REDES.</t>
  </si>
  <si>
    <t>MANTENIMIENTO PREVENTIVO ESPACIO PUBLICO EN ADOQUIN INCLUYE SELLO DE JUNTAS, BARRIDO, Y RETIRO MANUAL DE CAPA VEGETAL</t>
  </si>
  <si>
    <t>CAPITULO 3: REDES HIDROSANITARIAS</t>
  </si>
  <si>
    <t>SUB-CAPITULO 3.1: DEMOLICIONES</t>
  </si>
  <si>
    <t>DEMOLICION DE TUBERIAS DE ACUEDUCTO Y ALCANTARILLADO Ø &lt; 36" (INCLUYE MARTILLO NEUMÁTICO DE 60 LB Y CARGUE).</t>
  </si>
  <si>
    <t>DEMOLICION DE POZO, DIAMETRO INTERIOR D=1.20M, DIAMETRO EXTERIOR D=1.70M, H=1.50M (INCLUYE CARGUE, RETIRO DE MATERIAL, TRANSPORTE Y DISPOSICIÓN FINAL DE ESCOMBROS EN SITIO AUTORIZADO).</t>
  </si>
  <si>
    <t>DEMOLICION SUMIDERO EXISTENTE (INCLUYE CARGUE)</t>
  </si>
  <si>
    <t>SUB-CAPITULO 3.2: EXCAVACIONES</t>
  </si>
  <si>
    <t>EXCAVACION MANUAL PARA REDES PROFUNDIDAD 0M - 2M (INCLUYE CARGUE)</t>
  </si>
  <si>
    <t>EXCAVACION MECANICA PARA REDES PROFUNDIDAD 0M - 3.5M (INCLUYE CARGUE)</t>
  </si>
  <si>
    <t>EXCAVACION MANUAL PARA REDES PROFUNDIDAD 2M - 3.50M (INCLUYE CARGUE)</t>
  </si>
  <si>
    <t>ENTIBADO TIPO ED2, DISCONTINUO EN MADERA, CON PERFILES METALICOS Y PARALES TELESCOPICOS (INCLUYE SUMINISTRO E INSTALACION).</t>
  </si>
  <si>
    <t>ENTIBADO TIPO EC3 CONTINUO METÁLICO CON PARALES METÁLICOS. INCLUYE SUMINISTRO E INSTALACIÓN</t>
  </si>
  <si>
    <t>SUB-CAPITULO 3.3: REDES DE ALCANTARILLADO/DRENAJE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</si>
  <si>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</si>
  <si>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</si>
  <si>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</si>
  <si>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</si>
  <si>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</si>
  <si>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</si>
  <si>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D=14" (INCLUYE SUMINISTRO E INSTALACIÓN)</t>
  </si>
  <si>
    <t>TUBERIA PVC U.M. EXT CORRUGADO/INT LISO U.M. NORMA NTC 3722-1 D=20" (INCLUYE SUMINISTRO E INSTALACIÓN)</t>
  </si>
  <si>
    <t>CAJA DE INSPECCIÓN DE 0.6X0.6M (H=0.6M. INCLUYE SUMINISTRO Y CONSTRUCCIÓN. INCLUYE MARCO Y TAPA. NO INC. BASE Y CAÑUELA)</t>
  </si>
  <si>
    <t>CILINDRO POZO INSP. EN MAMPOSTERIA E=0.25M (INC. SUMIN. Y CONST, ACERO PARA ESCALERAS, GEOTEXTIL Y PAÑETE IMPERMEAB.)</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</si>
  <si>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</si>
  <si>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</si>
  <si>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</si>
  <si>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PLACA CUBIERTA D=1.70M POZO INSPEC. (PREFABRICADA. INCLUYE SUMINISTRO E INSTALACIÓN. INCLUYE TAPA)</t>
  </si>
  <si>
    <t>PLACA FONDO D=1.70M POZO INSPEC. (PREFABRICADA. INCL. SUMIN, INST.)</t>
  </si>
  <si>
    <t>SUMIDERO LATERAL SL-250, H=1.25M (FUNDIDO EN SITIO, CONCRETO PREMEZCLADO. INCL. SUMIN, FORM, REF. Y CONSTR. INCL. TAPA)</t>
  </si>
  <si>
    <t>SUMIDERO LATERAL SL-250A, H=1.7M (FUNDIDO EN SITIO, CONCRETO PREMEZCLADO. INCL. SUMIN, FORM, REF. Y CONSTR. INCL. TAPA)</t>
  </si>
  <si>
    <t>SUMIDERO LATERAL SL-250, H=0.85M (PREFABRICADO. INCLUYE SUMINISTRO E INSTALACIÓN. INCLUYE SOBRETAPA Y TAPA)</t>
  </si>
  <si>
    <t>SUMIDERO ALCANTARILLADO PLUVIAL EN VIA NS-047-1V4 EAAB</t>
  </si>
  <si>
    <t>CONSTRUCCIÓN CANALETA DE AGUAS LLUVIAS DE 0.4 X 0.4 MT EN CONCRETO DE 3000 PSI GRAVA COMÚN INCLUYE REJILLA PREFABRICADA.</t>
  </si>
  <si>
    <t>TUBERIA PVC U.M. EXT CORRUGADO/INT LISO U.M. NORMA NTC 3722-1 D=24" (INCLUYE SUMINISTRO E INSTALACIÓN)</t>
  </si>
  <si>
    <t>TUBERIA PVC U.M. EXT CORRUGADO/INT LISO U.M. NORMA NTC 3722-1 D=30" (INCLUYE SUMINISTRO E INSTALACIÓN)</t>
  </si>
  <si>
    <t>MARCO REJILLA SUMIDERO LATERAL 100 X 65 (SUMINISTRO E INSTALACIÓN)</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</si>
  <si>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</si>
  <si>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</si>
  <si>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</si>
  <si>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</si>
  <si>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</si>
  <si>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SUB-CAPITULO 3.4: ACUEDUCTO</t>
  </si>
  <si>
    <t>CARCAMO PROTECCIÓN DE TUBERÍA Ø 8" NORMA EAAB NS-090 . 3V.2</t>
  </si>
  <si>
    <t>CARCAMO DE PROTECCIÓN DE TUBERÍA Ø 10" NORMA EAAB NS-090 V. 1.2</t>
  </si>
  <si>
    <t>CARCAMO DE PROTECCIÓN DE TUBERÍA Ø 16" NORMA EAAB NS-090 V. 1.2</t>
  </si>
  <si>
    <t>CARCAMO DE PROTECCIÓN DE TUBERÍA Ø 18" NORMA EAAB NS-090 V. 1.2</t>
  </si>
  <si>
    <t>CARCAMO DE PROTECCIÓN DE TUBERÍA Ø 20" NORMA EAAB NS-090 V. 1.2</t>
  </si>
  <si>
    <t>CONEXIONES KIT SILLA YEE 200 X 160 PVC. SUMINISTRO E INSTALACIÓN.</t>
  </si>
  <si>
    <t>CONEXIONES KIT SILLA YEE 315 X 160 PVC. SUMINISTRO E INSTALACIÓN.</t>
  </si>
  <si>
    <t>ACOMETIDA DOMICILIARIA DE 1/2" CON COLLAR DE DERIVACION DE 4" X 1/2". SUMINISTRO E INSTALACION. (INCLUYE TUBERIA PF, REGISTROS Y ACCESORIOS, LONGITUD PROMEDIO DE 6.5M, INCLUYE CAJILLA EN POLIPROPILENO PARA MEDIDOR)</t>
  </si>
  <si>
    <t>CARCAMO AGUAS LLUVIAS 0.45 X 0.60 M. (INCLUYE REJILLA) SUMINISTRO E INSTALACIÓN</t>
  </si>
  <si>
    <t>CAJILLA PLASTICA Y TAPA EN POLIPROPILENO PARA MEDIDOR. SUMINISTRO E INSTALACION</t>
  </si>
  <si>
    <t>GEODREN PLANAR H=1.0 M. SUMINISTRO E INSTALACION.</t>
  </si>
  <si>
    <t>GEODREN VIAL DE 200MM X 1.0M. SUMINISTRO E INSTALACION. (INCLUYE EXCAVACION MANUAL (ANCHO = 30CM) Y RELLENO EN MATERIAL SELECCIONADO PROVENIENTE DE EXCAVACION.</t>
  </si>
  <si>
    <t>GEOTEXTIL NT 1600 PARA SEPARACION SUBRASANTE/CAPAS GRANULARES (INCLUYE SUMINISTRO E INSTALACIÓN)</t>
  </si>
  <si>
    <t>GEOTEXTIL T, RESIST. ULTIMA (TIRA ANCHA)=60 KN/M PARA SUBDRENES/FILTROS (INCLUYE SUMINISTRO E INSTALACIÓN)</t>
  </si>
  <si>
    <t>RELLENO PARA REDES EN ARENA DE PEÑA (SUMINISTRO, EXTENDIDO, HUMEDECIMIENTO Y COMPACTACIÓN)</t>
  </si>
  <si>
    <t>RELLENO PARA REDES EN SUBBASE GRANULAR B-200 (SUMINISTRO, EXTENDIDO, HUMEDECIMIENTO Y COMPACTACIÓN)</t>
  </si>
  <si>
    <t>RELLENO EN TRITURADO DE 3/4`` (INCLUYE TRANSPORTE, SUMINISTRO, EXTENDIDO MANUAL Y COLOCACIÓN)</t>
  </si>
  <si>
    <t>CONCRETO 3000 PSI HECHO EN OBRA PARA REDES (SUMINISTRO Y COLOCACIÓN)</t>
  </si>
  <si>
    <t>CAPITULO 4: SEÑALIZACIÓN</t>
  </si>
  <si>
    <t>TACHA REFLECTIVA UNIDIRECCIONAL (INCLUYE SUMINISTRO E INSTALACIÓN)</t>
  </si>
  <si>
    <t>DEMARCACION LINEA CONTINUA A=0.12M (E=2.3MM,TERMOPLÁSTICA. INC. SUMINISTRO Y APLICACIÓN CON EQUIPO. INCL. MICROESFERAS)</t>
  </si>
  <si>
    <t>DEMARCACION LINEA DISCONTINUA A=0.12M (E=2.3MM,TERMOPLÁSTICA. INC. SUMINISTRO Y APLICACIÓN CON EQUIPO. INCL. MICROESFERA</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</si>
  <si>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</si>
  <si>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</si>
  <si>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</si>
  <si>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DEMARCACION PASO PEATONAL-CEBRA (E=2.3MM,TERMOPLÁSTICA. INC. SUMINISTRO Y APLICACIÓN CON EQUIPO. INC MICROESFERAS)</t>
  </si>
  <si>
    <t>ESTOPEROLES DE 10 CM X 2.5 CM. SUMINISTRO E INSTALACION.</t>
  </si>
  <si>
    <t>FLECHA DIRECCIONAL "DE FRENTE A LA IZQUIERDA" (E=2.3MM,TERMOPLÁSTICA. INC. SUMIN. Y APLIC. CON EQUIPO. INC. MICROESFERAS).</t>
  </si>
  <si>
    <t>HITO DE 75CM DE ALTURA Y 8 CM DE DIAMETRO CON REFLECTIVOS DE COLOR AMARILLO. SUMINISTRO E INSTALACION.</t>
  </si>
  <si>
    <t>PINTURA EN PLASTICO EN FRIO METILMETACRILATO DE A=12CM PARA LINEAS DE DEMARCACIÓN, CON MICROESFERAS Y ESPESOR SECO SEGÚN NORMA NTC 4744. SUMINISTRO Y APLICACIÓN.</t>
  </si>
  <si>
    <t>PINTURA DE TRÁFICO - IMPRIMANTE NEGRO A=15CM. SUMINISTRO Y APLICACIÓN.</t>
  </si>
  <si>
    <t>PINTURA DE TRÁFICO - IMPRIMANTE NEGRO. SUMINISTRO Y APLICACIÓN.</t>
  </si>
  <si>
    <t>TACHA REFLECTIVA BIDIRECCIONAL (INCLUYE SUMINISTRO E INSTALACIÓN).</t>
  </si>
  <si>
    <t>DEMARCACION PICTOGRAMA ZONA ESCOLAR EN PINTURA TERMOPLASTICA. E=2,3 MM. (INCLUYE SUMINISTRO Y APLICACION CON EQUIPO. INCLUYE MICROESFERAS).</t>
  </si>
  <si>
    <t>FLECHA DIRECCIONAL "FRENTE, DERECHA E IZQUIERDA" (E= 2.3 MILS. TERMOPLASTICA. AREA: 3.2095 M2 SEGUN EL MANUAL DE SEÑALIZACION VIAL.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</si>
  <si>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</si>
  <si>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</si>
  <si>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</si>
  <si>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SEÑAL VERTICAL GRUPO DE INFORMATIVAS TIPO RECTANGULO (60CM X 75CM). INCLUYE SUMINISTRO E INSTALACION.</t>
  </si>
  <si>
    <t>SEÑAL VERTICAL GRUPO DE PREVENTIVAS TIPO CUADRADO (75CM X 75CM). INCLUYE SUMINISTRO E INSTALACION.</t>
  </si>
  <si>
    <t>BANDAS SONORAS REDUCTORAS DE VELOCIDAD DE 3CM DE ALTURA, CONSTRUIDA CON GRAVILLA DE 1/2", PINTURA DE LARGA DURACIÓN BLANCA Y RESINA EPÓXICA</t>
  </si>
  <si>
    <t>PINTURA EN PLASTICO EN FRIO METILMETACRILATO PARA MARCAS VIALES, SIN MICROESFERAS Y ESPESOR SECO SEGÚN NORMA NTC 4744. SUMINISTRO Y APLICACIÓN. (CEBRAS, FLECHAS, PICTOGRAMAS, LINEAS DE PARE, SENDEROS PEATONALES, ACHURADOS, ETC).</t>
  </si>
  <si>
    <t>PICTOGRAMA PEATONAL AMARILLO/NEGRO. (INCLUYE SUMINISTRO E INSTALACIÓN)</t>
  </si>
  <si>
    <t>DEMARCACION TEXTO VEL MAX 30 KM/H AREA: 4.80 M2. (E=2.3 MM, TERMOPLASTICA INCLUYE SUMINISTRO Y APLICACIÓN CON EQUIPO. INCLUYE MICROESFERAS).</t>
  </si>
  <si>
    <t>SEÑAL VERTICAL GRUPO DE REGLAMENTARIAS TIPO CIRCULO (D= 60CM). INCLUYE POSTE. SUMINISTRO E INSTALACIÓN.</t>
  </si>
  <si>
    <t>BANDAS SONORAS REDUCTORAS DE VELOCIDAD DE 2CM DE ALTURA, CONSTRUIDA CON GRAVILLA DE 1/2", PINTURA DE LARGA DURACIÓN BLANCA Y RESINA EPÓXICA.</t>
  </si>
  <si>
    <t>ESTOPEROLES METÁLICOS CON ESPIGO. INCLUYE SUMINISTRO E INSTALACIÓN.</t>
  </si>
  <si>
    <t>BANDAS SONORAS REDUCTORAS DE VELOCIDAD DE 5CM DE ALTURA POR 10CM DE ANCHO, CONSTRUIDA CON GRAVILLA DE 1/2", PINTURA DE LARGA DURACIÓN BLANCA Y RESINA EPÓXICA</t>
  </si>
  <si>
    <t>DEMARCACIÓN LINEA CONTINUA BLANCA O AMARILLA A=0.12 M (E=2.3 MM, TERMOPLÁSTICA. INCLUYE SUMINISTRO Y APLICACIÓN CON EQUIPO. INCLUYE MICROESFERAS)</t>
  </si>
  <si>
    <t>SEÑAL VERTICAL PREVENTIVA SP-47B TIPO PENTÁGONO CON FLECHA. (INCLUYE SUMINISTRO E INSTALACION).</t>
  </si>
  <si>
    <t>VR. UNITARIO SIN IVA</t>
  </si>
  <si>
    <t>VR. UNITARIO INCLUIDO IVA</t>
  </si>
  <si>
    <t xml:space="preserve">VALOR TOTAL                                </t>
  </si>
  <si>
    <t>CAPITULO 5: DIAGNÓSTICOS DE REDES Y ENSAYOS DE SUELO PARA DIAGNÓSTICO DE PAVIMENTO</t>
  </si>
  <si>
    <t>5.1 ENSAYOS DE PAVIMENTOS</t>
  </si>
  <si>
    <t>APIQUE MANUAL HASTA 2 M DE 1.5 M X 1.5 M - RELLENO Y ADECUACIÓN DEL SITIO - INCLUYE TRANSPORTE</t>
  </si>
  <si>
    <t>DETERMINACIÓN EN EL LABORATORIO DEL CONTENIDO DE AGUA (HUMEDAD) DE MUESTRAS DE SUELO, ROCA Y MEZCLAS DE SUELO - AGREGADO. Norma técnica: INV E 122-13 NTC-1495-13 ASTM D2216 - 19.</t>
  </si>
  <si>
    <t>DETERMINACIÓN DE LOS FACTORES DE CONTRACCIÓN DE LOS SUELOS. Norma técnica: INV E 127-13 NTC-1503-01 ASTM D427 - 04.</t>
  </si>
  <si>
    <t>ANALISIS GRANULOMETRICO  DE LOS AGREGADOS GRUESO Y FINO. Norma técnica: INV E 213-13 NTC 77-18</t>
  </si>
  <si>
    <t>CBR SOBRE MUESTRA INALTERADA (METODO II). Norma técnica: INV E 148-13 NTC-2122-13 ASTM D1883 - 21</t>
  </si>
  <si>
    <t>DETERMINACIÓN LÍMITE LÍQUIDO DE LOS SUELOS - LÍMITE PLÁSTICO E ÍNDICE DE PLASTICIDAD DE SUELOS. Norma técnica: INV E 125-13 e INV E 126-13 NTC-4630-99 ASTM D4318 - 17 e 1 (18).</t>
  </si>
  <si>
    <t>DETERMINACIÓN DEL POTENCIAL DE CAMBIO VOLUMÉTRICO DE UN SUELO EMPLEANDO EL APARATO DE LAMBE. Norma técnica: INV E 120-13.</t>
  </si>
  <si>
    <t>CBR DE SUELOS COMPACTADOS EN EL LABORATORIO (METODO I). Norma técnica: INVE-148-13 NTC-2122-13 ASTM D1883-21.</t>
  </si>
  <si>
    <t>5.2 DIAGNÓSTICOS Y DISEÑOS</t>
  </si>
  <si>
    <t>DISEÑO PARA RECONSTRUCCION DE VIAS - PAV. FLEXIBLE/RIGIDO (INCLUYE TOMA DE DEFLEXIONES, DETERMINACIÓN DE ESPESORES, EVALUACIÓN SUPERFICIAL Y PROCESAMIENTO Y ENTREGA DE LA INFORMACIÓN) IVA INCLUIDO</t>
  </si>
  <si>
    <t>DISEÑO PARA REHABILITACION DE VIAS  - PAV.  FLEXIBLE /RIGIDO (INCLUYE TOMA DE DEFLEXIONES, DETERMINACIÓN DE ESPESORES, EVALUACIÓN SUPERFICIAL Y PROCESAMIENTO Y ENTREGA DE LA INFORMACIÓN) IVA INCLUIDO</t>
  </si>
  <si>
    <t>5.3 SONDEO E INSPECCIÓN DE REDES SANITARIAS</t>
  </si>
  <si>
    <t>INSPECCIÓN DE REDES DE ALCANTARILLADO CON SISTEMA CCTV  PARA DIÁMETROS MAYORES A 36". INCL MANO DE OBRA IDÓNEA, INFORME ESCRITO DE DIAGNÓSTICO Y DVD CON VIDEO. INCL IVA</t>
  </si>
  <si>
    <t>INSPECCIÓN DE REDES DE ALCANTARILLADO CON SISTEMA CCTV PARA DIÁMETROS ENTRE 6" Y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</si>
  <si>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</si>
  <si>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</si>
  <si>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EQUIPO VACTOR - SONDEO - LIMPIEZA - RECOLECCIÓN DE LODOS NO PELIGROSOS (No incluye agua).</t>
  </si>
  <si>
    <t>TRATAMIENTO Y DISPOSICIÓN FINAL DE LODOS NO PELIGROSOS PROVENIENTES DE ALCANTARILLADO</t>
  </si>
  <si>
    <t>1. SUBTOTAL COSTOS DE OBRAS CIVILES (INCLUYE A.I.U)</t>
  </si>
  <si>
    <t>2. SUBTOTAL DE DIAGNÓSTICOS, DISEÑOS Y ENSAYOS DE LABORATORIO (INCLUYE IVA)</t>
  </si>
  <si>
    <t>ACTIVIDADES ESPECIALES (REPARACIONES PUNTUALES, ATENCIÓN DE EMERGENCIAS). INCLUYE EL A.I.U.</t>
  </si>
  <si>
    <t>GLB</t>
  </si>
  <si>
    <t>COMPONENTE AMBIENTAL Y SST (INCLUYE A.I.U.)</t>
  </si>
  <si>
    <t>COMPONENTE SOCIAL (INCLUYE A.I.U.)</t>
  </si>
  <si>
    <t>COMPONENTE TRANSITO (INCLUYE A.I.U.)</t>
  </si>
  <si>
    <t>COSTOS ESTIMADOS PARA ENSAYOS DE LABORATORIO Y CONTROL DE CALIDAD DE LAS OBRAS</t>
  </si>
  <si>
    <t>PROVISIÓN PARA AJUSTES, OBRAS COMPLEMENTARIAS O ADICIONALES (INCLUYE AIU DE OBRA)</t>
  </si>
  <si>
    <t>VALOR TOTAL</t>
  </si>
  <si>
    <r>
      <rPr>
        <b/>
        <sz val="11"/>
        <rFont val="Arial"/>
        <family val="2"/>
      </rPr>
      <t xml:space="preserve">NOTA 1:  </t>
    </r>
    <r>
      <rPr>
        <sz val="11"/>
        <rFont val="Arial"/>
        <family val="2"/>
      </rPr>
      <t>Se debe tener en cuenta que el PRECIO UNITARIO incluye el valor de AIU.</t>
    </r>
  </si>
  <si>
    <t>DESCRIPCION</t>
  </si>
  <si>
    <t>PORCENTAJE</t>
  </si>
  <si>
    <r>
      <rPr>
        <b/>
        <sz val="11"/>
        <rFont val="Arial"/>
        <family val="2"/>
      </rPr>
      <t>NOTA 2:</t>
    </r>
    <r>
      <rPr>
        <sz val="11"/>
        <rFont val="Arial"/>
        <family val="2"/>
      </rPr>
      <t xml:space="preserve">  Para los precios Unitarios incluido AIU, el resultado de cualquier otra operación total o parcial se debe realizar aproximando a dos decimales, ya que el AIU puede contener hasta cuatro decimales porcentuales (33,4247% = 0.334247) y al multiplicar por este valor darán resultados con decimales, de no hacerlo se corregirán ariméticamente estas operaciones con las indicaciones dadas en esta nota. Cuando el tercer decimal sea mayor a punto cinco (0.5) se aproximará por exceso el segundo decimal y cuando el tercer decimal sea menor a punto cinco (0.5) se aproximará por defecto el segundo decimal.</t>
    </r>
  </si>
  <si>
    <t>ADMINISTRACIÓN</t>
  </si>
  <si>
    <t>A=</t>
  </si>
  <si>
    <r>
      <rPr>
        <b/>
        <sz val="11"/>
        <rFont val="Arial"/>
        <family val="2"/>
      </rPr>
      <t xml:space="preserve">NOTA 3:  </t>
    </r>
    <r>
      <rPr>
        <sz val="11"/>
        <rFont val="Arial"/>
        <family val="2"/>
      </rPr>
      <t>El A.I.U y su discriminación deben estar en porcentaje (%), con máximo cuatro decimales</t>
    </r>
    <r>
      <rPr>
        <b/>
        <sz val="11"/>
        <rFont val="Arial"/>
        <family val="2"/>
      </rPr>
      <t xml:space="preserve"> </t>
    </r>
    <r>
      <rPr>
        <sz val="11"/>
        <rFont val="Arial"/>
        <family val="2"/>
      </rPr>
      <t>porcentuales cada componente, de presentar más de cuatro decimales la entidad hará el ajuste tomando los cuatro primeros decimales porcentuales.  El contenido y edición de formulas para diligenciar este formulario es de responsabilidad exclusiva de los proponentes, que dentro de su experticia deben formular este formato, no pudiendo reclamar posteriormente supuestas inducciones a error por parte de la Entidad.</t>
    </r>
  </si>
  <si>
    <r>
      <t xml:space="preserve">NOTA 4: </t>
    </r>
    <r>
      <rPr>
        <sz val="11"/>
        <rFont val="Arial"/>
        <family val="2"/>
      </rPr>
      <t>Los siguientes valores: CAPITULO 5: DIAGNÓSTICOS DE REDES Y ENSAYOS DE SUELO PARA DIAGNÓSTICO DE PAVIMENTO (5.1 ENSAYOS DE PAVIMENTOS, 5.2 DIAGNÓSTICOS Y DISEÑOS, 5.3 SONDEO E INSPECCIÓN DE REDES SANITARIAS),  ACTIVIDADES ESPECIALES (REPARACIONES PUNTUALES, ATENCIÓN DE EMERGENCIAS). INCLUYE EL A.I.U. y COSTOS ESTIMADOS PARA ENSAYOS DE LABORATORIO Y CONTROL DE CALIDAD DE LAS OBRAS). SON VALORES FIJOS NO OFERTABLES, y no podran ser cambiados por el proponente. Por esta razón se corregirán aritmeticamente por la Entidad siguiendo el procedimiento expresado en el numeral 4.1.2 del pliego tipo.</t>
    </r>
  </si>
  <si>
    <r>
      <rPr>
        <b/>
        <sz val="11"/>
        <rFont val="Arial"/>
        <family val="2"/>
      </rPr>
      <t>NOTA 5:</t>
    </r>
    <r>
      <rPr>
        <sz val="11"/>
        <rFont val="Arial"/>
        <family val="2"/>
      </rPr>
      <t xml:space="preserve"> La entidad realizará las correciones ariméticas a que haya lugar siguiendo el procedimiento expresado en el numeral 4.1.2 del pliego tipo, y corrigiendo los valores no ofertables ya que son valores fijos. La aproximación a decimales se considera operación aritmética.</t>
    </r>
  </si>
  <si>
    <r>
      <rPr>
        <b/>
        <sz val="11"/>
        <rFont val="Arial"/>
        <family val="2"/>
      </rPr>
      <t xml:space="preserve">NOTA 6: </t>
    </r>
    <r>
      <rPr>
        <sz val="11"/>
        <rFont val="Arial"/>
        <family val="2"/>
      </rPr>
      <t>El valor por el cual se suscribirá el contrato corresponde al valor total del presupuesto oficial, es decir: $20.496.577.313, en razón a este parametro proponer un valor diferente se considerará oferta parcial para todos los efectos. Recuerde que el valor total del contrato propuesto, aunque es el resultado de una operación aritmética es un valor propuesto también, por lo tanto, tiene doble connotación y será corregido ariméticamente.  El resultado del descuento que proponga el proponente como resultado de un menor valor en sus precios unitarios respecto al valor unitario oficial, se utilizará para la PROVISIÓN PARA AJUSTES, OBRAS COMPLEMENTARIAS O ADICIONALES, y se debe proponer en la respectiva casilla, por ser un valor propuesto no será objeto de corrección arimética alguna (este valor incluye costo directo más el AIU de obra propuesto únicamente).</t>
    </r>
  </si>
  <si>
    <t>IMPREVISTO</t>
  </si>
  <si>
    <t>I=</t>
  </si>
  <si>
    <r>
      <rPr>
        <b/>
        <sz val="11"/>
        <rFont val="Arial"/>
        <family val="2"/>
      </rPr>
      <t xml:space="preserve">NOTA 7: </t>
    </r>
    <r>
      <rPr>
        <sz val="11"/>
        <rFont val="Arial"/>
        <family val="2"/>
      </rPr>
      <t xml:space="preserve">El reconocimiento económico del COMPONENTE AMBIENTAL Y SST (INCLUYE A.I.U.), COMPONENTE SOCIAL (INCLUYE A.I.U.), COMPONENTE TRANSITO (INCLUYE A.I.U.),  será reconocido por el porcentaje indicado en este formulario aplicado al costo directo total de cada obra, nombrados: (SUBTOTAL COSTOS DE OBRAS CIVILES (INCLUYE A.I.U) + ACTIVIDADES ESPECIALES (REPARACIONES PUNTUALES, ATENCIÓN DE EMERGENCIAS). INCLUYE EL A.I.U.+ PROVISIÓN PARA AJUSTES, OBRAS COMPLEMENTARIAS O ADICIONALES (INCLUYE AIU DE OBRA)). Estos PORCENTAJES SON FIJOS y no podrán ser cambiados por el proponente, en caso de que los cambie se corregirá aritméticamente la propuesta por estos valores porcentuales asignados a cada componente. Estos porcentajes se indican con cuatro decimales porcentuales y así deben permanecer, sin embargo el valor en pesos debe ser aproximado a dos decimales de acuerdo a lo indicado en la NOTA 2, de no hacerlo se corregirán aritmeticamente con esta indicación.  </t>
    </r>
  </si>
  <si>
    <r>
      <rPr>
        <b/>
        <sz val="11"/>
        <rFont val="Arial"/>
        <family val="2"/>
      </rPr>
      <t xml:space="preserve">NOTA 8: </t>
    </r>
    <r>
      <rPr>
        <sz val="11"/>
        <rFont val="Arial"/>
        <family val="2"/>
      </rPr>
      <t xml:space="preserve">El porcentaje de imprevistos (1.0000%) es </t>
    </r>
    <r>
      <rPr>
        <b/>
        <sz val="11"/>
        <rFont val="Arial"/>
        <family val="2"/>
      </rPr>
      <t>FIJO</t>
    </r>
    <r>
      <rPr>
        <sz val="11"/>
        <rFont val="Arial"/>
        <family val="2"/>
      </rPr>
      <t xml:space="preserve"> y debe mantenerse. En caso de variarse se corregirá aritméticamente la propuesta con este valor.</t>
    </r>
  </si>
  <si>
    <r>
      <rPr>
        <b/>
        <sz val="11"/>
        <rFont val="Arial"/>
        <family val="2"/>
      </rPr>
      <t>NOTA 9</t>
    </r>
    <r>
      <rPr>
        <sz val="11"/>
        <rFont val="Arial"/>
        <family val="2"/>
      </rPr>
      <t>: Se aclara que los valores calculados en este formulario de propuesta económica pueden variar respecto a los valores oficiales o al desglose del AIU oficial, teniendo en cuenta que para este formulario de propuesta económica se definieron reglas claras de aproximación de decimales en este formulario para estandarizar las propuestas de todos los proponentes que permitan la verificación y corrección aritmética de todas las propuestas en igualdad de condiciones y que pueden diferir de las aplicadas en los otros formularios.</t>
    </r>
  </si>
  <si>
    <t>UTILIDAD</t>
  </si>
  <si>
    <t>U=</t>
  </si>
  <si>
    <r>
      <rPr>
        <b/>
        <sz val="11"/>
        <rFont val="Arial"/>
        <family val="2"/>
      </rPr>
      <t>NOTA 10:</t>
    </r>
    <r>
      <rPr>
        <sz val="11"/>
        <rFont val="Arial"/>
        <family val="2"/>
      </rPr>
      <t xml:space="preserve"> Ninguno de los Precios Unitarios Totales podra superar el valor establecido por el FDLUSA aproximado al peso. Este es un formato guía, la elaboración no obliga al proponente ya que es deber exclusivo del proponente realizar sus propios cálculos y fórmulas para obtener el valor de su oferta.  Si el proponente decide utilizar datos o fórmulas de este formato será bajo su propia responsabilidad y no podrá posteriormente endilgar supuestas inducciones a errores por parte de la Entidad.</t>
    </r>
  </si>
  <si>
    <r>
      <t xml:space="preserve">NOTA 11: </t>
    </r>
    <r>
      <rPr>
        <sz val="11"/>
        <rFont val="Arial"/>
        <family val="2"/>
      </rPr>
      <t>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FDLUSA para garantizar la ejecución de dichos ítems y los respectivos precios unitarios; por lo tanto, atendiendo la naturaleza de los contratos de conservación, cuyos recursos se invierten a monto agotable, los valores y cantidades que hacen parte del PO corresponden a montos indicativos,  producto de un análisis previo por parte de la Entidad, cuyo valor y cantidad final será producto de los resultados  de  diagnósticos,  diseños de  alternativa de intervención  previos a la ejecución de  las obras ejecutadas (incluidos los componentes Ambiental-SST, Social y Tránsito), ensayos de campo y de laboratorio y actividades especiales efectivamente realizados. Con la presentación de la oferta económica se entienden aceptados los términos anteriores.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t>
    </r>
  </si>
  <si>
    <t>TOTAL A.I.U</t>
  </si>
  <si>
    <t>A.I.U.=</t>
  </si>
  <si>
    <t>PRESUPUESTA ECONÓMICA</t>
  </si>
  <si>
    <r>
      <rPr>
        <b/>
        <sz val="11"/>
        <rFont val="Arial"/>
        <family val="2"/>
      </rPr>
      <t>TOTAL OFERTADO:</t>
    </r>
    <r>
      <rPr>
        <sz val="11"/>
        <rFont val="Arial"/>
        <family val="2"/>
      </rPr>
      <t xml:space="preserve"> Con este valor se evaluarán las propuestas económicas de acuerdo al numeral 4.1 del pliego de condiciones</t>
    </r>
  </si>
  <si>
    <r>
      <rPr>
        <b/>
        <sz val="11"/>
        <rFont val="Arial"/>
        <family val="2"/>
      </rPr>
      <t xml:space="preserve">NOTA 1: </t>
    </r>
    <r>
      <rPr>
        <sz val="11"/>
        <rFont val="Arial"/>
        <family val="2"/>
      </rPr>
      <t>Se debe tener en cuenta que al VALOR UNITARIO ofertado ofertado se le debe adicionar el valor de A.I.U., en la respectiva columna (VALOR UNITARIO MÁS AIU).</t>
    </r>
  </si>
  <si>
    <r>
      <t xml:space="preserve">NOTA 12: </t>
    </r>
    <r>
      <rPr>
        <sz val="11"/>
        <rFont val="Arial"/>
        <family val="2"/>
      </rPr>
      <t>Es responsabilidad exclusiva del proponente realizar sus propios cálculos y fórmulas para obtener el valor de su oferta siguiendo con total exactitud estas notas que primarán sobre cualquier indicación dada en cualquier otro documento, formulario o formato del proceso, ya que son notas específicas para la elaboración de este formato.  Si el proponente decide utilizar datos o fórmulas de este u otro formato será bajo su propia responsailidad y no podrá posteriormente endilgar supuestas inducciones a errores por parte de la Entidad por su falta de cuidado o no leer detenidamente estas notas que se han elaborado para no dejar duda sobre el diligenciamiento de cada uno de los valores.</t>
    </r>
  </si>
  <si>
    <t>#</t>
  </si>
  <si>
    <t>DIRECCION</t>
  </si>
  <si>
    <t xml:space="preserve">BARRIO </t>
  </si>
  <si>
    <t>PARQUE</t>
  </si>
  <si>
    <t>CODIGO</t>
  </si>
  <si>
    <t>CALLE 174 ENTRE CARRERA 7A Y 8H</t>
  </si>
  <si>
    <t>EL REDIL</t>
  </si>
  <si>
    <t>URBANIZACION EL REDIL</t>
  </si>
  <si>
    <t>01-262</t>
  </si>
  <si>
    <t>CALLE 185 CON CARRERA 13</t>
  </si>
  <si>
    <t>COOPERATIVA LA LIBERTAD</t>
  </si>
  <si>
    <t>URBANIZACION CIUDAD COOPERATIVA "LA LIBERTAD"</t>
  </si>
  <si>
    <t>01-224</t>
  </si>
  <si>
    <t>CALLE 173 A CON CARRERA 20A</t>
  </si>
  <si>
    <t>LA URIBE</t>
  </si>
  <si>
    <t>URBANIZACION ISMENA II</t>
  </si>
  <si>
    <t>01-270</t>
  </si>
  <si>
    <t>CARRERA 15 ENTRE CALLES 142 Y 144</t>
  </si>
  <si>
    <t>CEDRITOS</t>
  </si>
  <si>
    <t>URBANIZACION EL CEDRO</t>
  </si>
  <si>
    <t>01-425</t>
  </si>
  <si>
    <t>AV. CARRERA 9 CON CALLE 128</t>
  </si>
  <si>
    <t>RECODO DEL COUNTRY</t>
  </si>
  <si>
    <t>CONJUNTO RESIDENCIAL RECODO DEL COUNTRY</t>
  </si>
  <si>
    <t>01-227</t>
  </si>
  <si>
    <t>Entre Carreras 17A y 18A y Calles 102 y 103</t>
  </si>
  <si>
    <t>CHICO</t>
  </si>
  <si>
    <t>URBANIZACION CHICO NORTE II SECTOR- 3 ETAPA</t>
  </si>
  <si>
    <t>01-039</t>
  </si>
  <si>
    <t>CALLE 105 CON CARRERA 17A</t>
  </si>
  <si>
    <t>NAVARRA</t>
  </si>
  <si>
    <t>NAVARRA "FRANCIA"</t>
  </si>
  <si>
    <t>01-053</t>
  </si>
  <si>
    <t>CALLE 187 BIS CON CARRERA 20</t>
  </si>
  <si>
    <t>MARANTA</t>
  </si>
  <si>
    <t>MARANTA I-II-III SECTOR</t>
  </si>
  <si>
    <t>01-480</t>
  </si>
  <si>
    <t>Entre calles 154 y 159 entre carreras 16 y 16c</t>
  </si>
  <si>
    <t>MAGDALA</t>
  </si>
  <si>
    <t>VILLA DE MAGDALA</t>
  </si>
  <si>
    <t>01-202</t>
  </si>
  <si>
    <t>CALLE 160B CON CARRERA 4E</t>
  </si>
  <si>
    <t>CERROS NORTE</t>
  </si>
  <si>
    <t>DESARROLLO CERROS NORTE</t>
  </si>
  <si>
    <t>01-310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</si>
</sst>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quot;$&quot;* #,##0_-;\-&quot;$&quot;* #,##0_-;_-&quot;$&quot;* &quot;-&quot;_-;_-@_-"/>
    <numFmt numFmtId="165" formatCode="_-&quot;$&quot;* #,##0.00_-;\-&quot;$&quot;* #,##0.00_-;_-&quot;$&quot;* &quot;-&quot;??_-;_-@_-"/>
    <numFmt numFmtId="166" formatCode="_-&quot;$&quot;\ * #,##0.00_-;\-&quot;$&quot;\ * #,##0.00_-;_-&quot;$&quot;\ * &quot;-&quot;??_-;_-@_-"/>
    <numFmt numFmtId="167" formatCode="_-* #,##0.00\ _€_-;\-* #,##0.00\ _€_-;_-* &quot;-&quot;??\ _€_-;_-@_-"/>
    <numFmt numFmtId="168" formatCode="_-* #,##0\ _€_-;\-* #,##0\ _€_-;_-* &quot;-&quot;??\ _€_-;_-@_-"/>
    <numFmt numFmtId="169" formatCode="&quot;$&quot;\ #,##0.00"/>
    <numFmt numFmtId="170" formatCode="_ &quot;$&quot;\ * #,##0_ ;_ &quot;$&quot;\ * \-#,##0_ ;_ &quot;$&quot;\ * &quot;-&quot;_ ;_ @_ "/>
    <numFmt numFmtId="171" formatCode="&quot;$&quot;\ #,##0.00;[Red]&quot;$&quot;\ \-#,##0.00"/>
    <numFmt numFmtId="172" formatCode="&quot;$&quot;\ #,##0.00_);\(&quot;$&quot;\ #,##0.00\)"/>
    <numFmt numFmtId="173" formatCode="_-[$$-240A]* #,##0.00_-;\-[$$-240A]* #,##0.00_-;_-[$$-240A]* &quot;-&quot;??_-;_-@_-"/>
    <numFmt numFmtId="174" formatCode="_-[$$-240A]\ * #,##0.00_-;\-[$$-240A]\ * #,##0.00_-;_-[$$-240A]\ * &quot;-&quot;??_-;_-@_-"/>
    <numFmt numFmtId="175" formatCode="_-[$$-240A]\ * #,##0.00_ ;_-[$$-240A]\ * \-#,##0.00\ ;_-[$$-240A]\ * &quot;-&quot;??_ ;_-@_ "/>
    <numFmt numFmtId="176" formatCode="_-* #,##0.00\ &quot;Pts&quot;_-;\-* #,##0.00\ &quot;Pts&quot;_-;_-* &quot;-&quot;??\ &quot;Pts&quot;_-;_-@_-"/>
    <numFmt numFmtId="177" formatCode="_([$$-240A]\ * #,##0.00_);_([$$-240A]\ * \(#,##0.00\);_([$$-240A]\ * &quot;-&quot;??_);_(@_)"/>
    <numFmt numFmtId="178" formatCode="_([$$-240A]\ * #,##0_);_([$$-240A]\ * \(#,##0\);_([$$-240A]\ * &quot;-&quot;??_);_(@_)"/>
    <numFmt numFmtId="179" formatCode="0#.00\ \L\t"/>
    <numFmt numFmtId="180" formatCode="_ [$$-240A]\ * #,##0.00_ ;_ [$$-240A]\ * \-#,##0.00_ ;_ [$$-240A]\ * &quot;-&quot;??_ ;_ @_ "/>
    <numFmt numFmtId="181" formatCode="_ * #,##0_ ;_ * \-#,##0_ ;_ * &quot;-&quot;??_ ;_ @_ "/>
    <numFmt numFmtId="182" formatCode="0.0000%"/>
    <numFmt numFmtId="183" formatCode="_-&quot;$&quot;* #,##0.00_-;\-&quot;$&quot;* #,##0.00_-;_-&quot;$&quot;* &quot;-&quot;_-;_-@_-"/>
    <numFmt numFmtId="184" formatCode="_-&quot;$&quot;* #,##0.000000_-;\-&quot;$&quot;* #,##0.000000_-;_-&quot;$&quot;* &quot;-&quot;_-;_-@_-"/>
    <numFmt numFmtId="185" formatCode="&quot;$&quot;#,##0.00"/>
    <numFmt numFmtId="186" formatCode="&quot;$&quot;#,##0.0000"/>
  </numFmts>
  <fonts count="32">
    <font>
      <sz val="11"/>
      <color theme="1"/>
      <name val="Calibri"/>
      <family val="2"/>
      <scheme val="minor"/>
    </font>
    <font>
      <b/>
      <sz val="11"/>
      <color rgb="FF000000"/>
      <name val="Calibri"/>
      <family val="2"/>
    </font>
    <font>
      <sz val="11"/>
      <color rgb="FF000000"/>
      <name val="Calibri"/>
      <family val="2"/>
    </font>
    <font>
      <b/>
      <sz val="11"/>
      <color theme="1"/>
      <name val="Calibri"/>
      <family val="2"/>
      <scheme val="minor"/>
    </font>
    <font>
      <sz val="11"/>
      <color rgb="FF000000"/>
      <name val="Calibri"/>
      <family val="2"/>
      <scheme val="minor"/>
    </font>
    <font>
      <b/>
      <sz val="14"/>
      <color theme="1"/>
      <name val="Calibri"/>
      <family val="2"/>
      <scheme val="minor"/>
    </font>
    <font>
      <b/>
      <sz val="9"/>
      <color theme="1"/>
      <name val="Arial  "/>
    </font>
    <font>
      <sz val="9"/>
      <color theme="1"/>
      <name val="Arial  "/>
    </font>
    <font>
      <b/>
      <sz val="9"/>
      <color theme="0"/>
      <name val="Arial  "/>
    </font>
    <font>
      <sz val="9"/>
      <name val="Arial  "/>
    </font>
    <font>
      <sz val="11"/>
      <name val="Calibri"/>
      <family val="2"/>
      <scheme val="minor"/>
    </font>
    <font>
      <sz val="9"/>
      <color indexed="81"/>
      <name val="Tahoma"/>
      <family val="2"/>
    </font>
    <font>
      <b/>
      <sz val="9"/>
      <color indexed="81"/>
      <name val="Tahoma"/>
      <family val="2"/>
    </font>
    <font>
      <sz val="14"/>
      <color theme="1"/>
      <name val="Calibri"/>
      <family val="2"/>
      <scheme val="minor"/>
    </font>
    <font>
      <sz val="11"/>
      <color theme="1"/>
      <name val="Calibri"/>
      <family val="2"/>
      <scheme val="minor"/>
    </font>
    <font>
      <sz val="11"/>
      <name val="Arial Narrow"/>
      <family val="2"/>
    </font>
    <font>
      <sz val="12"/>
      <name val="Arial Narrow"/>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sz val="10"/>
      <name val="Arial"/>
      <family val="2"/>
    </font>
    <font>
      <b/>
      <sz val="11"/>
      <color rgb="FFFF0000"/>
      <name val="Arial"/>
      <family val="2"/>
    </font>
    <font>
      <sz val="8"/>
      <name val="Arial Narrow"/>
      <family val="2"/>
    </font>
    <font>
      <sz val="10"/>
      <name val="Arial Narrow"/>
      <family val="2"/>
    </font>
    <font>
      <b/>
      <sz val="11"/>
      <color rgb="FFFF0000"/>
      <name val="Calibri"/>
      <family val="2"/>
      <scheme val="minor"/>
    </font>
    <font>
      <b/>
      <sz val="16"/>
      <color theme="1"/>
      <name val="Calibri"/>
      <family val="2"/>
      <scheme val="minor"/>
    </font>
    <font>
      <b/>
      <sz val="11"/>
      <name val="Arial Narrow"/>
      <family val="2"/>
    </font>
    <font>
      <sz val="11"/>
      <color rgb="FF000000"/>
      <name val="Arial"/>
      <family val="2"/>
    </font>
    <font>
      <sz val="11"/>
      <color theme="1"/>
      <name val="Arial"/>
      <family val="2"/>
    </font>
    <font>
      <sz val="16"/>
      <name val="Arial Narrow"/>
      <family val="2"/>
    </font>
  </fonts>
  <fills count="27">
    <fill>
      <patternFill patternType="none"/>
    </fill>
    <fill>
      <patternFill patternType="gray125"/>
    </fill>
    <fill>
      <patternFill patternType="solid">
        <fgColor rgb="FFD0CECE"/>
        <bgColor rgb="FF000000"/>
      </patternFill>
    </fill>
    <fill>
      <patternFill patternType="solid">
        <fgColor rgb="FFD9D9D9"/>
        <bgColor indexed="64"/>
      </patternFill>
    </fill>
    <fill>
      <patternFill patternType="solid">
        <fgColor rgb="FF5B9BD5"/>
        <bgColor indexed="64"/>
      </patternFill>
    </fill>
    <fill>
      <patternFill patternType="solid">
        <fgColor rgb="FFFFFF00"/>
        <bgColor indexed="64"/>
      </patternFill>
    </fill>
    <fill>
      <patternFill patternType="solid">
        <fgColor rgb="FF00B050"/>
        <bgColor indexed="64"/>
      </patternFill>
    </fill>
    <fill>
      <patternFill patternType="solid">
        <fgColor theme="1"/>
        <bgColor indexed="64"/>
      </patternFill>
    </fill>
    <fill>
      <patternFill patternType="solid">
        <fgColor rgb="FFC3671B"/>
        <bgColor indexed="64"/>
      </patternFill>
    </fill>
    <fill>
      <patternFill patternType="solid">
        <fgColor rgb="FFFF9B9B"/>
        <bgColor indexed="64"/>
      </patternFill>
    </fill>
    <fill>
      <patternFill patternType="solid">
        <fgColor rgb="FFFF0000"/>
        <bgColor indexed="64"/>
      </patternFill>
    </fill>
    <fill>
      <patternFill patternType="solid">
        <fgColor theme="0" tint="-0.34998626667073579"/>
        <bgColor indexed="64"/>
      </patternFill>
    </fill>
    <fill>
      <patternFill patternType="solid">
        <fgColor rgb="FF43FF98"/>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9" tint="0.39997558519241921"/>
        <bgColor indexed="64"/>
      </patternFill>
    </fill>
  </fills>
  <borders count="78">
    <border>
      <left/>
      <right/>
      <top/>
      <bottom/>
      <diagonal/>
    </border>
    <border>
      <left style="thin">
        <color rgb="FF000000"/>
      </left>
      <right style="thin">
        <color rgb="FF000000"/>
      </right>
      <top style="thin">
        <color rgb="FF000000"/>
      </top>
      <bottom style="thin">
        <color rgb="FF000000"/>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rgb="FF000000"/>
      </left>
      <right style="thin">
        <color indexed="64"/>
      </right>
      <top style="medium">
        <color rgb="FF000000"/>
      </top>
      <bottom/>
      <diagonal/>
    </border>
    <border>
      <left/>
      <right style="thin">
        <color indexed="64"/>
      </right>
      <top style="medium">
        <color rgb="FF000000"/>
      </top>
      <bottom/>
      <diagonal/>
    </border>
    <border>
      <left/>
      <right style="medium">
        <color rgb="FF000000"/>
      </right>
      <top style="medium">
        <color rgb="FF000000"/>
      </top>
      <bottom/>
      <diagonal/>
    </border>
    <border>
      <left style="medium">
        <color rgb="FF000000"/>
      </left>
      <right style="thin">
        <color indexed="64"/>
      </right>
      <top style="medium">
        <color indexed="64"/>
      </top>
      <bottom style="thin">
        <color indexed="64"/>
      </bottom>
      <diagonal/>
    </border>
    <border>
      <left/>
      <right style="medium">
        <color rgb="FF000000"/>
      </right>
      <top style="medium">
        <color indexed="64"/>
      </top>
      <bottom style="thin">
        <color indexed="64"/>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style="medium">
        <color rgb="FF000000"/>
      </left>
      <right style="thin">
        <color indexed="64"/>
      </right>
      <top/>
      <bottom style="medium">
        <color rgb="FF000000"/>
      </bottom>
      <diagonal/>
    </border>
    <border>
      <left style="medium">
        <color rgb="FF000000"/>
      </left>
      <right/>
      <top/>
      <bottom style="thin">
        <color indexed="64"/>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style="medium">
        <color rgb="FF000000"/>
      </bottom>
      <diagonal/>
    </border>
    <border>
      <left/>
      <right style="thin">
        <color indexed="64"/>
      </right>
      <top style="thin">
        <color indexed="64"/>
      </top>
      <bottom style="medium">
        <color rgb="FF000000"/>
      </bottom>
      <diagonal/>
    </border>
    <border>
      <left/>
      <right style="medium">
        <color rgb="FF000000"/>
      </right>
      <top style="thin">
        <color indexed="64"/>
      </top>
      <bottom style="medium">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indexed="64"/>
      </top>
      <bottom/>
      <diagonal/>
    </border>
    <border>
      <left/>
      <right style="thin">
        <color rgb="FF000000"/>
      </right>
      <top style="thin">
        <color indexed="64"/>
      </top>
      <bottom/>
      <diagonal/>
    </border>
    <border>
      <left style="thin">
        <color rgb="FF000000"/>
      </left>
      <right/>
      <top style="thin">
        <color indexed="64"/>
      </top>
      <bottom/>
      <diagonal/>
    </border>
    <border>
      <left/>
      <right/>
      <top style="thin">
        <color indexed="64"/>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top style="thin">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rgb="FF000000"/>
      </left>
      <right style="thin">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hair">
        <color indexed="64"/>
      </right>
      <top style="hair">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19">
    <xf numFmtId="0" fontId="0" fillId="0" borderId="0"/>
    <xf numFmtId="43" fontId="14"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22" fillId="0" borderId="0"/>
    <xf numFmtId="0" fontId="22" fillId="0" borderId="0"/>
    <xf numFmtId="170" fontId="22" fillId="0" borderId="0" applyFont="0" applyFill="0" applyBorder="0" applyAlignment="0" applyProtection="0"/>
    <xf numFmtId="171" fontId="22" fillId="0" borderId="0" applyFont="0" applyFill="0" applyBorder="0" applyAlignment="0" applyProtection="0"/>
    <xf numFmtId="0" fontId="22" fillId="0" borderId="0"/>
    <xf numFmtId="0" fontId="22" fillId="0" borderId="0"/>
    <xf numFmtId="0" fontId="22" fillId="0" borderId="0"/>
    <xf numFmtId="176" fontId="22" fillId="0" borderId="0" applyFont="0" applyFill="0" applyBorder="0" applyAlignment="0" applyProtection="0"/>
    <xf numFmtId="0" fontId="22" fillId="0" borderId="0"/>
    <xf numFmtId="0" fontId="22" fillId="0" borderId="0"/>
    <xf numFmtId="179" fontId="22" fillId="0" borderId="0" applyFont="0" applyFill="0" applyBorder="0" applyAlignment="0" applyProtection="0"/>
    <xf numFmtId="164" fontId="14" fillId="0" borderId="0" applyFont="0" applyFill="0" applyBorder="0" applyAlignment="0" applyProtection="0"/>
  </cellStyleXfs>
  <cellXfs count="343">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xf>
    <xf numFmtId="167" fontId="0" fillId="0" borderId="0" xfId="0" applyNumberFormat="1"/>
    <xf numFmtId="167" fontId="0" fillId="0" borderId="1" xfId="0" applyNumberFormat="1" applyBorder="1"/>
    <xf numFmtId="168" fontId="0" fillId="0" borderId="0" xfId="0" applyNumberFormat="1"/>
    <xf numFmtId="168" fontId="0" fillId="0" borderId="1" xfId="0" applyNumberFormat="1" applyBorder="1"/>
    <xf numFmtId="0" fontId="2" fillId="0" borderId="3" xfId="0" applyFont="1" applyBorder="1"/>
    <xf numFmtId="0" fontId="2" fillId="0" borderId="2" xfId="0" applyFont="1" applyBorder="1"/>
    <xf numFmtId="0" fontId="0" fillId="3" borderId="1" xfId="0" applyFill="1" applyBorder="1" applyAlignment="1">
      <alignment horizontal="center"/>
    </xf>
    <xf numFmtId="0" fontId="0" fillId="3" borderId="1" xfId="0" applyFill="1" applyBorder="1"/>
    <xf numFmtId="168" fontId="0" fillId="3" borderId="1" xfId="0" applyNumberFormat="1" applyFill="1" applyBorder="1"/>
    <xf numFmtId="167" fontId="0" fillId="3" borderId="1" xfId="0" applyNumberFormat="1" applyFill="1" applyBorder="1"/>
    <xf numFmtId="0" fontId="1" fillId="2" borderId="4" xfId="0" applyFont="1" applyFill="1" applyBorder="1"/>
    <xf numFmtId="0" fontId="1" fillId="2" borderId="5" xfId="0" applyFont="1" applyFill="1" applyBorder="1"/>
    <xf numFmtId="0" fontId="1" fillId="2" borderId="6" xfId="0" applyFont="1" applyFill="1" applyBorder="1"/>
    <xf numFmtId="0" fontId="2" fillId="0" borderId="7" xfId="0" applyFont="1" applyBorder="1"/>
    <xf numFmtId="0" fontId="2" fillId="0" borderId="9" xfId="0" applyFont="1" applyBorder="1"/>
    <xf numFmtId="0" fontId="2" fillId="0" borderId="11" xfId="0" applyFont="1" applyBorder="1"/>
    <xf numFmtId="0" fontId="2" fillId="4" borderId="8" xfId="0" applyFont="1" applyFill="1" applyBorder="1"/>
    <xf numFmtId="0" fontId="2" fillId="4" borderId="10" xfId="0" applyFont="1" applyFill="1" applyBorder="1"/>
    <xf numFmtId="0" fontId="2" fillId="0" borderId="1" xfId="0" applyFont="1" applyBorder="1"/>
    <xf numFmtId="0" fontId="2" fillId="0" borderId="12" xfId="0" applyFont="1" applyBorder="1"/>
    <xf numFmtId="0" fontId="2" fillId="4" borderId="13" xfId="0" applyFont="1" applyFill="1" applyBorder="1"/>
    <xf numFmtId="0" fontId="2" fillId="0" borderId="14" xfId="0" applyFont="1" applyBorder="1"/>
    <xf numFmtId="0" fontId="2" fillId="0" borderId="15" xfId="0" applyFont="1" applyBorder="1"/>
    <xf numFmtId="0" fontId="2" fillId="0" borderId="16" xfId="0" applyFont="1" applyBorder="1"/>
    <xf numFmtId="0" fontId="3" fillId="0" borderId="0" xfId="0" applyFont="1" applyAlignment="1">
      <alignment horizontal="center" vertical="center"/>
    </xf>
    <xf numFmtId="0" fontId="3" fillId="3" borderId="17" xfId="0" applyFont="1" applyFill="1" applyBorder="1" applyAlignment="1">
      <alignment horizontal="center" vertical="center" wrapText="1"/>
    </xf>
    <xf numFmtId="0" fontId="3" fillId="3" borderId="17" xfId="0" applyFont="1" applyFill="1" applyBorder="1" applyAlignment="1">
      <alignment horizontal="center" vertical="center"/>
    </xf>
    <xf numFmtId="0" fontId="6" fillId="0" borderId="0" xfId="0" applyFont="1" applyAlignment="1">
      <alignment horizontal="center" vertical="center"/>
    </xf>
    <xf numFmtId="0" fontId="7" fillId="0" borderId="0" xfId="0" applyFont="1"/>
    <xf numFmtId="0" fontId="7" fillId="0" borderId="0" xfId="0" applyFont="1" applyAlignment="1">
      <alignment vertical="center"/>
    </xf>
    <xf numFmtId="0" fontId="7" fillId="0" borderId="0" xfId="0" applyFont="1" applyAlignment="1">
      <alignment horizontal="center" vertical="center"/>
    </xf>
    <xf numFmtId="0" fontId="8" fillId="7" borderId="18" xfId="0" applyFont="1" applyFill="1" applyBorder="1" applyAlignment="1">
      <alignment horizontal="center" vertical="center"/>
    </xf>
    <xf numFmtId="0" fontId="9" fillId="0" borderId="18" xfId="0" applyFont="1" applyBorder="1" applyAlignment="1">
      <alignment horizontal="center" vertical="center"/>
    </xf>
    <xf numFmtId="0" fontId="4" fillId="0" borderId="1" xfId="0" applyFont="1" applyBorder="1" applyAlignment="1">
      <alignment horizontal="center" vertical="center"/>
    </xf>
    <xf numFmtId="2" fontId="4" fillId="0" borderId="1" xfId="0" applyNumberFormat="1" applyFont="1" applyBorder="1" applyAlignment="1">
      <alignment horizontal="center" vertical="center"/>
    </xf>
    <xf numFmtId="169" fontId="4" fillId="0" borderId="1" xfId="0" applyNumberFormat="1" applyFont="1" applyBorder="1" applyAlignment="1">
      <alignment horizontal="center" vertical="center"/>
    </xf>
    <xf numFmtId="0" fontId="4" fillId="0" borderId="1" xfId="0" applyFont="1" applyBorder="1" applyAlignment="1">
      <alignment vertical="center"/>
    </xf>
    <xf numFmtId="0" fontId="0" fillId="0" borderId="0" xfId="0" applyAlignment="1">
      <alignment vertical="center"/>
    </xf>
    <xf numFmtId="0" fontId="10" fillId="0" borderId="1" xfId="0" applyFont="1" applyBorder="1" applyAlignment="1">
      <alignment horizontal="center" vertical="center"/>
    </xf>
    <xf numFmtId="0" fontId="3" fillId="3" borderId="18" xfId="0" applyFont="1" applyFill="1" applyBorder="1" applyAlignment="1">
      <alignment horizontal="center" vertical="center" wrapText="1"/>
    </xf>
    <xf numFmtId="2" fontId="4" fillId="0" borderId="1" xfId="0" applyNumberFormat="1" applyFont="1" applyBorder="1" applyAlignment="1">
      <alignment horizontal="left" vertical="center"/>
    </xf>
    <xf numFmtId="2" fontId="4" fillId="0" borderId="17" xfId="0" applyNumberFormat="1" applyFont="1" applyBorder="1" applyAlignment="1">
      <alignment horizontal="center" vertical="center"/>
    </xf>
    <xf numFmtId="2" fontId="4" fillId="0" borderId="17" xfId="0" applyNumberFormat="1" applyFont="1" applyBorder="1" applyAlignment="1">
      <alignment horizontal="left" vertical="center"/>
    </xf>
    <xf numFmtId="169" fontId="4" fillId="0" borderId="1" xfId="0" applyNumberFormat="1" applyFont="1" applyBorder="1" applyAlignment="1">
      <alignment horizontal="left" vertical="center"/>
    </xf>
    <xf numFmtId="2" fontId="4" fillId="8" borderId="1" xfId="0" applyNumberFormat="1" applyFont="1" applyFill="1" applyBorder="1" applyAlignment="1">
      <alignment horizontal="center" vertical="center"/>
    </xf>
    <xf numFmtId="2" fontId="4" fillId="10" borderId="17" xfId="0" applyNumberFormat="1" applyFont="1" applyFill="1" applyBorder="1" applyAlignment="1">
      <alignment horizontal="center" vertical="center"/>
    </xf>
    <xf numFmtId="2" fontId="4" fillId="5" borderId="1" xfId="0" applyNumberFormat="1" applyFont="1" applyFill="1" applyBorder="1" applyAlignment="1">
      <alignment horizontal="center" vertical="center"/>
    </xf>
    <xf numFmtId="2" fontId="4" fillId="9" borderId="1" xfId="0" applyNumberFormat="1" applyFont="1" applyFill="1" applyBorder="1" applyAlignment="1">
      <alignment horizontal="center" vertical="center"/>
    </xf>
    <xf numFmtId="2" fontId="4" fillId="6" borderId="1" xfId="0" applyNumberFormat="1" applyFont="1" applyFill="1" applyBorder="1" applyAlignment="1">
      <alignment horizontal="center" vertical="center"/>
    </xf>
    <xf numFmtId="2" fontId="4" fillId="11" borderId="1" xfId="0" applyNumberFormat="1" applyFont="1" applyFill="1" applyBorder="1" applyAlignment="1">
      <alignment horizontal="center" vertical="center"/>
    </xf>
    <xf numFmtId="2" fontId="4" fillId="12" borderId="1" xfId="0" applyNumberFormat="1" applyFont="1" applyFill="1" applyBorder="1" applyAlignment="1">
      <alignment horizontal="center" vertical="center"/>
    </xf>
    <xf numFmtId="0" fontId="0" fillId="0" borderId="1" xfId="0" applyBorder="1" applyAlignment="1">
      <alignment horizontal="left" vertical="center"/>
    </xf>
    <xf numFmtId="0" fontId="4" fillId="0" borderId="17" xfId="0" applyFont="1" applyBorder="1" applyAlignment="1">
      <alignment horizontal="center" vertical="center"/>
    </xf>
    <xf numFmtId="0" fontId="4" fillId="13" borderId="22" xfId="0" applyFont="1" applyFill="1" applyBorder="1" applyAlignment="1">
      <alignment horizontal="center" vertical="center"/>
    </xf>
    <xf numFmtId="0" fontId="4" fillId="14" borderId="22" xfId="0" applyFont="1" applyFill="1" applyBorder="1" applyAlignment="1">
      <alignment horizontal="center" vertical="center"/>
    </xf>
    <xf numFmtId="0" fontId="4" fillId="15" borderId="22" xfId="0" applyFont="1" applyFill="1" applyBorder="1" applyAlignment="1">
      <alignment horizontal="center" vertical="center"/>
    </xf>
    <xf numFmtId="0" fontId="0" fillId="16" borderId="18" xfId="0" applyFill="1" applyBorder="1" applyAlignment="1">
      <alignment horizontal="center" vertical="center"/>
    </xf>
    <xf numFmtId="0" fontId="0" fillId="0" borderId="18" xfId="0" applyBorder="1" applyAlignment="1">
      <alignment horizontal="center" vertical="center"/>
    </xf>
    <xf numFmtId="0" fontId="0" fillId="0" borderId="18" xfId="0" applyBorder="1" applyAlignment="1">
      <alignment horizontal="center" vertical="center" wrapText="1"/>
    </xf>
    <xf numFmtId="0" fontId="0" fillId="0" borderId="0" xfId="0" applyAlignment="1">
      <alignment horizontal="center" vertical="center" wrapText="1"/>
    </xf>
    <xf numFmtId="0" fontId="3" fillId="0" borderId="21" xfId="0" applyFont="1" applyBorder="1" applyAlignment="1">
      <alignment horizontal="center" vertical="center" wrapText="1"/>
    </xf>
    <xf numFmtId="0" fontId="0" fillId="0" borderId="18" xfId="0" applyBorder="1"/>
    <xf numFmtId="0" fontId="0" fillId="0" borderId="0" xfId="0" applyAlignment="1">
      <alignment horizontal="center" vertical="center"/>
    </xf>
    <xf numFmtId="0" fontId="0" fillId="0" borderId="18" xfId="0" applyBorder="1" applyAlignment="1">
      <alignment horizontal="left" vertical="top" wrapText="1"/>
    </xf>
    <xf numFmtId="0" fontId="0" fillId="0" borderId="18" xfId="0" applyBorder="1" applyAlignment="1">
      <alignment wrapText="1"/>
    </xf>
    <xf numFmtId="0" fontId="0" fillId="5" borderId="18" xfId="0" applyFill="1" applyBorder="1" applyAlignment="1">
      <alignment horizontal="center" vertical="center"/>
    </xf>
    <xf numFmtId="0" fontId="0" fillId="5" borderId="18" xfId="0"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1" xfId="0" applyFont="1" applyFill="1" applyBorder="1" applyAlignment="1">
      <alignment horizontal="center" vertical="center"/>
    </xf>
    <xf numFmtId="0" fontId="0" fillId="0" borderId="21" xfId="0" applyBorder="1" applyAlignment="1">
      <alignment horizontal="center" vertical="center" wrapText="1"/>
    </xf>
    <xf numFmtId="0" fontId="0" fillId="0" borderId="18" xfId="0" applyBorder="1" applyAlignment="1">
      <alignment vertical="center" wrapText="1"/>
    </xf>
    <xf numFmtId="2" fontId="4" fillId="0" borderId="1" xfId="0" applyNumberFormat="1" applyFont="1" applyBorder="1" applyAlignment="1">
      <alignment horizontal="left" vertical="center" wrapText="1"/>
    </xf>
    <xf numFmtId="0" fontId="0" fillId="0" borderId="1" xfId="0" applyBorder="1" applyAlignment="1">
      <alignment horizontal="left" vertical="center" wrapText="1"/>
    </xf>
    <xf numFmtId="0" fontId="0" fillId="14" borderId="18" xfId="0" applyFill="1" applyBorder="1" applyAlignment="1">
      <alignment horizontal="center" vertical="center"/>
    </xf>
    <xf numFmtId="0" fontId="0" fillId="15" borderId="18" xfId="0" applyFill="1" applyBorder="1" applyAlignment="1">
      <alignment horizontal="center" vertical="center"/>
    </xf>
    <xf numFmtId="2" fontId="13" fillId="0" borderId="0" xfId="0" applyNumberFormat="1" applyFont="1" applyAlignment="1">
      <alignment horizontal="center" vertical="center"/>
    </xf>
    <xf numFmtId="0" fontId="0" fillId="0" borderId="18" xfId="0" applyBorder="1" applyAlignment="1">
      <alignment horizontal="left" vertical="center" wrapText="1"/>
    </xf>
    <xf numFmtId="0" fontId="0" fillId="0" borderId="18" xfId="0" applyBorder="1" applyAlignment="1">
      <alignment horizontal="left" vertical="center"/>
    </xf>
    <xf numFmtId="0" fontId="10" fillId="15" borderId="18" xfId="0" applyFont="1" applyFill="1" applyBorder="1" applyAlignment="1">
      <alignment horizontal="center" vertical="center"/>
    </xf>
    <xf numFmtId="0" fontId="10" fillId="15" borderId="31" xfId="0" applyFont="1" applyFill="1" applyBorder="1" applyAlignment="1">
      <alignment horizontal="center" vertical="center"/>
    </xf>
    <xf numFmtId="0" fontId="0" fillId="0" borderId="31" xfId="0" applyBorder="1" applyAlignment="1">
      <alignment horizontal="center" vertical="center"/>
    </xf>
    <xf numFmtId="0" fontId="4" fillId="0" borderId="30" xfId="0" applyFont="1" applyBorder="1" applyAlignment="1">
      <alignment vertical="center"/>
    </xf>
    <xf numFmtId="0" fontId="0" fillId="0" borderId="31" xfId="0" applyBorder="1" applyAlignment="1">
      <alignment horizontal="center" vertical="center" wrapText="1"/>
    </xf>
    <xf numFmtId="2" fontId="4" fillId="0" borderId="30" xfId="0" applyNumberFormat="1" applyFont="1" applyBorder="1" applyAlignment="1">
      <alignment horizontal="center" vertical="center"/>
    </xf>
    <xf numFmtId="0" fontId="0" fillId="0" borderId="32" xfId="0" applyBorder="1" applyAlignment="1">
      <alignment horizontal="center" vertical="center"/>
    </xf>
    <xf numFmtId="0" fontId="4" fillId="0" borderId="17" xfId="0" applyFont="1" applyBorder="1" applyAlignment="1">
      <alignment vertical="center"/>
    </xf>
    <xf numFmtId="0" fontId="0" fillId="0" borderId="32" xfId="0" applyBorder="1" applyAlignment="1">
      <alignment horizontal="center" vertical="center" wrapText="1"/>
    </xf>
    <xf numFmtId="0" fontId="4" fillId="0" borderId="18" xfId="0" applyFont="1" applyBorder="1" applyAlignment="1">
      <alignment vertical="center"/>
    </xf>
    <xf numFmtId="0" fontId="3" fillId="17" borderId="18" xfId="0" applyFont="1" applyFill="1" applyBorder="1" applyAlignment="1">
      <alignment horizontal="center" vertical="center" wrapText="1"/>
    </xf>
    <xf numFmtId="2" fontId="4" fillId="0" borderId="18" xfId="0" applyNumberFormat="1" applyFont="1" applyBorder="1" applyAlignment="1">
      <alignment horizontal="center" vertical="center"/>
    </xf>
    <xf numFmtId="0" fontId="4" fillId="0" borderId="18" xfId="0" applyFont="1" applyBorder="1" applyAlignment="1">
      <alignment horizontal="center" vertical="center"/>
    </xf>
    <xf numFmtId="0" fontId="3" fillId="20" borderId="18" xfId="0" applyFont="1" applyFill="1" applyBorder="1" applyAlignment="1">
      <alignment horizontal="center" vertical="center" wrapText="1"/>
    </xf>
    <xf numFmtId="0" fontId="4" fillId="0" borderId="23" xfId="0" applyFont="1" applyBorder="1" applyAlignment="1">
      <alignment horizontal="center" vertical="center"/>
    </xf>
    <xf numFmtId="0" fontId="4" fillId="0" borderId="22" xfId="0" applyFont="1" applyBorder="1" applyAlignment="1">
      <alignment horizontal="center" vertical="center"/>
    </xf>
    <xf numFmtId="0" fontId="4" fillId="0" borderId="33" xfId="0" applyFont="1" applyBorder="1" applyAlignment="1">
      <alignment horizontal="center" vertical="center"/>
    </xf>
    <xf numFmtId="0" fontId="0" fillId="16" borderId="19" xfId="0" applyFill="1" applyBorder="1" applyAlignment="1">
      <alignment horizontal="center" vertical="center"/>
    </xf>
    <xf numFmtId="0" fontId="4" fillId="0" borderId="34" xfId="0" applyFont="1" applyBorder="1" applyAlignment="1">
      <alignment horizontal="center" vertical="center"/>
    </xf>
    <xf numFmtId="0" fontId="4" fillId="0" borderId="31" xfId="0" applyFont="1" applyBorder="1" applyAlignment="1">
      <alignment horizontal="center" vertical="center"/>
    </xf>
    <xf numFmtId="2" fontId="4" fillId="0" borderId="31" xfId="0" applyNumberFormat="1" applyFont="1" applyBorder="1" applyAlignment="1">
      <alignment horizontal="center" vertical="center"/>
    </xf>
    <xf numFmtId="2" fontId="4" fillId="0" borderId="30" xfId="0" applyNumberFormat="1" applyFont="1" applyBorder="1" applyAlignment="1">
      <alignment horizontal="left" vertical="center"/>
    </xf>
    <xf numFmtId="0" fontId="0" fillId="0" borderId="31" xfId="0" applyBorder="1" applyAlignment="1">
      <alignment horizontal="left" vertical="center" wrapText="1"/>
    </xf>
    <xf numFmtId="0" fontId="0" fillId="5" borderId="32" xfId="0" applyFill="1" applyBorder="1" applyAlignment="1">
      <alignment horizontal="center" vertical="center"/>
    </xf>
    <xf numFmtId="0" fontId="0" fillId="5" borderId="32" xfId="0" applyFill="1" applyBorder="1" applyAlignment="1">
      <alignment horizontal="center" vertical="center" wrapText="1"/>
    </xf>
    <xf numFmtId="2" fontId="4" fillId="0" borderId="32" xfId="0" applyNumberFormat="1" applyFont="1" applyBorder="1" applyAlignment="1">
      <alignment horizontal="center" vertical="center"/>
    </xf>
    <xf numFmtId="0" fontId="0" fillId="0" borderId="32" xfId="0" applyBorder="1" applyAlignment="1">
      <alignment horizontal="left" vertical="center" wrapText="1"/>
    </xf>
    <xf numFmtId="2" fontId="4" fillId="0" borderId="18" xfId="0" applyNumberFormat="1" applyFont="1" applyBorder="1" applyAlignment="1">
      <alignment horizontal="left" vertical="center"/>
    </xf>
    <xf numFmtId="0" fontId="0" fillId="10" borderId="19" xfId="0" applyFill="1" applyBorder="1" applyAlignment="1">
      <alignment horizontal="center" vertical="center"/>
    </xf>
    <xf numFmtId="0" fontId="4" fillId="10" borderId="33" xfId="0" applyFont="1" applyFill="1" applyBorder="1" applyAlignment="1">
      <alignment horizontal="center" vertical="center"/>
    </xf>
    <xf numFmtId="0" fontId="0" fillId="13" borderId="18" xfId="0" applyFill="1" applyBorder="1" applyAlignment="1">
      <alignment horizontal="center" vertical="center"/>
    </xf>
    <xf numFmtId="0" fontId="0" fillId="5" borderId="32" xfId="0" applyFill="1" applyBorder="1" applyAlignment="1">
      <alignment vertical="center" wrapText="1"/>
    </xf>
    <xf numFmtId="0" fontId="0" fillId="5" borderId="18" xfId="0" applyFill="1" applyBorder="1" applyAlignment="1">
      <alignment vertical="center" wrapText="1"/>
    </xf>
    <xf numFmtId="0" fontId="15" fillId="0" borderId="0" xfId="4" applyFont="1" applyAlignment="1">
      <alignment horizontal="center" vertical="center"/>
    </xf>
    <xf numFmtId="0" fontId="16" fillId="0" borderId="0" xfId="4" applyFont="1"/>
    <xf numFmtId="0" fontId="15" fillId="0" borderId="0" xfId="4" applyFont="1"/>
    <xf numFmtId="0" fontId="16" fillId="0" borderId="35" xfId="4" applyFont="1" applyBorder="1"/>
    <xf numFmtId="0" fontId="16" fillId="0" borderId="36" xfId="4" applyFont="1" applyBorder="1"/>
    <xf numFmtId="0" fontId="16" fillId="0" borderId="37" xfId="4" applyFont="1" applyBorder="1"/>
    <xf numFmtId="0" fontId="16" fillId="0" borderId="38" xfId="4" applyFont="1" applyBorder="1"/>
    <xf numFmtId="0" fontId="16" fillId="0" borderId="40" xfId="4" applyFont="1" applyBorder="1"/>
    <xf numFmtId="0" fontId="18" fillId="0" borderId="41" xfId="0" applyFont="1" applyBorder="1" applyAlignment="1">
      <alignment horizontal="left" vertical="center"/>
    </xf>
    <xf numFmtId="0" fontId="19" fillId="0" borderId="41" xfId="0" applyFont="1" applyBorder="1" applyAlignment="1">
      <alignment horizontal="left" vertical="center"/>
    </xf>
    <xf numFmtId="0" fontId="16" fillId="0" borderId="0" xfId="4" applyFont="1" applyAlignment="1">
      <alignment horizontal="center" vertical="center"/>
    </xf>
    <xf numFmtId="0" fontId="16" fillId="0" borderId="38" xfId="4" applyFont="1" applyBorder="1" applyAlignment="1">
      <alignment horizontal="center" vertical="center"/>
    </xf>
    <xf numFmtId="0" fontId="16" fillId="0" borderId="40" xfId="4" applyFont="1" applyBorder="1" applyAlignment="1">
      <alignment horizontal="center" vertical="center"/>
    </xf>
    <xf numFmtId="0" fontId="16" fillId="16" borderId="0" xfId="4" applyFont="1" applyFill="1"/>
    <xf numFmtId="0" fontId="16" fillId="16" borderId="38" xfId="4" applyFont="1" applyFill="1" applyBorder="1"/>
    <xf numFmtId="0" fontId="16" fillId="16" borderId="40" xfId="4" applyFont="1" applyFill="1" applyBorder="1"/>
    <xf numFmtId="0" fontId="15" fillId="16" borderId="0" xfId="4" applyFont="1" applyFill="1"/>
    <xf numFmtId="166" fontId="15" fillId="0" borderId="0" xfId="2" applyFont="1"/>
    <xf numFmtId="0" fontId="21" fillId="0" borderId="18" xfId="8" applyFont="1" applyBorder="1" applyAlignment="1">
      <alignment horizontal="center" vertical="center"/>
    </xf>
    <xf numFmtId="4" fontId="21" fillId="0" borderId="18" xfId="9" applyNumberFormat="1" applyFont="1" applyFill="1" applyBorder="1" applyAlignment="1">
      <alignment horizontal="center" vertical="center" wrapText="1"/>
    </xf>
    <xf numFmtId="4" fontId="21" fillId="0" borderId="18" xfId="9" applyNumberFormat="1" applyFont="1" applyFill="1" applyBorder="1" applyAlignment="1">
      <alignment vertical="center" wrapText="1"/>
    </xf>
    <xf numFmtId="172" fontId="21" fillId="0" borderId="18" xfId="10" applyNumberFormat="1" applyFont="1" applyFill="1" applyBorder="1" applyAlignment="1">
      <alignment horizontal="right" vertical="center" wrapText="1"/>
    </xf>
    <xf numFmtId="172" fontId="21" fillId="0" borderId="18" xfId="10" applyNumberFormat="1" applyFont="1" applyBorder="1" applyAlignment="1">
      <alignment horizontal="right" vertical="center" wrapText="1"/>
    </xf>
    <xf numFmtId="0" fontId="21" fillId="0" borderId="18" xfId="7" applyFont="1" applyBorder="1" applyAlignment="1">
      <alignment horizontal="center" vertical="center"/>
    </xf>
    <xf numFmtId="0" fontId="16" fillId="0" borderId="0" xfId="11" applyFont="1"/>
    <xf numFmtId="0" fontId="16" fillId="0" borderId="38" xfId="11" applyFont="1" applyBorder="1"/>
    <xf numFmtId="0" fontId="16" fillId="0" borderId="40" xfId="11" applyFont="1" applyBorder="1"/>
    <xf numFmtId="174" fontId="24" fillId="0" borderId="0" xfId="11" applyNumberFormat="1" applyFont="1"/>
    <xf numFmtId="0" fontId="24" fillId="0" borderId="0" xfId="11" applyFont="1"/>
    <xf numFmtId="49" fontId="20" fillId="0" borderId="47" xfId="12" applyNumberFormat="1" applyFont="1" applyBorder="1" applyAlignment="1">
      <alignment horizontal="right" vertical="center"/>
    </xf>
    <xf numFmtId="49" fontId="20" fillId="0" borderId="0" xfId="12" applyNumberFormat="1" applyFont="1" applyAlignment="1">
      <alignment horizontal="right" vertical="center"/>
    </xf>
    <xf numFmtId="166" fontId="24" fillId="0" borderId="0" xfId="2" applyFont="1"/>
    <xf numFmtId="0" fontId="21" fillId="0" borderId="47" xfId="13" applyFont="1" applyBorder="1"/>
    <xf numFmtId="0" fontId="21" fillId="0" borderId="51" xfId="13" applyFont="1" applyBorder="1"/>
    <xf numFmtId="0" fontId="21" fillId="0" borderId="52" xfId="13" applyFont="1" applyBorder="1" applyAlignment="1">
      <alignment horizontal="center"/>
    </xf>
    <xf numFmtId="0" fontId="21" fillId="0" borderId="0" xfId="13" applyFont="1"/>
    <xf numFmtId="0" fontId="20" fillId="0" borderId="54" xfId="16" applyFont="1" applyBorder="1" applyAlignment="1">
      <alignment vertical="center"/>
    </xf>
    <xf numFmtId="178" fontId="16" fillId="0" borderId="40" xfId="11" applyNumberFormat="1" applyFont="1" applyBorder="1"/>
    <xf numFmtId="180" fontId="16" fillId="0" borderId="40" xfId="11" applyNumberFormat="1" applyFont="1" applyBorder="1"/>
    <xf numFmtId="0" fontId="25" fillId="0" borderId="0" xfId="11" applyFont="1"/>
    <xf numFmtId="0" fontId="21" fillId="0" borderId="59" xfId="0" applyFont="1" applyBorder="1" applyAlignment="1">
      <alignment vertical="center" wrapText="1"/>
    </xf>
    <xf numFmtId="0" fontId="21" fillId="0" borderId="42" xfId="0" applyFont="1" applyBorder="1" applyAlignment="1">
      <alignment vertical="center" wrapText="1"/>
    </xf>
    <xf numFmtId="0" fontId="21" fillId="0" borderId="43" xfId="0" applyFont="1" applyBorder="1" applyAlignment="1">
      <alignment vertical="center" wrapText="1"/>
    </xf>
    <xf numFmtId="0" fontId="16" fillId="0" borderId="61" xfId="11" applyFont="1" applyBorder="1"/>
    <xf numFmtId="0" fontId="16" fillId="0" borderId="62" xfId="4" applyFont="1" applyBorder="1"/>
    <xf numFmtId="181" fontId="16" fillId="0" borderId="62" xfId="1" applyNumberFormat="1" applyFont="1" applyBorder="1"/>
    <xf numFmtId="0" fontId="16" fillId="0" borderId="63" xfId="4" applyFont="1" applyBorder="1"/>
    <xf numFmtId="2" fontId="4" fillId="0" borderId="64" xfId="0" applyNumberFormat="1" applyFont="1" applyBorder="1" applyAlignment="1">
      <alignment horizontal="center" vertical="center"/>
    </xf>
    <xf numFmtId="0" fontId="3" fillId="22" borderId="20" xfId="0" applyFont="1" applyFill="1" applyBorder="1" applyAlignment="1">
      <alignment horizontal="center" vertical="center"/>
    </xf>
    <xf numFmtId="0" fontId="0" fillId="0" borderId="52" xfId="0" applyBorder="1" applyAlignment="1">
      <alignment vertical="center" wrapText="1"/>
    </xf>
    <xf numFmtId="0" fontId="0" fillId="0" borderId="52" xfId="0" applyBorder="1" applyAlignment="1">
      <alignment wrapText="1"/>
    </xf>
    <xf numFmtId="0" fontId="0" fillId="0" borderId="52" xfId="0" applyBorder="1"/>
    <xf numFmtId="0" fontId="0" fillId="0" borderId="48" xfId="0"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166" fontId="0" fillId="0" borderId="20" xfId="0" applyNumberFormat="1" applyBorder="1" applyAlignment="1">
      <alignment horizontal="left" vertical="center"/>
    </xf>
    <xf numFmtId="0" fontId="3" fillId="0" borderId="0" xfId="0" applyFont="1" applyAlignment="1">
      <alignment horizontal="right" vertical="center" wrapText="1"/>
    </xf>
    <xf numFmtId="0" fontId="0" fillId="0" borderId="66" xfId="0" applyBorder="1"/>
    <xf numFmtId="0" fontId="0" fillId="0" borderId="29" xfId="0" applyBorder="1"/>
    <xf numFmtId="0" fontId="0" fillId="0" borderId="58" xfId="0" applyBorder="1"/>
    <xf numFmtId="0" fontId="3" fillId="0" borderId="47" xfId="0" applyFont="1" applyBorder="1" applyAlignment="1">
      <alignment horizontal="center" vertical="center"/>
    </xf>
    <xf numFmtId="0" fontId="3" fillId="0" borderId="48" xfId="0" applyFont="1" applyBorder="1" applyAlignment="1">
      <alignment horizontal="center" vertical="center"/>
    </xf>
    <xf numFmtId="0" fontId="0" fillId="0" borderId="47" xfId="0" applyBorder="1" applyAlignment="1">
      <alignment horizontal="center" vertical="center"/>
    </xf>
    <xf numFmtId="0" fontId="0" fillId="0" borderId="47" xfId="0" applyBorder="1"/>
    <xf numFmtId="0" fontId="0" fillId="0" borderId="48" xfId="0" applyBorder="1"/>
    <xf numFmtId="166" fontId="27" fillId="0" borderId="0" xfId="0" applyNumberFormat="1" applyFont="1"/>
    <xf numFmtId="0" fontId="0" fillId="0" borderId="51" xfId="0" applyBorder="1"/>
    <xf numFmtId="0" fontId="0" fillId="0" borderId="3" xfId="0" applyBorder="1"/>
    <xf numFmtId="0" fontId="3" fillId="22" borderId="19" xfId="0" applyFont="1" applyFill="1" applyBorder="1" applyAlignment="1">
      <alignment horizontal="center" vertical="center"/>
    </xf>
    <xf numFmtId="0" fontId="3" fillId="22" borderId="21" xfId="0" applyFont="1" applyFill="1" applyBorder="1" applyAlignment="1">
      <alignment horizontal="center" vertical="center" wrapText="1"/>
    </xf>
    <xf numFmtId="4" fontId="21" fillId="0" borderId="18" xfId="9" applyNumberFormat="1" applyFont="1" applyBorder="1" applyAlignment="1">
      <alignment vertical="center" wrapText="1"/>
    </xf>
    <xf numFmtId="175" fontId="20" fillId="0" borderId="0" xfId="12" applyNumberFormat="1" applyFont="1" applyAlignment="1">
      <alignment vertical="center"/>
    </xf>
    <xf numFmtId="0" fontId="20" fillId="23" borderId="18" xfId="7" applyFont="1" applyFill="1" applyBorder="1" applyAlignment="1">
      <alignment vertical="center"/>
    </xf>
    <xf numFmtId="0" fontId="20" fillId="24" borderId="18" xfId="7" applyFont="1" applyFill="1" applyBorder="1" applyAlignment="1">
      <alignment vertical="center"/>
    </xf>
    <xf numFmtId="0" fontId="21" fillId="0" borderId="0" xfId="13" applyFont="1" applyAlignment="1">
      <alignment horizontal="center"/>
    </xf>
    <xf numFmtId="0" fontId="21" fillId="0" borderId="0" xfId="15" applyFont="1" applyAlignment="1">
      <alignment horizontal="center" vertical="center"/>
    </xf>
    <xf numFmtId="39" fontId="20" fillId="0" borderId="0" xfId="14" applyNumberFormat="1" applyFont="1" applyBorder="1" applyAlignment="1">
      <alignment vertical="center"/>
    </xf>
    <xf numFmtId="166" fontId="15" fillId="19" borderId="0" xfId="2" applyFont="1" applyFill="1" applyAlignment="1">
      <alignment horizontal="center" vertical="center"/>
    </xf>
    <xf numFmtId="172" fontId="15" fillId="0" borderId="0" xfId="2" applyNumberFormat="1" applyFont="1"/>
    <xf numFmtId="166" fontId="15" fillId="0" borderId="0" xfId="2" applyFont="1" applyFill="1" applyAlignment="1">
      <alignment horizontal="center" vertical="center"/>
    </xf>
    <xf numFmtId="177" fontId="21" fillId="0" borderId="65" xfId="14" applyNumberFormat="1" applyFont="1" applyBorder="1" applyAlignment="1">
      <alignment vertical="center"/>
    </xf>
    <xf numFmtId="166" fontId="21" fillId="0" borderId="65" xfId="2" applyFont="1" applyBorder="1" applyAlignment="1">
      <alignment vertical="center" wrapText="1"/>
    </xf>
    <xf numFmtId="0" fontId="21" fillId="0" borderId="66" xfId="7" applyFont="1" applyBorder="1" applyAlignment="1">
      <alignment horizontal="center" vertical="center"/>
    </xf>
    <xf numFmtId="0" fontId="15" fillId="0" borderId="18" xfId="4" applyFont="1" applyBorder="1" applyAlignment="1">
      <alignment horizontal="center" vertical="center"/>
    </xf>
    <xf numFmtId="166" fontId="21" fillId="0" borderId="65" xfId="2" applyFont="1" applyFill="1" applyBorder="1" applyAlignment="1">
      <alignment vertical="center" wrapText="1"/>
    </xf>
    <xf numFmtId="0" fontId="16" fillId="0" borderId="67" xfId="11" applyFont="1" applyBorder="1" applyAlignment="1">
      <alignment horizontal="center" vertical="center"/>
    </xf>
    <xf numFmtId="0" fontId="21" fillId="0" borderId="68" xfId="13" applyFont="1" applyBorder="1" applyAlignment="1">
      <alignment horizontal="center" vertical="center" wrapText="1"/>
    </xf>
    <xf numFmtId="182" fontId="16" fillId="0" borderId="67" xfId="11" applyNumberFormat="1" applyFont="1" applyBorder="1" applyAlignment="1">
      <alignment horizontal="center" vertical="center"/>
    </xf>
    <xf numFmtId="0" fontId="21" fillId="0" borderId="45" xfId="13" applyFont="1" applyBorder="1" applyAlignment="1">
      <alignment horizontal="left" vertical="center" wrapText="1"/>
    </xf>
    <xf numFmtId="178" fontId="16" fillId="0" borderId="0" xfId="11" applyNumberFormat="1" applyFont="1"/>
    <xf numFmtId="180" fontId="16" fillId="0" borderId="0" xfId="11" applyNumberFormat="1" applyFont="1"/>
    <xf numFmtId="166" fontId="15" fillId="0" borderId="18" xfId="2" applyFont="1" applyBorder="1" applyAlignment="1">
      <alignment vertical="center"/>
    </xf>
    <xf numFmtId="165" fontId="15" fillId="0" borderId="0" xfId="4" applyNumberFormat="1" applyFont="1"/>
    <xf numFmtId="0" fontId="21" fillId="0" borderId="42" xfId="13" applyFont="1" applyBorder="1" applyAlignment="1">
      <alignment horizontal="left" vertical="center" wrapText="1"/>
    </xf>
    <xf numFmtId="4" fontId="21" fillId="0" borderId="31" xfId="9" applyNumberFormat="1" applyFont="1" applyFill="1" applyBorder="1" applyAlignment="1">
      <alignment vertical="center" wrapText="1"/>
    </xf>
    <xf numFmtId="4" fontId="21" fillId="0" borderId="31" xfId="9" applyNumberFormat="1" applyFont="1" applyFill="1" applyBorder="1" applyAlignment="1">
      <alignment horizontal="center" vertical="center" wrapText="1"/>
    </xf>
    <xf numFmtId="0" fontId="20" fillId="25" borderId="66" xfId="7" applyFont="1" applyFill="1" applyBorder="1" applyAlignment="1">
      <alignment vertical="center"/>
    </xf>
    <xf numFmtId="4" fontId="30" fillId="0" borderId="18" xfId="9" applyNumberFormat="1" applyFont="1" applyBorder="1" applyAlignment="1">
      <alignment vertical="center" wrapText="1"/>
    </xf>
    <xf numFmtId="0" fontId="29" fillId="0" borderId="18" xfId="0" applyFont="1" applyBorder="1" applyAlignment="1">
      <alignment horizontal="left" vertical="center" wrapText="1"/>
    </xf>
    <xf numFmtId="0" fontId="15" fillId="0" borderId="31" xfId="4" applyFont="1" applyBorder="1" applyAlignment="1">
      <alignment horizontal="center" vertical="center"/>
    </xf>
    <xf numFmtId="0" fontId="29" fillId="0" borderId="69" xfId="0" applyFont="1" applyBorder="1" applyAlignment="1">
      <alignment horizontal="left" vertical="center" wrapText="1"/>
    </xf>
    <xf numFmtId="4" fontId="30" fillId="0" borderId="18" xfId="9" applyNumberFormat="1" applyFont="1" applyFill="1" applyBorder="1" applyAlignment="1">
      <alignment vertical="center" wrapText="1"/>
    </xf>
    <xf numFmtId="0" fontId="28" fillId="25" borderId="18" xfId="4" applyFont="1" applyFill="1" applyBorder="1" applyAlignment="1">
      <alignment vertical="center"/>
    </xf>
    <xf numFmtId="3" fontId="20" fillId="5" borderId="18" xfId="5" applyNumberFormat="1" applyFont="1" applyFill="1" applyBorder="1" applyAlignment="1">
      <alignment horizontal="center" vertical="center"/>
    </xf>
    <xf numFmtId="184" fontId="24" fillId="0" borderId="0" xfId="18" applyNumberFormat="1" applyFont="1"/>
    <xf numFmtId="182" fontId="15" fillId="0" borderId="0" xfId="3" applyNumberFormat="1" applyFont="1"/>
    <xf numFmtId="164" fontId="15" fillId="0" borderId="0" xfId="18" applyFont="1"/>
    <xf numFmtId="183" fontId="15" fillId="0" borderId="0" xfId="18" applyNumberFormat="1" applyFont="1"/>
    <xf numFmtId="164" fontId="15" fillId="0" borderId="0" xfId="4" applyNumberFormat="1" applyFont="1"/>
    <xf numFmtId="182" fontId="20" fillId="22" borderId="18" xfId="3" applyNumberFormat="1" applyFont="1" applyFill="1" applyBorder="1" applyAlignment="1">
      <alignment horizontal="center" vertical="center"/>
    </xf>
    <xf numFmtId="169" fontId="23" fillId="0" borderId="47" xfId="9" applyNumberFormat="1" applyFont="1" applyBorder="1" applyAlignment="1">
      <alignment horizontal="right" vertical="center"/>
    </xf>
    <xf numFmtId="172" fontId="20" fillId="23" borderId="18" xfId="7" applyNumberFormat="1" applyFont="1" applyFill="1" applyBorder="1" applyAlignment="1">
      <alignment vertical="center"/>
    </xf>
    <xf numFmtId="175" fontId="20" fillId="5" borderId="18" xfId="17" applyNumberFormat="1" applyFont="1" applyFill="1" applyBorder="1" applyAlignment="1">
      <alignment horizontal="center" vertical="center"/>
    </xf>
    <xf numFmtId="173" fontId="20" fillId="23" borderId="65" xfId="7" applyNumberFormat="1" applyFont="1" applyFill="1" applyBorder="1" applyAlignment="1">
      <alignment vertical="center"/>
    </xf>
    <xf numFmtId="185" fontId="24" fillId="0" borderId="0" xfId="11" applyNumberFormat="1" applyFont="1"/>
    <xf numFmtId="186" fontId="24" fillId="0" borderId="0" xfId="11" applyNumberFormat="1" applyFont="1"/>
    <xf numFmtId="2" fontId="24" fillId="0" borderId="0" xfId="11" applyNumberFormat="1" applyFont="1"/>
    <xf numFmtId="2" fontId="15" fillId="0" borderId="0" xfId="4" applyNumberFormat="1" applyFont="1"/>
    <xf numFmtId="185" fontId="31" fillId="0" borderId="0" xfId="11" applyNumberFormat="1" applyFont="1"/>
    <xf numFmtId="177" fontId="21" fillId="0" borderId="67" xfId="14" applyNumberFormat="1" applyFont="1" applyBorder="1" applyAlignment="1">
      <alignment vertical="center"/>
    </xf>
    <xf numFmtId="166" fontId="21" fillId="0" borderId="67" xfId="2" applyFont="1" applyBorder="1" applyAlignment="1">
      <alignment vertical="center" wrapText="1"/>
    </xf>
    <xf numFmtId="166" fontId="21" fillId="0" borderId="67" xfId="2" applyFont="1" applyFill="1" applyBorder="1" applyAlignment="1">
      <alignment vertical="center" wrapText="1"/>
    </xf>
    <xf numFmtId="173" fontId="20" fillId="23" borderId="67" xfId="7" applyNumberFormat="1" applyFont="1" applyFill="1" applyBorder="1" applyAlignment="1">
      <alignment vertical="center"/>
    </xf>
    <xf numFmtId="0" fontId="21" fillId="0" borderId="18" xfId="13" applyFont="1" applyBorder="1" applyAlignment="1">
      <alignment horizontal="left" vertical="center" wrapText="1"/>
    </xf>
    <xf numFmtId="0" fontId="21" fillId="0" borderId="73" xfId="13" applyFont="1" applyBorder="1" applyAlignment="1">
      <alignment horizontal="left" vertical="center" wrapText="1"/>
    </xf>
    <xf numFmtId="0" fontId="16" fillId="0" borderId="74" xfId="11" applyFont="1" applyBorder="1" applyAlignment="1">
      <alignment horizontal="center" vertical="center"/>
    </xf>
    <xf numFmtId="182" fontId="16" fillId="0" borderId="75" xfId="11" applyNumberFormat="1" applyFont="1" applyBorder="1" applyAlignment="1">
      <alignment horizontal="center" vertical="center"/>
    </xf>
    <xf numFmtId="0" fontId="21" fillId="0" borderId="75" xfId="13" applyFont="1" applyBorder="1" applyAlignment="1">
      <alignment horizontal="center" vertical="center" wrapText="1"/>
    </xf>
    <xf numFmtId="177" fontId="21" fillId="26" borderId="75" xfId="14" applyNumberFormat="1" applyFont="1" applyFill="1" applyBorder="1" applyAlignment="1">
      <alignment vertical="center"/>
    </xf>
    <xf numFmtId="166" fontId="21" fillId="26" borderId="67" xfId="2" applyFont="1" applyFill="1" applyBorder="1" applyAlignment="1">
      <alignment vertical="center" wrapText="1"/>
    </xf>
    <xf numFmtId="175" fontId="20" fillId="5" borderId="75" xfId="17" applyNumberFormat="1" applyFont="1" applyFill="1" applyBorder="1" applyAlignment="1">
      <alignment horizontal="center" vertical="center"/>
    </xf>
    <xf numFmtId="182" fontId="20" fillId="22" borderId="75" xfId="3" applyNumberFormat="1" applyFont="1" applyFill="1" applyBorder="1" applyAlignment="1">
      <alignment horizontal="center" vertical="center"/>
    </xf>
    <xf numFmtId="3" fontId="20" fillId="0" borderId="31" xfId="5" applyNumberFormat="1" applyFont="1" applyBorder="1" applyAlignment="1">
      <alignment horizontal="center" vertical="center"/>
    </xf>
    <xf numFmtId="182" fontId="20" fillId="0" borderId="77" xfId="3" applyNumberFormat="1" applyFont="1" applyFill="1" applyBorder="1" applyAlignment="1">
      <alignment horizontal="center" vertical="center"/>
    </xf>
    <xf numFmtId="0" fontId="3" fillId="18" borderId="26" xfId="0" applyFont="1" applyFill="1" applyBorder="1" applyAlignment="1">
      <alignment horizontal="center" vertical="center"/>
    </xf>
    <xf numFmtId="0" fontId="3" fillId="18" borderId="17" xfId="0" applyFont="1" applyFill="1" applyBorder="1" applyAlignment="1">
      <alignment horizontal="center" vertical="center"/>
    </xf>
    <xf numFmtId="0" fontId="3" fillId="18" borderId="27" xfId="0" applyFont="1" applyFill="1" applyBorder="1" applyAlignment="1">
      <alignment horizontal="center" vertical="center" wrapText="1"/>
    </xf>
    <xf numFmtId="0" fontId="3" fillId="18" borderId="23"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18" borderId="26" xfId="0" applyFont="1" applyFill="1" applyBorder="1" applyAlignment="1">
      <alignment horizontal="center" vertical="center" wrapText="1"/>
    </xf>
    <xf numFmtId="0" fontId="3" fillId="18" borderId="17" xfId="0" applyFont="1" applyFill="1" applyBorder="1" applyAlignment="1">
      <alignment horizontal="center" vertical="center" wrapText="1"/>
    </xf>
    <xf numFmtId="0" fontId="3" fillId="17" borderId="18" xfId="0" applyFont="1" applyFill="1" applyBorder="1" applyAlignment="1">
      <alignment horizontal="center" vertical="center" wrapText="1"/>
    </xf>
    <xf numFmtId="0" fontId="3" fillId="19" borderId="26" xfId="0" applyFont="1" applyFill="1" applyBorder="1" applyAlignment="1">
      <alignment horizontal="center" vertical="center"/>
    </xf>
    <xf numFmtId="0" fontId="3" fillId="19" borderId="17" xfId="0" applyFont="1" applyFill="1" applyBorder="1" applyAlignment="1">
      <alignment horizontal="center" vertical="center"/>
    </xf>
    <xf numFmtId="0" fontId="3" fillId="20" borderId="18" xfId="0" applyFont="1" applyFill="1" applyBorder="1" applyAlignment="1">
      <alignment horizontal="center" vertical="center" wrapText="1"/>
    </xf>
    <xf numFmtId="0" fontId="5" fillId="3" borderId="18" xfId="0" applyFont="1" applyFill="1" applyBorder="1" applyAlignment="1">
      <alignment horizontal="center" vertical="center"/>
    </xf>
    <xf numFmtId="0" fontId="3" fillId="3" borderId="2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19" borderId="28" xfId="0" applyFont="1" applyFill="1" applyBorder="1" applyAlignment="1">
      <alignment horizontal="center" vertical="center" wrapText="1"/>
    </xf>
    <xf numFmtId="0" fontId="3" fillId="19" borderId="24" xfId="0" applyFont="1" applyFill="1" applyBorder="1" applyAlignment="1">
      <alignment horizontal="center" vertical="center" wrapText="1"/>
    </xf>
    <xf numFmtId="0" fontId="3" fillId="21" borderId="18" xfId="0" applyFont="1" applyFill="1" applyBorder="1" applyAlignment="1">
      <alignment horizontal="center" vertical="center"/>
    </xf>
    <xf numFmtId="167" fontId="3" fillId="19" borderId="26" xfId="0" applyNumberFormat="1" applyFont="1" applyFill="1" applyBorder="1" applyAlignment="1">
      <alignment horizontal="center" vertical="center" wrapText="1"/>
    </xf>
    <xf numFmtId="167" fontId="3" fillId="19" borderId="17" xfId="0" applyNumberFormat="1" applyFont="1" applyFill="1" applyBorder="1" applyAlignment="1">
      <alignment horizontal="center" vertical="center" wrapText="1"/>
    </xf>
    <xf numFmtId="168" fontId="3" fillId="19" borderId="26" xfId="0" applyNumberFormat="1" applyFont="1" applyFill="1" applyBorder="1" applyAlignment="1">
      <alignment horizontal="center" vertical="center" wrapText="1"/>
    </xf>
    <xf numFmtId="168" fontId="3" fillId="19" borderId="17" xfId="0" applyNumberFormat="1" applyFont="1" applyFill="1" applyBorder="1" applyAlignment="1">
      <alignment horizontal="center" vertical="center" wrapText="1"/>
    </xf>
    <xf numFmtId="0" fontId="3" fillId="10" borderId="18" xfId="0" applyFont="1" applyFill="1" applyBorder="1" applyAlignment="1">
      <alignment horizontal="center" vertical="center" wrapText="1"/>
    </xf>
    <xf numFmtId="0" fontId="3" fillId="21" borderId="18" xfId="0" applyFont="1" applyFill="1" applyBorder="1" applyAlignment="1">
      <alignment horizontal="center" vertical="center" wrapText="1"/>
    </xf>
    <xf numFmtId="0" fontId="8" fillId="7" borderId="19" xfId="0" applyFont="1" applyFill="1" applyBorder="1" applyAlignment="1">
      <alignment horizontal="center" vertical="center"/>
    </xf>
    <xf numFmtId="0" fontId="8" fillId="7" borderId="20" xfId="0" applyFont="1" applyFill="1" applyBorder="1" applyAlignment="1">
      <alignment horizontal="center" vertical="center"/>
    </xf>
    <xf numFmtId="0" fontId="8" fillId="7" borderId="21" xfId="0" applyFont="1" applyFill="1" applyBorder="1" applyAlignment="1">
      <alignment horizontal="center" vertical="center"/>
    </xf>
    <xf numFmtId="0" fontId="0" fillId="0" borderId="58" xfId="0" applyBorder="1" applyAlignment="1">
      <alignment horizontal="center" vertical="center"/>
    </xf>
    <xf numFmtId="0" fontId="0" fillId="0" borderId="48" xfId="0" applyBorder="1" applyAlignment="1">
      <alignment horizontal="center" vertical="center"/>
    </xf>
    <xf numFmtId="0" fontId="0" fillId="0" borderId="3" xfId="0" applyBorder="1" applyAlignment="1">
      <alignment horizontal="center" vertical="center"/>
    </xf>
    <xf numFmtId="166" fontId="0" fillId="0" borderId="29" xfId="0" applyNumberFormat="1" applyBorder="1" applyAlignment="1">
      <alignment horizontal="center" vertical="center"/>
    </xf>
    <xf numFmtId="166" fontId="0" fillId="0" borderId="52" xfId="0" applyNumberFormat="1" applyBorder="1" applyAlignment="1">
      <alignment horizontal="center" vertical="center"/>
    </xf>
    <xf numFmtId="0" fontId="21" fillId="16" borderId="44" xfId="5" applyFont="1" applyFill="1" applyBorder="1" applyAlignment="1">
      <alignment horizontal="center" vertical="center" wrapText="1"/>
    </xf>
    <xf numFmtId="0" fontId="21" fillId="16" borderId="60" xfId="5" applyFont="1" applyFill="1" applyBorder="1" applyAlignment="1">
      <alignment horizontal="center" vertical="center" wrapText="1"/>
    </xf>
    <xf numFmtId="0" fontId="20" fillId="5" borderId="31" xfId="7" applyFont="1" applyFill="1" applyBorder="1" applyAlignment="1">
      <alignment horizontal="center" vertical="center" wrapText="1"/>
    </xf>
    <xf numFmtId="0" fontId="20" fillId="5" borderId="32" xfId="7" applyFont="1" applyFill="1" applyBorder="1" applyAlignment="1">
      <alignment horizontal="center" vertical="center" wrapText="1"/>
    </xf>
    <xf numFmtId="0" fontId="20" fillId="5" borderId="18" xfId="7" applyFont="1" applyFill="1" applyBorder="1" applyAlignment="1">
      <alignment horizontal="center" vertical="center" wrapText="1"/>
    </xf>
    <xf numFmtId="4" fontId="20" fillId="5" borderId="18" xfId="7" applyNumberFormat="1" applyFont="1" applyFill="1" applyBorder="1" applyAlignment="1">
      <alignment horizontal="center" vertical="center" wrapText="1"/>
    </xf>
    <xf numFmtId="0" fontId="21" fillId="0" borderId="53" xfId="5" applyFont="1" applyBorder="1" applyAlignment="1">
      <alignment vertical="center" wrapText="1"/>
    </xf>
    <xf numFmtId="0" fontId="21" fillId="0" borderId="20" xfId="5" applyFont="1" applyBorder="1" applyAlignment="1">
      <alignment vertical="center" wrapText="1"/>
    </xf>
    <xf numFmtId="0" fontId="21" fillId="0" borderId="21" xfId="5" applyFont="1" applyBorder="1" applyAlignment="1">
      <alignment vertical="center" wrapText="1"/>
    </xf>
    <xf numFmtId="3" fontId="20" fillId="5" borderId="18" xfId="5" applyNumberFormat="1" applyFont="1" applyFill="1" applyBorder="1" applyAlignment="1">
      <alignment horizontal="center" vertical="center" wrapText="1"/>
    </xf>
    <xf numFmtId="182" fontId="20" fillId="22" borderId="18" xfId="3" applyNumberFormat="1" applyFont="1" applyFill="1" applyBorder="1" applyAlignment="1">
      <alignment horizontal="center" vertical="center"/>
    </xf>
    <xf numFmtId="0" fontId="21" fillId="0" borderId="70" xfId="5" applyFont="1" applyBorder="1" applyAlignment="1">
      <alignment horizontal="left" vertical="center" wrapText="1"/>
    </xf>
    <xf numFmtId="0" fontId="21" fillId="0" borderId="29" xfId="5" applyFont="1" applyBorder="1" applyAlignment="1">
      <alignment horizontal="left" vertical="center" wrapText="1"/>
    </xf>
    <xf numFmtId="0" fontId="21" fillId="0" borderId="58" xfId="5" applyFont="1" applyBorder="1" applyAlignment="1">
      <alignment horizontal="left" vertical="center" wrapText="1"/>
    </xf>
    <xf numFmtId="0" fontId="20" fillId="0" borderId="18" xfId="5" applyFont="1" applyBorder="1" applyAlignment="1">
      <alignment horizontal="left" vertical="center" wrapText="1"/>
    </xf>
    <xf numFmtId="3" fontId="20" fillId="5" borderId="18" xfId="5" applyNumberFormat="1" applyFont="1" applyFill="1" applyBorder="1" applyAlignment="1">
      <alignment horizontal="center" vertical="center"/>
    </xf>
    <xf numFmtId="0" fontId="21" fillId="0" borderId="57" xfId="5" applyFont="1" applyBorder="1" applyAlignment="1">
      <alignment vertical="center" wrapText="1"/>
    </xf>
    <xf numFmtId="0" fontId="21" fillId="0" borderId="18" xfId="5" applyFont="1" applyBorder="1" applyAlignment="1">
      <alignment vertical="center" wrapText="1"/>
    </xf>
    <xf numFmtId="3" fontId="20" fillId="5" borderId="31" xfId="5" applyNumberFormat="1" applyFont="1" applyFill="1" applyBorder="1" applyAlignment="1">
      <alignment horizontal="center" vertical="center" wrapText="1"/>
    </xf>
    <xf numFmtId="3" fontId="20" fillId="5" borderId="32" xfId="5" applyNumberFormat="1" applyFont="1" applyFill="1" applyBorder="1" applyAlignment="1">
      <alignment horizontal="center" vertical="center" wrapText="1"/>
    </xf>
    <xf numFmtId="0" fontId="20" fillId="0" borderId="53" xfId="5" applyFont="1" applyBorder="1" applyAlignment="1">
      <alignment vertical="center" wrapText="1"/>
    </xf>
    <xf numFmtId="0" fontId="21" fillId="0" borderId="66" xfId="7" applyFont="1" applyBorder="1" applyAlignment="1">
      <alignment horizontal="center" vertical="center"/>
    </xf>
    <xf numFmtId="0" fontId="21" fillId="0" borderId="29" xfId="7" applyFont="1" applyBorder="1" applyAlignment="1">
      <alignment horizontal="center" vertical="center"/>
    </xf>
    <xf numFmtId="0" fontId="20" fillId="23" borderId="18" xfId="7" applyFont="1" applyFill="1" applyBorder="1" applyAlignment="1">
      <alignment horizontal="right" vertical="center"/>
    </xf>
    <xf numFmtId="0" fontId="21" fillId="0" borderId="49" xfId="13" applyFont="1" applyBorder="1" applyAlignment="1">
      <alignment horizontal="left" vertical="center" wrapText="1"/>
    </xf>
    <xf numFmtId="0" fontId="21" fillId="0" borderId="45" xfId="13" applyFont="1" applyBorder="1" applyAlignment="1">
      <alignment horizontal="left" vertical="center" wrapText="1"/>
    </xf>
    <xf numFmtId="0" fontId="21" fillId="0" borderId="19" xfId="7" applyFont="1" applyBorder="1" applyAlignment="1">
      <alignment horizontal="center" vertical="center"/>
    </xf>
    <xf numFmtId="0" fontId="21" fillId="0" borderId="20" xfId="7" applyFont="1" applyBorder="1" applyAlignment="1">
      <alignment horizontal="center" vertical="center"/>
    </xf>
    <xf numFmtId="0" fontId="21" fillId="0" borderId="21" xfId="7" applyFont="1" applyBorder="1" applyAlignment="1">
      <alignment horizontal="center" vertical="center"/>
    </xf>
    <xf numFmtId="0" fontId="20" fillId="25" borderId="19" xfId="7" applyFont="1" applyFill="1" applyBorder="1" applyAlignment="1">
      <alignment horizontal="left" vertical="center"/>
    </xf>
    <xf numFmtId="0" fontId="20" fillId="25" borderId="20" xfId="7" applyFont="1" applyFill="1" applyBorder="1" applyAlignment="1">
      <alignment horizontal="left" vertical="center"/>
    </xf>
    <xf numFmtId="0" fontId="20" fillId="25" borderId="21" xfId="7" applyFont="1" applyFill="1" applyBorder="1" applyAlignment="1">
      <alignment horizontal="left" vertical="center"/>
    </xf>
    <xf numFmtId="0" fontId="17" fillId="0" borderId="39" xfId="4" applyFont="1" applyBorder="1" applyAlignment="1">
      <alignment horizontal="center" wrapText="1"/>
    </xf>
    <xf numFmtId="0" fontId="16" fillId="0" borderId="0" xfId="4" applyFont="1" applyAlignment="1">
      <alignment horizontal="center"/>
    </xf>
    <xf numFmtId="0" fontId="20" fillId="0" borderId="0" xfId="5" applyFont="1" applyAlignment="1">
      <alignment horizontal="center" vertical="center"/>
    </xf>
    <xf numFmtId="0" fontId="21" fillId="22" borderId="18" xfId="4" applyFont="1" applyFill="1" applyBorder="1" applyAlignment="1">
      <alignment horizontal="left" vertical="center" wrapText="1"/>
    </xf>
    <xf numFmtId="0" fontId="20" fillId="23" borderId="18" xfId="7" applyFont="1" applyFill="1" applyBorder="1" applyAlignment="1">
      <alignment horizontal="left" vertical="center"/>
    </xf>
    <xf numFmtId="0" fontId="21" fillId="0" borderId="50" xfId="13" applyFont="1" applyBorder="1" applyAlignment="1">
      <alignment horizontal="left" vertical="center" wrapText="1"/>
    </xf>
    <xf numFmtId="0" fontId="21" fillId="0" borderId="0" xfId="13" applyFont="1" applyAlignment="1">
      <alignment horizontal="left" vertical="center" wrapText="1"/>
    </xf>
    <xf numFmtId="0" fontId="20" fillId="0" borderId="71" xfId="13" applyFont="1" applyBorder="1" applyAlignment="1">
      <alignment horizontal="left" vertical="center"/>
    </xf>
    <xf numFmtId="0" fontId="20" fillId="0" borderId="46" xfId="13" applyFont="1" applyBorder="1" applyAlignment="1">
      <alignment horizontal="left" vertical="center"/>
    </xf>
    <xf numFmtId="0" fontId="21" fillId="0" borderId="55" xfId="16" applyFont="1" applyBorder="1" applyAlignment="1">
      <alignment horizontal="center" vertical="center"/>
    </xf>
    <xf numFmtId="0" fontId="21" fillId="0" borderId="56" xfId="16" applyFont="1" applyBorder="1" applyAlignment="1">
      <alignment horizontal="center" vertical="center"/>
    </xf>
    <xf numFmtId="182" fontId="20" fillId="22" borderId="75" xfId="3" applyNumberFormat="1" applyFont="1" applyFill="1" applyBorder="1" applyAlignment="1">
      <alignment horizontal="center" vertical="center"/>
    </xf>
    <xf numFmtId="0" fontId="20" fillId="0" borderId="57" xfId="5" applyFont="1" applyBorder="1" applyAlignment="1">
      <alignment horizontal="left" vertical="center" wrapText="1"/>
    </xf>
    <xf numFmtId="0" fontId="20" fillId="0" borderId="76" xfId="13" applyFont="1" applyBorder="1" applyAlignment="1">
      <alignment horizontal="left" vertical="center"/>
    </xf>
    <xf numFmtId="0" fontId="20" fillId="0" borderId="44" xfId="13" applyFont="1" applyBorder="1" applyAlignment="1">
      <alignment horizontal="left" vertical="center"/>
    </xf>
    <xf numFmtId="0" fontId="20" fillId="0" borderId="60" xfId="13" applyFont="1" applyBorder="1" applyAlignment="1">
      <alignment horizontal="left" vertical="center"/>
    </xf>
    <xf numFmtId="0" fontId="21" fillId="26" borderId="57" xfId="5" applyFont="1" applyFill="1" applyBorder="1" applyAlignment="1">
      <alignment vertical="center" wrapText="1"/>
    </xf>
    <xf numFmtId="0" fontId="21" fillId="26" borderId="18" xfId="5" applyFont="1" applyFill="1" applyBorder="1" applyAlignment="1">
      <alignment vertical="center" wrapText="1"/>
    </xf>
    <xf numFmtId="0" fontId="21" fillId="0" borderId="57" xfId="13" applyFont="1" applyBorder="1" applyAlignment="1">
      <alignment horizontal="left" vertical="center" wrapText="1"/>
    </xf>
    <xf numFmtId="0" fontId="21" fillId="0" borderId="18" xfId="13" applyFont="1" applyBorder="1" applyAlignment="1">
      <alignment horizontal="left" vertical="center" wrapText="1"/>
    </xf>
    <xf numFmtId="0" fontId="21" fillId="0" borderId="75" xfId="13" applyFont="1" applyBorder="1" applyAlignment="1">
      <alignment horizontal="left" vertical="center" wrapText="1"/>
    </xf>
    <xf numFmtId="0" fontId="21" fillId="0" borderId="72" xfId="13" applyFont="1" applyBorder="1" applyAlignment="1">
      <alignment horizontal="left" vertical="center" wrapText="1"/>
    </xf>
    <xf numFmtId="0" fontId="21" fillId="0" borderId="73" xfId="13" applyFont="1" applyBorder="1" applyAlignment="1">
      <alignment horizontal="left" vertical="center" wrapText="1"/>
    </xf>
    <xf numFmtId="0" fontId="21" fillId="26" borderId="57" xfId="13" applyFont="1" applyFill="1" applyBorder="1" applyAlignment="1">
      <alignment horizontal="left" vertical="center" wrapText="1"/>
    </xf>
    <xf numFmtId="0" fontId="21" fillId="26" borderId="18" xfId="13" applyFont="1" applyFill="1" applyBorder="1" applyAlignment="1">
      <alignment horizontal="left" vertical="center" wrapText="1"/>
    </xf>
    <xf numFmtId="0" fontId="20" fillId="26" borderId="70" xfId="5" applyFont="1" applyFill="1" applyBorder="1" applyAlignment="1">
      <alignment horizontal="left" vertical="center" wrapText="1"/>
    </xf>
    <xf numFmtId="0" fontId="20" fillId="26" borderId="29" xfId="5" applyFont="1" applyFill="1" applyBorder="1" applyAlignment="1">
      <alignment horizontal="left" vertical="center" wrapText="1"/>
    </xf>
    <xf numFmtId="0" fontId="20" fillId="26" borderId="58" xfId="5" applyFont="1" applyFill="1" applyBorder="1" applyAlignment="1">
      <alignment horizontal="left" vertical="center" wrapText="1"/>
    </xf>
    <xf numFmtId="3" fontId="20" fillId="0" borderId="19" xfId="5" applyNumberFormat="1" applyFont="1" applyBorder="1" applyAlignment="1">
      <alignment horizontal="center" vertical="center"/>
    </xf>
    <xf numFmtId="3" fontId="20" fillId="0" borderId="21" xfId="5" applyNumberFormat="1" applyFont="1" applyBorder="1" applyAlignment="1">
      <alignment horizontal="center" vertical="center"/>
    </xf>
  </cellXfs>
  <cellStyles count="19">
    <cellStyle name="Millares" xfId="1" builtinId="3"/>
    <cellStyle name="Millares 2" xfId="9" xr:uid="{BA28117F-0AD3-415B-A967-68C811C3C591}"/>
    <cellStyle name="Millares_FORMULARIO 4 - M-OFERENTE PPTA ECONOMICA" xfId="17" xr:uid="{CA31F2EE-12B5-4433-B9D0-481744C0A5FA}"/>
    <cellStyle name="Moneda" xfId="2" builtinId="4"/>
    <cellStyle name="Moneda [0]" xfId="18" builtinId="7"/>
    <cellStyle name="Moneda 2" xfId="10" xr:uid="{B157F78A-B899-468B-A69F-27A361480C34}"/>
    <cellStyle name="Moneda 2 2 2 2 2" xfId="14" xr:uid="{B6120419-ABDB-4847-BC8B-C1EDFEC5E2B0}"/>
    <cellStyle name="Normal" xfId="0" builtinId="0"/>
    <cellStyle name="Normal 2" xfId="7" xr:uid="{14677BB2-27F3-4DFE-808F-A5C6A5EB26F5}"/>
    <cellStyle name="Normal 2 10" xfId="8" xr:uid="{88DB2AE7-0BC6-4370-ADEC-19A67BC06577}"/>
    <cellStyle name="Normal 2 10 3" xfId="15" xr:uid="{DBC2C33C-050A-4009-9F58-235B8CDD0910}"/>
    <cellStyle name="Normal 2 2" xfId="16" xr:uid="{7F9C4AEC-8480-4819-A62F-0358DCA23A37}"/>
    <cellStyle name="Normal 3" xfId="4" xr:uid="{9DBC89C6-283E-44BA-9A1F-9A0859745BAD}"/>
    <cellStyle name="Normal 3 11" xfId="5" xr:uid="{2B0431FF-40AD-42D7-B0CC-A4E4433CE1FE}"/>
    <cellStyle name="Normal 3 2" xfId="11" xr:uid="{758799A8-D26E-4CED-8361-4DC3241A257F}"/>
    <cellStyle name="Normal 3 2 2" xfId="13" xr:uid="{F7CB7AA6-37A9-4C94-B042-EADD5B5C7ECB}"/>
    <cellStyle name="Normal 3 4" xfId="6" xr:uid="{63F5A60C-2CC2-482C-A96C-BC1FABF5B326}"/>
    <cellStyle name="Normal_PTO OFICIAL PREPLIEGO (CORREGIDO) 2" xfId="12" xr:uid="{5C1B7B0D-A363-4028-A54D-3024D3298BC4}"/>
    <cellStyle name="Porcentaje" xfId="3" builtinId="5"/>
  </cellStyles>
  <dxfs count="5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ill>
        <patternFill>
          <bgColor theme="8" tint="0.39994506668294322"/>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theme="8" tint="0.39994506668294322"/>
        </patternFill>
      </fill>
    </dxf>
    <dxf>
      <fill>
        <patternFill>
          <bgColor theme="8" tint="0.39994506668294322"/>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Medium9"/>
  <colors>
    <mruColors>
      <color rgb="FF43FF98"/>
      <color rgb="FFD6BBEB"/>
      <color rgb="FFFF9B9B"/>
      <color rgb="FFC3671B"/>
      <color rgb="FFEFB3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editAs="oneCell">
    <xdr:from>
      <xdr:col>40</xdr:col>
      <xdr:colOff>0</xdr:colOff>
      <xdr:row>108</xdr:row>
      <xdr:rowOff>0</xdr:rowOff>
    </xdr:from>
    <xdr:to>
      <xdr:col>40</xdr:col>
      <xdr:colOff>304800</xdr:colOff>
      <xdr:row>120</xdr:row>
      <xdr:rowOff>50200</xdr:rowOff>
    </xdr:to>
    <xdr:sp macro="" textlink="">
      <xdr:nvSpPr>
        <xdr:cNvPr id="3" name="AutoShape 2" descr="blob:https://web.whatsapp.com/2e251d77-40a9-400f-a901-c33f550548ee">
          <a:extLst>
            <a:ext uri="{FF2B5EF4-FFF2-40B4-BE49-F238E27FC236}">
              <a16:creationId xmlns:a16="http://schemas.microsoft.com/office/drawing/2014/main" id="{697CAD56-9306-4FEC-84B2-790BB2711C65}"/>
            </a:ext>
          </a:extLst>
        </xdr:cNvPr>
        <xdr:cNvSpPr>
          <a:spLocks noChangeAspect="1" noChangeArrowheads="1"/>
        </xdr:cNvSpPr>
      </xdr:nvSpPr>
      <xdr:spPr bwMode="auto">
        <a:xfrm>
          <a:off x="55001160" y="5387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C709F-3D0F-47F5-8BC9-2895DC70A738}">
  <dimension ref="C2:L11"/>
  <sheetViews>
    <sheetView showGridLines="0" workbookViewId="0">
      <selection activeCell="J13" sqref="J13"/>
    </sheetView>
  </sheetViews>
  <sheetFormatPr defaultColWidth="8.7109375" defaultRowHeight="14.45"/>
  <cols>
    <col min="3" max="3" width="9.140625" style="2"/>
    <col min="7" max="7" width="10.42578125" bestFit="1" customWidth="1"/>
    <col min="9" max="9" width="12.28515625" style="6" bestFit="1" customWidth="1"/>
    <col min="10" max="10" width="12.7109375" style="4" bestFit="1" customWidth="1"/>
    <col min="12" max="12" width="21.140625" customWidth="1"/>
  </cols>
  <sheetData>
    <row r="2" spans="3:12">
      <c r="C2" s="10" t="s">
        <v>0</v>
      </c>
      <c r="D2" s="11" t="s">
        <v>1</v>
      </c>
      <c r="E2" s="11" t="s">
        <v>2</v>
      </c>
      <c r="F2" s="11" t="s">
        <v>3</v>
      </c>
      <c r="G2" s="11" t="s">
        <v>4</v>
      </c>
      <c r="H2" s="11" t="s">
        <v>5</v>
      </c>
      <c r="I2" s="12" t="s">
        <v>6</v>
      </c>
      <c r="J2" s="13" t="s">
        <v>7</v>
      </c>
      <c r="K2" s="11" t="s">
        <v>8</v>
      </c>
      <c r="L2" s="11" t="s">
        <v>9</v>
      </c>
    </row>
    <row r="3" spans="3:12">
      <c r="C3" s="3">
        <v>1</v>
      </c>
      <c r="D3" s="1">
        <v>1004575</v>
      </c>
      <c r="E3" s="1"/>
      <c r="F3" s="1" t="s">
        <v>10</v>
      </c>
      <c r="G3" s="1" t="s">
        <v>11</v>
      </c>
      <c r="H3" s="1" t="s">
        <v>12</v>
      </c>
      <c r="I3" s="7"/>
      <c r="J3" s="5">
        <v>1150</v>
      </c>
      <c r="K3" s="1"/>
      <c r="L3" s="1"/>
    </row>
    <row r="4" spans="3:12">
      <c r="C4" s="3">
        <v>2</v>
      </c>
      <c r="D4" s="1">
        <v>1002889</v>
      </c>
      <c r="E4" s="1"/>
      <c r="F4" s="1" t="s">
        <v>13</v>
      </c>
      <c r="G4" s="1" t="s">
        <v>14</v>
      </c>
      <c r="H4" s="1" t="s">
        <v>15</v>
      </c>
      <c r="I4" s="7"/>
      <c r="J4" s="5">
        <v>1389.58</v>
      </c>
      <c r="K4" s="1"/>
      <c r="L4" s="1"/>
    </row>
    <row r="5" spans="3:12">
      <c r="C5" s="3">
        <v>3</v>
      </c>
      <c r="D5" s="1">
        <v>1003892</v>
      </c>
      <c r="E5" s="1"/>
      <c r="F5" s="1" t="s">
        <v>16</v>
      </c>
      <c r="G5" s="1" t="s">
        <v>17</v>
      </c>
      <c r="H5" s="1" t="s">
        <v>18</v>
      </c>
      <c r="I5" s="7"/>
      <c r="J5" s="5">
        <v>423.23</v>
      </c>
      <c r="K5" s="1"/>
      <c r="L5" s="1"/>
    </row>
    <row r="6" spans="3:12">
      <c r="C6" s="3">
        <v>4</v>
      </c>
      <c r="D6" s="1">
        <v>1003880</v>
      </c>
      <c r="E6" s="1"/>
      <c r="F6" s="1" t="s">
        <v>16</v>
      </c>
      <c r="G6" s="1" t="s">
        <v>18</v>
      </c>
      <c r="H6" s="1" t="s">
        <v>19</v>
      </c>
      <c r="I6" s="7"/>
      <c r="J6" s="5">
        <v>1158.58</v>
      </c>
      <c r="K6" s="1"/>
      <c r="L6" s="1"/>
    </row>
    <row r="7" spans="3:12">
      <c r="C7" s="3">
        <v>5</v>
      </c>
      <c r="D7" s="1">
        <v>1003589</v>
      </c>
      <c r="E7" s="1"/>
      <c r="F7" s="1" t="s">
        <v>20</v>
      </c>
      <c r="G7" s="1" t="s">
        <v>21</v>
      </c>
      <c r="H7" s="1" t="s">
        <v>22</v>
      </c>
      <c r="I7" s="7"/>
      <c r="J7" s="5">
        <v>562.94000000000005</v>
      </c>
      <c r="K7" s="1"/>
      <c r="L7" s="1"/>
    </row>
    <row r="8" spans="3:12">
      <c r="C8" s="3">
        <v>6</v>
      </c>
      <c r="D8" s="1">
        <v>1005197</v>
      </c>
      <c r="E8" s="1"/>
      <c r="F8" s="1" t="s">
        <v>23</v>
      </c>
      <c r="G8" s="1" t="s">
        <v>24</v>
      </c>
      <c r="H8" s="1" t="s">
        <v>25</v>
      </c>
      <c r="I8" s="7">
        <v>76</v>
      </c>
      <c r="J8" s="5"/>
      <c r="K8" s="1"/>
      <c r="L8" s="1"/>
    </row>
    <row r="9" spans="3:12">
      <c r="C9" s="3">
        <v>7</v>
      </c>
      <c r="D9" s="1"/>
      <c r="E9" s="1"/>
      <c r="F9" s="1" t="s">
        <v>26</v>
      </c>
      <c r="G9" s="1" t="s">
        <v>27</v>
      </c>
      <c r="H9" s="1"/>
      <c r="I9" s="7"/>
      <c r="J9" s="5"/>
      <c r="K9" s="1"/>
      <c r="L9" s="1"/>
    </row>
    <row r="10" spans="3:12">
      <c r="C10" s="3">
        <v>8</v>
      </c>
      <c r="D10" s="1"/>
      <c r="E10" s="1"/>
      <c r="F10" s="1" t="s">
        <v>28</v>
      </c>
      <c r="G10" s="1" t="s">
        <v>29</v>
      </c>
      <c r="H10" s="1"/>
      <c r="I10" s="7"/>
      <c r="J10" s="5"/>
      <c r="K10" s="1"/>
      <c r="L10" s="1"/>
    </row>
    <row r="11" spans="3:12">
      <c r="C11" s="3">
        <v>9</v>
      </c>
      <c r="D11" s="1"/>
      <c r="E11" s="1"/>
      <c r="F11" s="1" t="s">
        <v>30</v>
      </c>
      <c r="G11" s="1" t="s">
        <v>31</v>
      </c>
      <c r="H11" s="1"/>
      <c r="I11" s="7"/>
      <c r="J11" s="5"/>
      <c r="K11" s="1"/>
      <c r="L11"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1BD52-606C-4517-8FCD-727CF436F7EE}">
  <dimension ref="B2:K8"/>
  <sheetViews>
    <sheetView showGridLines="0" workbookViewId="0">
      <selection activeCell="J11" sqref="J11"/>
    </sheetView>
  </sheetViews>
  <sheetFormatPr defaultColWidth="8.7109375" defaultRowHeight="14.45"/>
  <cols>
    <col min="11" max="11" width="27.7109375" bestFit="1" customWidth="1"/>
  </cols>
  <sheetData>
    <row r="2" spans="2:11">
      <c r="B2" s="10" t="s">
        <v>0</v>
      </c>
      <c r="C2" s="11" t="s">
        <v>1</v>
      </c>
      <c r="D2" s="11" t="s">
        <v>2</v>
      </c>
      <c r="E2" s="11" t="s">
        <v>3</v>
      </c>
      <c r="F2" s="11" t="s">
        <v>4</v>
      </c>
      <c r="G2" s="11" t="s">
        <v>5</v>
      </c>
      <c r="H2" s="12" t="s">
        <v>6</v>
      </c>
      <c r="I2" s="13" t="s">
        <v>7</v>
      </c>
      <c r="J2" s="11" t="s">
        <v>8</v>
      </c>
      <c r="K2" s="11" t="s">
        <v>9</v>
      </c>
    </row>
    <row r="3" spans="2:11">
      <c r="B3" s="3">
        <v>1</v>
      </c>
      <c r="C3" s="1"/>
      <c r="D3" s="1"/>
      <c r="E3" s="1" t="s">
        <v>32</v>
      </c>
      <c r="F3" s="1" t="s">
        <v>33</v>
      </c>
      <c r="G3" s="1" t="s">
        <v>34</v>
      </c>
      <c r="H3" s="7"/>
      <c r="I3" s="5"/>
      <c r="J3" s="1"/>
      <c r="K3" s="1" t="s">
        <v>35</v>
      </c>
    </row>
    <row r="4" spans="2:11">
      <c r="B4" s="3">
        <v>2</v>
      </c>
      <c r="C4" s="1"/>
      <c r="D4" s="1"/>
      <c r="E4" s="1" t="s">
        <v>36</v>
      </c>
      <c r="F4" s="1" t="s">
        <v>37</v>
      </c>
      <c r="G4" s="1" t="s">
        <v>34</v>
      </c>
      <c r="H4" s="7"/>
      <c r="I4" s="5"/>
      <c r="J4" s="1"/>
      <c r="K4" s="1" t="s">
        <v>35</v>
      </c>
    </row>
    <row r="5" spans="2:11">
      <c r="B5" s="3">
        <v>3</v>
      </c>
      <c r="C5" s="1"/>
      <c r="D5" s="1"/>
      <c r="E5" s="1"/>
      <c r="F5" s="1"/>
      <c r="G5" s="1"/>
      <c r="H5" s="7"/>
      <c r="I5" s="5"/>
      <c r="J5" s="1"/>
      <c r="K5" s="1"/>
    </row>
    <row r="6" spans="2:11">
      <c r="B6" s="3">
        <v>4</v>
      </c>
      <c r="C6" s="1"/>
      <c r="D6" s="1"/>
      <c r="E6" s="1"/>
      <c r="F6" s="1"/>
      <c r="G6" s="1"/>
      <c r="H6" s="7"/>
      <c r="I6" s="5"/>
      <c r="J6" s="1"/>
      <c r="K6" s="1"/>
    </row>
    <row r="7" spans="2:11">
      <c r="B7" s="3">
        <v>5</v>
      </c>
      <c r="C7" s="1"/>
      <c r="D7" s="1"/>
      <c r="E7" s="1"/>
      <c r="F7" s="1"/>
      <c r="G7" s="1"/>
      <c r="H7" s="7"/>
      <c r="I7" s="5"/>
      <c r="J7" s="1"/>
      <c r="K7" s="1"/>
    </row>
    <row r="8" spans="2:11">
      <c r="B8" s="3">
        <v>6</v>
      </c>
      <c r="C8" s="1"/>
      <c r="D8" s="1"/>
      <c r="E8" s="1"/>
      <c r="F8" s="1"/>
      <c r="G8" s="1"/>
      <c r="H8" s="7"/>
      <c r="I8" s="5"/>
      <c r="J8" s="1"/>
      <c r="K8"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36BCA-118A-4219-BDD0-E9B56AEC8450}">
  <dimension ref="A2:AO138"/>
  <sheetViews>
    <sheetView showGridLines="0" view="pageBreakPreview" zoomScale="70" zoomScaleNormal="85" zoomScaleSheetLayoutView="70" workbookViewId="0">
      <pane ySplit="4" topLeftCell="A5" activePane="bottomLeft" state="frozen"/>
      <selection pane="bottomLeft" activeCell="M125" sqref="M125"/>
    </sheetView>
  </sheetViews>
  <sheetFormatPr defaultColWidth="8.7109375" defaultRowHeight="14.45"/>
  <cols>
    <col min="1" max="1" width="1.7109375" customWidth="1"/>
    <col min="3" max="8" width="16.42578125" customWidth="1"/>
    <col min="9" max="9" width="13.28515625" customWidth="1"/>
    <col min="10" max="11" width="14.42578125" customWidth="1"/>
    <col min="12" max="12" width="15.42578125" customWidth="1"/>
    <col min="13" max="13" width="16.42578125" customWidth="1"/>
    <col min="14" max="14" width="18.42578125" customWidth="1"/>
    <col min="15" max="15" width="17" customWidth="1"/>
    <col min="16" max="16" width="14.28515625" customWidth="1"/>
    <col min="17" max="17" width="12.7109375" customWidth="1"/>
    <col min="18" max="18" width="13.28515625" customWidth="1"/>
    <col min="19" max="19" width="12.140625" customWidth="1"/>
    <col min="20" max="20" width="14.42578125" customWidth="1"/>
    <col min="21" max="21" width="13.42578125" customWidth="1"/>
    <col min="22" max="23" width="12.140625" customWidth="1"/>
    <col min="24" max="24" width="21.7109375" customWidth="1"/>
    <col min="25" max="25" width="26" customWidth="1"/>
    <col min="26" max="26" width="14.7109375" customWidth="1"/>
    <col min="27" max="27" width="12.140625" customWidth="1"/>
    <col min="28" max="28" width="15.28515625" customWidth="1"/>
    <col min="29" max="30" width="14.42578125" customWidth="1"/>
    <col min="31" max="31" width="35.7109375" customWidth="1"/>
    <col min="32" max="32" width="14.42578125" customWidth="1"/>
    <col min="33" max="33" width="46.140625" customWidth="1"/>
    <col min="34" max="34" width="28" customWidth="1"/>
    <col min="35" max="35" width="82.28515625" customWidth="1"/>
    <col min="36" max="36" width="52.42578125" customWidth="1"/>
    <col min="38" max="38" width="50.7109375" customWidth="1"/>
    <col min="39" max="39" width="21.140625" customWidth="1"/>
    <col min="40" max="40" width="39.28515625" customWidth="1"/>
  </cols>
  <sheetData>
    <row r="2" spans="2:36" s="28" customFormat="1" ht="27" customHeight="1">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row>
    <row r="3" spans="2:36" s="28" customFormat="1" ht="31.15" customHeight="1">
      <c r="B3" s="266" t="s">
        <v>0</v>
      </c>
      <c r="C3" s="272" t="s">
        <v>38</v>
      </c>
      <c r="D3" s="272" t="s">
        <v>39</v>
      </c>
      <c r="E3" s="272" t="s">
        <v>40</v>
      </c>
      <c r="F3" s="272" t="s">
        <v>41</v>
      </c>
      <c r="G3" s="272" t="s">
        <v>42</v>
      </c>
      <c r="H3" s="271" t="s">
        <v>43</v>
      </c>
      <c r="I3" s="251" t="s">
        <v>44</v>
      </c>
      <c r="J3" s="249" t="s">
        <v>1</v>
      </c>
      <c r="K3" s="254" t="s">
        <v>45</v>
      </c>
      <c r="L3" s="249" t="s">
        <v>46</v>
      </c>
      <c r="M3" s="249" t="s">
        <v>3</v>
      </c>
      <c r="N3" s="249" t="s">
        <v>4</v>
      </c>
      <c r="O3" s="249" t="s">
        <v>5</v>
      </c>
      <c r="P3" s="269" t="s">
        <v>47</v>
      </c>
      <c r="Q3" s="269" t="s">
        <v>48</v>
      </c>
      <c r="R3" s="267" t="s">
        <v>49</v>
      </c>
      <c r="S3" s="257" t="s">
        <v>8</v>
      </c>
      <c r="T3" s="257" t="s">
        <v>50</v>
      </c>
      <c r="U3" s="257" t="s">
        <v>51</v>
      </c>
      <c r="V3" s="264" t="s">
        <v>52</v>
      </c>
      <c r="W3" s="256" t="s">
        <v>53</v>
      </c>
      <c r="X3" s="256"/>
      <c r="Y3" s="256"/>
      <c r="Z3" s="261" t="s">
        <v>54</v>
      </c>
      <c r="AA3" s="259" t="s">
        <v>55</v>
      </c>
      <c r="AB3" s="259"/>
      <c r="AC3" s="261" t="s">
        <v>56</v>
      </c>
      <c r="AD3" s="253" t="s">
        <v>57</v>
      </c>
      <c r="AE3" s="253"/>
      <c r="AF3" s="261" t="s">
        <v>58</v>
      </c>
      <c r="AG3" s="253" t="s">
        <v>59</v>
      </c>
      <c r="AH3" s="253"/>
      <c r="AI3" s="253"/>
      <c r="AJ3" s="253"/>
    </row>
    <row r="4" spans="2:36" s="28" customFormat="1" ht="25.15" customHeight="1">
      <c r="B4" s="266"/>
      <c r="C4" s="266"/>
      <c r="D4" s="266"/>
      <c r="E4" s="266"/>
      <c r="F4" s="266"/>
      <c r="G4" s="266"/>
      <c r="H4" s="271"/>
      <c r="I4" s="252"/>
      <c r="J4" s="250"/>
      <c r="K4" s="255"/>
      <c r="L4" s="250"/>
      <c r="M4" s="250"/>
      <c r="N4" s="250"/>
      <c r="O4" s="250"/>
      <c r="P4" s="270"/>
      <c r="Q4" s="270"/>
      <c r="R4" s="268"/>
      <c r="S4" s="258"/>
      <c r="T4" s="258"/>
      <c r="U4" s="258"/>
      <c r="V4" s="265"/>
      <c r="W4" s="92" t="s">
        <v>60</v>
      </c>
      <c r="X4" s="92" t="s">
        <v>61</v>
      </c>
      <c r="Y4" s="92" t="s">
        <v>62</v>
      </c>
      <c r="Z4" s="263"/>
      <c r="AA4" s="95" t="s">
        <v>63</v>
      </c>
      <c r="AB4" s="95" t="s">
        <v>64</v>
      </c>
      <c r="AC4" s="263"/>
      <c r="AD4" s="43" t="s">
        <v>65</v>
      </c>
      <c r="AE4" s="43" t="s">
        <v>66</v>
      </c>
      <c r="AF4" s="262"/>
      <c r="AG4" s="29">
        <v>1</v>
      </c>
      <c r="AH4" s="29">
        <v>2</v>
      </c>
      <c r="AI4" s="29">
        <v>3</v>
      </c>
      <c r="AJ4" s="30">
        <v>4</v>
      </c>
    </row>
    <row r="5" spans="2:36" s="41" customFormat="1" ht="34.9" customHeight="1">
      <c r="B5" s="56">
        <v>1</v>
      </c>
      <c r="C5" s="96">
        <v>1</v>
      </c>
      <c r="D5" s="96">
        <v>0</v>
      </c>
      <c r="E5" s="96">
        <v>0</v>
      </c>
      <c r="F5" s="96">
        <v>1</v>
      </c>
      <c r="G5" s="96">
        <v>0</v>
      </c>
      <c r="H5" s="96">
        <f>SUM(C5:G5)</f>
        <v>2</v>
      </c>
      <c r="I5" s="58">
        <v>1</v>
      </c>
      <c r="J5" s="42">
        <v>1004613</v>
      </c>
      <c r="K5" s="42" t="s">
        <v>67</v>
      </c>
      <c r="L5" s="37">
        <v>136856</v>
      </c>
      <c r="M5" s="40" t="s">
        <v>68</v>
      </c>
      <c r="N5" s="40" t="s">
        <v>69</v>
      </c>
      <c r="O5" s="40" t="s">
        <v>70</v>
      </c>
      <c r="P5" s="38">
        <v>83.92</v>
      </c>
      <c r="Q5" s="38">
        <v>10.18</v>
      </c>
      <c r="R5" s="38">
        <f t="shared" ref="R5:R123" si="0">ROUND(P5*Q5,2)</f>
        <v>854.31</v>
      </c>
      <c r="S5" s="38">
        <f t="shared" ref="S5:S123" si="1">R5/3500</f>
        <v>0.2440885714285714</v>
      </c>
      <c r="T5" s="38" t="s">
        <v>71</v>
      </c>
      <c r="U5" s="38" t="s">
        <v>72</v>
      </c>
      <c r="V5" s="38" t="s">
        <v>73</v>
      </c>
      <c r="W5" s="45" t="s">
        <v>74</v>
      </c>
      <c r="X5" s="46" t="s">
        <v>75</v>
      </c>
      <c r="Y5" s="46" t="s">
        <v>76</v>
      </c>
      <c r="Z5" s="38" t="s">
        <v>77</v>
      </c>
      <c r="AA5" s="45">
        <v>30</v>
      </c>
      <c r="AB5" s="49" t="s">
        <v>78</v>
      </c>
      <c r="AC5" s="38" t="s">
        <v>79</v>
      </c>
      <c r="AD5" s="38" t="s">
        <v>80</v>
      </c>
      <c r="AE5" s="46" t="s">
        <v>81</v>
      </c>
      <c r="AF5" s="38" t="s">
        <v>80</v>
      </c>
      <c r="AG5" s="75" t="s">
        <v>82</v>
      </c>
      <c r="AH5" s="38" t="s">
        <v>83</v>
      </c>
      <c r="AI5" s="47" t="s">
        <v>84</v>
      </c>
      <c r="AJ5" s="76" t="s">
        <v>85</v>
      </c>
    </row>
    <row r="6" spans="2:36" s="41" customFormat="1" ht="34.9" customHeight="1">
      <c r="B6" s="37">
        <v>2</v>
      </c>
      <c r="C6" s="97">
        <v>0</v>
      </c>
      <c r="D6" s="97">
        <v>0</v>
      </c>
      <c r="E6" s="97">
        <v>0</v>
      </c>
      <c r="F6" s="97">
        <v>0</v>
      </c>
      <c r="G6" s="97">
        <v>0</v>
      </c>
      <c r="H6" s="96">
        <f>SUM(C6:G6)</f>
        <v>0</v>
      </c>
      <c r="I6" s="57">
        <v>2</v>
      </c>
      <c r="J6" s="42">
        <v>1001633</v>
      </c>
      <c r="K6" s="42" t="s">
        <v>67</v>
      </c>
      <c r="L6" s="37">
        <v>140567</v>
      </c>
      <c r="M6" s="40" t="s">
        <v>86</v>
      </c>
      <c r="N6" s="40" t="s">
        <v>87</v>
      </c>
      <c r="O6" s="40" t="s">
        <v>88</v>
      </c>
      <c r="P6" s="38">
        <v>122.36</v>
      </c>
      <c r="Q6" s="38">
        <v>6.86</v>
      </c>
      <c r="R6" s="38">
        <f t="shared" si="0"/>
        <v>839.39</v>
      </c>
      <c r="S6" s="38">
        <f t="shared" si="1"/>
        <v>0.23982571428571428</v>
      </c>
      <c r="T6" s="38" t="s">
        <v>71</v>
      </c>
      <c r="U6" s="38" t="s">
        <v>89</v>
      </c>
      <c r="V6" s="38" t="s">
        <v>73</v>
      </c>
      <c r="W6" s="38" t="s">
        <v>74</v>
      </c>
      <c r="X6" s="44" t="s">
        <v>90</v>
      </c>
      <c r="Y6" s="44" t="s">
        <v>91</v>
      </c>
      <c r="Z6" s="38" t="s">
        <v>77</v>
      </c>
      <c r="AA6" s="38">
        <v>61</v>
      </c>
      <c r="AB6" s="50" t="s">
        <v>92</v>
      </c>
      <c r="AC6" s="38" t="s">
        <v>80</v>
      </c>
      <c r="AD6" s="38" t="s">
        <v>80</v>
      </c>
      <c r="AE6" s="44" t="s">
        <v>93</v>
      </c>
      <c r="AF6" s="38" t="s">
        <v>77</v>
      </c>
      <c r="AG6" s="44" t="s">
        <v>94</v>
      </c>
      <c r="AH6" s="38" t="s">
        <v>95</v>
      </c>
      <c r="AI6" s="47" t="s">
        <v>96</v>
      </c>
      <c r="AJ6" s="55" t="s">
        <v>97</v>
      </c>
    </row>
    <row r="7" spans="2:36" s="41" customFormat="1" ht="34.9" customHeight="1">
      <c r="B7" s="37">
        <v>3</v>
      </c>
      <c r="C7" s="97">
        <v>0</v>
      </c>
      <c r="D7" s="97">
        <v>0</v>
      </c>
      <c r="E7" s="97">
        <v>0</v>
      </c>
      <c r="F7" s="97">
        <v>0</v>
      </c>
      <c r="G7" s="97">
        <v>0</v>
      </c>
      <c r="H7" s="96">
        <f>SUM(C7:G7)</f>
        <v>0</v>
      </c>
      <c r="I7" s="58">
        <v>3</v>
      </c>
      <c r="J7" s="42">
        <v>1001715</v>
      </c>
      <c r="K7" s="42" t="s">
        <v>67</v>
      </c>
      <c r="L7" s="37">
        <v>140541</v>
      </c>
      <c r="M7" s="40" t="s">
        <v>98</v>
      </c>
      <c r="N7" s="40" t="s">
        <v>87</v>
      </c>
      <c r="O7" s="40" t="s">
        <v>88</v>
      </c>
      <c r="P7" s="38">
        <v>6.98</v>
      </c>
      <c r="Q7" s="38">
        <v>121.56</v>
      </c>
      <c r="R7" s="38">
        <f t="shared" si="0"/>
        <v>848.49</v>
      </c>
      <c r="S7" s="38">
        <f t="shared" si="1"/>
        <v>0.2424257142857143</v>
      </c>
      <c r="T7" s="38" t="s">
        <v>71</v>
      </c>
      <c r="U7" s="38" t="s">
        <v>89</v>
      </c>
      <c r="V7" s="38" t="s">
        <v>73</v>
      </c>
      <c r="W7" s="38" t="s">
        <v>74</v>
      </c>
      <c r="X7" s="44" t="s">
        <v>90</v>
      </c>
      <c r="Y7" s="44" t="s">
        <v>91</v>
      </c>
      <c r="Z7" s="38" t="s">
        <v>77</v>
      </c>
      <c r="AA7" s="38">
        <v>53</v>
      </c>
      <c r="AB7" s="51" t="s">
        <v>99</v>
      </c>
      <c r="AC7" s="38" t="s">
        <v>77</v>
      </c>
      <c r="AD7" s="38" t="s">
        <v>77</v>
      </c>
      <c r="AE7" s="44" t="s">
        <v>100</v>
      </c>
      <c r="AF7" s="38" t="s">
        <v>77</v>
      </c>
      <c r="AG7" s="44" t="s">
        <v>94</v>
      </c>
      <c r="AH7" s="38" t="s">
        <v>95</v>
      </c>
      <c r="AI7" s="47" t="s">
        <v>101</v>
      </c>
      <c r="AJ7" s="55" t="s">
        <v>97</v>
      </c>
    </row>
    <row r="8" spans="2:36" s="41" customFormat="1" ht="34.9" customHeight="1">
      <c r="B8" s="37">
        <v>4</v>
      </c>
      <c r="C8" s="97">
        <v>1</v>
      </c>
      <c r="D8" s="97">
        <v>0</v>
      </c>
      <c r="E8" s="97">
        <v>1</v>
      </c>
      <c r="F8" s="97">
        <v>0</v>
      </c>
      <c r="G8" s="97">
        <v>0</v>
      </c>
      <c r="H8" s="96">
        <f t="shared" ref="H8:H69" si="2">SUM(C8:G8)</f>
        <v>2</v>
      </c>
      <c r="I8" s="59">
        <v>4</v>
      </c>
      <c r="J8" s="42">
        <v>1003646</v>
      </c>
      <c r="K8" s="42" t="s">
        <v>67</v>
      </c>
      <c r="L8" s="37">
        <v>139799</v>
      </c>
      <c r="M8" s="40" t="s">
        <v>102</v>
      </c>
      <c r="N8" s="40" t="s">
        <v>103</v>
      </c>
      <c r="O8" s="40" t="s">
        <v>104</v>
      </c>
      <c r="P8" s="38">
        <v>73.56</v>
      </c>
      <c r="Q8" s="38">
        <v>13.47</v>
      </c>
      <c r="R8" s="38">
        <f t="shared" si="0"/>
        <v>990.85</v>
      </c>
      <c r="S8" s="38">
        <f t="shared" si="1"/>
        <v>0.28310000000000002</v>
      </c>
      <c r="T8" s="38" t="s">
        <v>105</v>
      </c>
      <c r="U8" s="38" t="s">
        <v>106</v>
      </c>
      <c r="V8" s="38" t="s">
        <v>73</v>
      </c>
      <c r="W8" s="38" t="s">
        <v>74</v>
      </c>
      <c r="X8" s="44" t="s">
        <v>107</v>
      </c>
      <c r="Y8" s="44" t="s">
        <v>107</v>
      </c>
      <c r="Z8" s="38" t="s">
        <v>108</v>
      </c>
      <c r="AA8" s="38">
        <v>91</v>
      </c>
      <c r="AB8" s="52" t="s">
        <v>109</v>
      </c>
      <c r="AC8" s="38" t="s">
        <v>79</v>
      </c>
      <c r="AD8" s="38" t="s">
        <v>80</v>
      </c>
      <c r="AE8" s="44" t="s">
        <v>110</v>
      </c>
      <c r="AF8" s="38" t="s">
        <v>79</v>
      </c>
      <c r="AG8" s="44" t="s">
        <v>111</v>
      </c>
      <c r="AH8" s="38" t="s">
        <v>112</v>
      </c>
      <c r="AI8" s="47" t="s">
        <v>113</v>
      </c>
      <c r="AJ8" s="55" t="s">
        <v>114</v>
      </c>
    </row>
    <row r="9" spans="2:36" s="41" customFormat="1" ht="34.9" customHeight="1">
      <c r="B9" s="37">
        <v>5</v>
      </c>
      <c r="C9" s="97">
        <v>1</v>
      </c>
      <c r="D9" s="97">
        <v>0</v>
      </c>
      <c r="E9" s="97">
        <v>1</v>
      </c>
      <c r="F9" s="97">
        <v>0</v>
      </c>
      <c r="G9" s="97">
        <v>0</v>
      </c>
      <c r="H9" s="96">
        <f t="shared" si="2"/>
        <v>2</v>
      </c>
      <c r="I9" s="59">
        <v>4</v>
      </c>
      <c r="J9" s="42">
        <v>1003639</v>
      </c>
      <c r="K9" s="42" t="s">
        <v>67</v>
      </c>
      <c r="L9" s="37">
        <v>139800</v>
      </c>
      <c r="M9" s="40" t="s">
        <v>102</v>
      </c>
      <c r="N9" s="40" t="s">
        <v>104</v>
      </c>
      <c r="O9" s="40" t="s">
        <v>115</v>
      </c>
      <c r="P9" s="38">
        <v>81.96</v>
      </c>
      <c r="Q9" s="38">
        <v>13.1</v>
      </c>
      <c r="R9" s="38">
        <f t="shared" si="0"/>
        <v>1073.68</v>
      </c>
      <c r="S9" s="38">
        <f t="shared" si="1"/>
        <v>0.30676571428571431</v>
      </c>
      <c r="T9" s="38" t="s">
        <v>105</v>
      </c>
      <c r="U9" s="38" t="s">
        <v>106</v>
      </c>
      <c r="V9" s="38" t="s">
        <v>73</v>
      </c>
      <c r="W9" s="38" t="s">
        <v>74</v>
      </c>
      <c r="X9" s="44" t="s">
        <v>107</v>
      </c>
      <c r="Y9" s="44" t="s">
        <v>107</v>
      </c>
      <c r="Z9" s="38" t="s">
        <v>108</v>
      </c>
      <c r="AA9" s="38">
        <v>93</v>
      </c>
      <c r="AB9" s="52" t="s">
        <v>109</v>
      </c>
      <c r="AC9" s="38" t="s">
        <v>79</v>
      </c>
      <c r="AD9" s="38" t="s">
        <v>80</v>
      </c>
      <c r="AE9" s="44" t="s">
        <v>110</v>
      </c>
      <c r="AF9" s="38" t="s">
        <v>79</v>
      </c>
      <c r="AG9" s="44" t="s">
        <v>111</v>
      </c>
      <c r="AH9" s="38" t="s">
        <v>112</v>
      </c>
      <c r="AI9" s="47" t="s">
        <v>113</v>
      </c>
      <c r="AJ9" s="55" t="s">
        <v>114</v>
      </c>
    </row>
    <row r="10" spans="2:36" s="41" customFormat="1" ht="34.9" customHeight="1">
      <c r="B10" s="37">
        <v>6</v>
      </c>
      <c r="C10" s="97">
        <v>1</v>
      </c>
      <c r="D10" s="97">
        <v>0</v>
      </c>
      <c r="E10" s="97">
        <v>1</v>
      </c>
      <c r="F10" s="97">
        <v>0</v>
      </c>
      <c r="G10" s="97">
        <v>0</v>
      </c>
      <c r="H10" s="96">
        <f t="shared" si="2"/>
        <v>2</v>
      </c>
      <c r="I10" s="59">
        <v>4</v>
      </c>
      <c r="J10" s="42">
        <v>1003634</v>
      </c>
      <c r="K10" s="42" t="s">
        <v>67</v>
      </c>
      <c r="L10" s="37">
        <v>139801</v>
      </c>
      <c r="M10" s="40" t="s">
        <v>102</v>
      </c>
      <c r="N10" s="40" t="s">
        <v>115</v>
      </c>
      <c r="O10" s="40" t="s">
        <v>116</v>
      </c>
      <c r="P10" s="38">
        <v>83.16</v>
      </c>
      <c r="Q10" s="38">
        <v>13.12</v>
      </c>
      <c r="R10" s="38">
        <f t="shared" si="0"/>
        <v>1091.06</v>
      </c>
      <c r="S10" s="38">
        <f t="shared" si="1"/>
        <v>0.31173142857142855</v>
      </c>
      <c r="T10" s="38" t="s">
        <v>105</v>
      </c>
      <c r="U10" s="38" t="s">
        <v>106</v>
      </c>
      <c r="V10" s="38" t="s">
        <v>73</v>
      </c>
      <c r="W10" s="38" t="s">
        <v>74</v>
      </c>
      <c r="X10" s="44" t="s">
        <v>107</v>
      </c>
      <c r="Y10" s="44" t="s">
        <v>107</v>
      </c>
      <c r="Z10" s="38" t="s">
        <v>108</v>
      </c>
      <c r="AA10" s="38">
        <v>17</v>
      </c>
      <c r="AB10" s="48" t="s">
        <v>117</v>
      </c>
      <c r="AC10" s="38" t="s">
        <v>79</v>
      </c>
      <c r="AD10" s="38" t="s">
        <v>80</v>
      </c>
      <c r="AE10" s="44" t="s">
        <v>110</v>
      </c>
      <c r="AF10" s="38" t="s">
        <v>79</v>
      </c>
      <c r="AG10" s="44" t="s">
        <v>111</v>
      </c>
      <c r="AH10" s="38" t="s">
        <v>112</v>
      </c>
      <c r="AI10" s="47" t="s">
        <v>113</v>
      </c>
      <c r="AJ10" s="55" t="s">
        <v>114</v>
      </c>
    </row>
    <row r="11" spans="2:36" s="41" customFormat="1" ht="34.9" customHeight="1">
      <c r="B11" s="37">
        <v>7</v>
      </c>
      <c r="C11" s="97">
        <v>1</v>
      </c>
      <c r="D11" s="97">
        <v>0</v>
      </c>
      <c r="E11" s="97">
        <v>1</v>
      </c>
      <c r="F11" s="97">
        <v>0</v>
      </c>
      <c r="G11" s="97">
        <v>0</v>
      </c>
      <c r="H11" s="96">
        <f t="shared" si="2"/>
        <v>2</v>
      </c>
      <c r="I11" s="59">
        <v>4</v>
      </c>
      <c r="J11" s="42">
        <v>1003630</v>
      </c>
      <c r="K11" s="42" t="s">
        <v>67</v>
      </c>
      <c r="L11" s="37">
        <v>139802</v>
      </c>
      <c r="M11" s="40" t="s">
        <v>102</v>
      </c>
      <c r="N11" s="40" t="s">
        <v>116</v>
      </c>
      <c r="O11" s="40" t="s">
        <v>118</v>
      </c>
      <c r="P11" s="38">
        <v>63.6</v>
      </c>
      <c r="Q11" s="38">
        <v>13.35</v>
      </c>
      <c r="R11" s="38">
        <f t="shared" si="0"/>
        <v>849.06</v>
      </c>
      <c r="S11" s="38">
        <f t="shared" si="1"/>
        <v>0.2425885714285714</v>
      </c>
      <c r="T11" s="38" t="s">
        <v>105</v>
      </c>
      <c r="U11" s="38" t="s">
        <v>106</v>
      </c>
      <c r="V11" s="38" t="s">
        <v>73</v>
      </c>
      <c r="W11" s="38" t="s">
        <v>74</v>
      </c>
      <c r="X11" s="44" t="s">
        <v>107</v>
      </c>
      <c r="Y11" s="44" t="s">
        <v>107</v>
      </c>
      <c r="Z11" s="38" t="s">
        <v>108</v>
      </c>
      <c r="AA11" s="38">
        <v>10</v>
      </c>
      <c r="AB11" s="53" t="s">
        <v>119</v>
      </c>
      <c r="AC11" s="38" t="s">
        <v>79</v>
      </c>
      <c r="AD11" s="38" t="s">
        <v>80</v>
      </c>
      <c r="AE11" s="44" t="s">
        <v>110</v>
      </c>
      <c r="AF11" s="38" t="s">
        <v>79</v>
      </c>
      <c r="AG11" s="44" t="s">
        <v>111</v>
      </c>
      <c r="AH11" s="38" t="s">
        <v>112</v>
      </c>
      <c r="AI11" s="47" t="s">
        <v>113</v>
      </c>
      <c r="AJ11" s="55" t="s">
        <v>114</v>
      </c>
    </row>
    <row r="12" spans="2:36" s="41" customFormat="1" ht="34.9" customHeight="1">
      <c r="B12" s="37">
        <v>8</v>
      </c>
      <c r="C12" s="97">
        <v>1</v>
      </c>
      <c r="D12" s="97">
        <v>0</v>
      </c>
      <c r="E12" s="97">
        <v>1</v>
      </c>
      <c r="F12" s="97">
        <v>0</v>
      </c>
      <c r="G12" s="97">
        <v>0</v>
      </c>
      <c r="H12" s="96">
        <f t="shared" si="2"/>
        <v>2</v>
      </c>
      <c r="I12" s="59">
        <v>4</v>
      </c>
      <c r="J12" s="42">
        <v>1003626</v>
      </c>
      <c r="K12" s="42" t="s">
        <v>67</v>
      </c>
      <c r="L12" s="37">
        <v>139803</v>
      </c>
      <c r="M12" s="40" t="s">
        <v>102</v>
      </c>
      <c r="N12" s="40" t="s">
        <v>118</v>
      </c>
      <c r="O12" s="40" t="s">
        <v>120</v>
      </c>
      <c r="P12" s="38">
        <v>66.06</v>
      </c>
      <c r="Q12" s="38">
        <v>13.29</v>
      </c>
      <c r="R12" s="38">
        <f t="shared" si="0"/>
        <v>877.94</v>
      </c>
      <c r="S12" s="38">
        <f t="shared" si="1"/>
        <v>0.25084000000000001</v>
      </c>
      <c r="T12" s="38" t="s">
        <v>105</v>
      </c>
      <c r="U12" s="38" t="s">
        <v>106</v>
      </c>
      <c r="V12" s="38" t="s">
        <v>73</v>
      </c>
      <c r="W12" s="38" t="s">
        <v>74</v>
      </c>
      <c r="X12" s="44" t="s">
        <v>107</v>
      </c>
      <c r="Y12" s="44" t="s">
        <v>107</v>
      </c>
      <c r="Z12" s="38" t="s">
        <v>108</v>
      </c>
      <c r="AA12" s="38">
        <v>5</v>
      </c>
      <c r="AB12" s="53" t="s">
        <v>119</v>
      </c>
      <c r="AC12" s="38" t="s">
        <v>79</v>
      </c>
      <c r="AD12" s="38" t="s">
        <v>80</v>
      </c>
      <c r="AE12" s="44" t="s">
        <v>110</v>
      </c>
      <c r="AF12" s="38" t="s">
        <v>79</v>
      </c>
      <c r="AG12" s="44" t="s">
        <v>111</v>
      </c>
      <c r="AH12" s="38" t="s">
        <v>112</v>
      </c>
      <c r="AI12" s="47" t="s">
        <v>113</v>
      </c>
      <c r="AJ12" s="55" t="s">
        <v>114</v>
      </c>
    </row>
    <row r="13" spans="2:36" s="41" customFormat="1" ht="34.9" customHeight="1">
      <c r="B13" s="37">
        <v>9</v>
      </c>
      <c r="C13" s="97">
        <v>1</v>
      </c>
      <c r="D13" s="97">
        <v>0</v>
      </c>
      <c r="E13" s="97">
        <v>1</v>
      </c>
      <c r="F13" s="97">
        <v>0</v>
      </c>
      <c r="G13" s="97">
        <v>0</v>
      </c>
      <c r="H13" s="96">
        <f t="shared" si="2"/>
        <v>2</v>
      </c>
      <c r="I13" s="59">
        <v>4</v>
      </c>
      <c r="J13" s="42">
        <v>1003621</v>
      </c>
      <c r="K13" s="42" t="s">
        <v>67</v>
      </c>
      <c r="L13" s="37">
        <v>139804</v>
      </c>
      <c r="M13" s="40" t="s">
        <v>102</v>
      </c>
      <c r="N13" s="40" t="s">
        <v>120</v>
      </c>
      <c r="O13" s="40" t="s">
        <v>121</v>
      </c>
      <c r="P13" s="38">
        <v>60.42</v>
      </c>
      <c r="Q13" s="38">
        <v>13.15</v>
      </c>
      <c r="R13" s="38">
        <f t="shared" si="0"/>
        <v>794.52</v>
      </c>
      <c r="S13" s="38">
        <f t="shared" si="1"/>
        <v>0.22700571428571428</v>
      </c>
      <c r="T13" s="38" t="s">
        <v>105</v>
      </c>
      <c r="U13" s="38" t="s">
        <v>106</v>
      </c>
      <c r="V13" s="38" t="s">
        <v>73</v>
      </c>
      <c r="W13" s="38" t="s">
        <v>74</v>
      </c>
      <c r="X13" s="44" t="s">
        <v>107</v>
      </c>
      <c r="Y13" s="44" t="s">
        <v>107</v>
      </c>
      <c r="Z13" s="38" t="s">
        <v>108</v>
      </c>
      <c r="AA13" s="38">
        <v>19</v>
      </c>
      <c r="AB13" s="48" t="s">
        <v>117</v>
      </c>
      <c r="AC13" s="38" t="s">
        <v>79</v>
      </c>
      <c r="AD13" s="38" t="s">
        <v>80</v>
      </c>
      <c r="AE13" s="44" t="s">
        <v>110</v>
      </c>
      <c r="AF13" s="38" t="s">
        <v>79</v>
      </c>
      <c r="AG13" s="44" t="s">
        <v>111</v>
      </c>
      <c r="AH13" s="38" t="s">
        <v>112</v>
      </c>
      <c r="AI13" s="47" t="s">
        <v>113</v>
      </c>
      <c r="AJ13" s="55" t="s">
        <v>114</v>
      </c>
    </row>
    <row r="14" spans="2:36" s="41" customFormat="1" ht="34.9" customHeight="1">
      <c r="B14" s="37">
        <v>10</v>
      </c>
      <c r="C14" s="97">
        <v>1</v>
      </c>
      <c r="D14" s="97">
        <v>0</v>
      </c>
      <c r="E14" s="97">
        <v>1</v>
      </c>
      <c r="F14" s="97">
        <v>0</v>
      </c>
      <c r="G14" s="97">
        <v>0</v>
      </c>
      <c r="H14" s="96">
        <f t="shared" si="2"/>
        <v>2</v>
      </c>
      <c r="I14" s="59">
        <v>4</v>
      </c>
      <c r="J14" s="42">
        <v>1003617</v>
      </c>
      <c r="K14" s="42" t="s">
        <v>67</v>
      </c>
      <c r="L14" s="37">
        <v>139805</v>
      </c>
      <c r="M14" s="40" t="s">
        <v>102</v>
      </c>
      <c r="N14" s="40" t="s">
        <v>121</v>
      </c>
      <c r="O14" s="40" t="s">
        <v>122</v>
      </c>
      <c r="P14" s="38">
        <v>78.56</v>
      </c>
      <c r="Q14" s="38">
        <v>13.26</v>
      </c>
      <c r="R14" s="38">
        <f t="shared" si="0"/>
        <v>1041.71</v>
      </c>
      <c r="S14" s="38">
        <f t="shared" si="1"/>
        <v>0.2976314285714286</v>
      </c>
      <c r="T14" s="38" t="s">
        <v>105</v>
      </c>
      <c r="U14" s="38" t="s">
        <v>106</v>
      </c>
      <c r="V14" s="38" t="s">
        <v>73</v>
      </c>
      <c r="W14" s="38" t="s">
        <v>74</v>
      </c>
      <c r="X14" s="44" t="s">
        <v>107</v>
      </c>
      <c r="Y14" s="44" t="s">
        <v>107</v>
      </c>
      <c r="Z14" s="38" t="s">
        <v>108</v>
      </c>
      <c r="AA14" s="38">
        <v>83</v>
      </c>
      <c r="AB14" s="54" t="s">
        <v>123</v>
      </c>
      <c r="AC14" s="38" t="s">
        <v>79</v>
      </c>
      <c r="AD14" s="38" t="s">
        <v>80</v>
      </c>
      <c r="AE14" s="44" t="s">
        <v>110</v>
      </c>
      <c r="AF14" s="38" t="s">
        <v>79</v>
      </c>
      <c r="AG14" s="44" t="s">
        <v>111</v>
      </c>
      <c r="AH14" s="38" t="s">
        <v>112</v>
      </c>
      <c r="AI14" s="47" t="s">
        <v>113</v>
      </c>
      <c r="AJ14" s="55" t="s">
        <v>114</v>
      </c>
    </row>
    <row r="15" spans="2:36" s="41" customFormat="1" ht="34.9" customHeight="1">
      <c r="B15" s="37">
        <v>11</v>
      </c>
      <c r="C15" s="97">
        <v>1</v>
      </c>
      <c r="D15" s="97">
        <v>0</v>
      </c>
      <c r="E15" s="97">
        <v>0</v>
      </c>
      <c r="F15" s="97">
        <v>0</v>
      </c>
      <c r="G15" s="97">
        <v>0</v>
      </c>
      <c r="H15" s="96">
        <f t="shared" si="2"/>
        <v>1</v>
      </c>
      <c r="I15" s="58">
        <v>5</v>
      </c>
      <c r="J15" s="42">
        <v>1001754</v>
      </c>
      <c r="K15" s="42" t="s">
        <v>67</v>
      </c>
      <c r="L15" s="37">
        <v>140530</v>
      </c>
      <c r="M15" s="40" t="s">
        <v>124</v>
      </c>
      <c r="N15" s="40" t="s">
        <v>88</v>
      </c>
      <c r="O15" s="40" t="s">
        <v>125</v>
      </c>
      <c r="P15" s="38">
        <v>124.88</v>
      </c>
      <c r="Q15" s="38">
        <v>6.88</v>
      </c>
      <c r="R15" s="38">
        <f t="shared" si="0"/>
        <v>859.17</v>
      </c>
      <c r="S15" s="38">
        <f t="shared" si="1"/>
        <v>0.24547714285714284</v>
      </c>
      <c r="T15" s="38" t="s">
        <v>71</v>
      </c>
      <c r="U15" s="38" t="s">
        <v>89</v>
      </c>
      <c r="V15" s="38" t="s">
        <v>73</v>
      </c>
      <c r="W15" s="38" t="s">
        <v>74</v>
      </c>
      <c r="X15" s="44" t="s">
        <v>90</v>
      </c>
      <c r="Y15" s="44" t="s">
        <v>91</v>
      </c>
      <c r="Z15" s="38" t="s">
        <v>77</v>
      </c>
      <c r="AA15" s="38">
        <v>0</v>
      </c>
      <c r="AB15" s="53" t="s">
        <v>119</v>
      </c>
      <c r="AC15" s="38" t="s">
        <v>77</v>
      </c>
      <c r="AD15" s="38" t="s">
        <v>77</v>
      </c>
      <c r="AE15" s="44" t="s">
        <v>100</v>
      </c>
      <c r="AF15" s="38" t="s">
        <v>79</v>
      </c>
      <c r="AG15" s="44" t="s">
        <v>94</v>
      </c>
      <c r="AH15" s="38" t="s">
        <v>83</v>
      </c>
      <c r="AI15" s="47" t="s">
        <v>126</v>
      </c>
      <c r="AJ15" s="55" t="s">
        <v>97</v>
      </c>
    </row>
    <row r="16" spans="2:36" s="41" customFormat="1" ht="34.9" customHeight="1">
      <c r="B16" s="37">
        <v>12</v>
      </c>
      <c r="C16" s="97">
        <v>1</v>
      </c>
      <c r="D16" s="97">
        <v>0</v>
      </c>
      <c r="E16" s="97">
        <v>0</v>
      </c>
      <c r="F16" s="97">
        <v>0</v>
      </c>
      <c r="G16" s="97">
        <v>0</v>
      </c>
      <c r="H16" s="96">
        <f t="shared" si="2"/>
        <v>1</v>
      </c>
      <c r="I16" s="59">
        <v>6</v>
      </c>
      <c r="J16" s="42">
        <v>1006766</v>
      </c>
      <c r="K16" s="42" t="s">
        <v>67</v>
      </c>
      <c r="L16" s="37">
        <v>20011207</v>
      </c>
      <c r="M16" s="40" t="s">
        <v>127</v>
      </c>
      <c r="N16" s="40" t="s">
        <v>128</v>
      </c>
      <c r="O16" s="40" t="s">
        <v>129</v>
      </c>
      <c r="P16" s="38">
        <v>55.22</v>
      </c>
      <c r="Q16" s="38">
        <v>6.83</v>
      </c>
      <c r="R16" s="38">
        <f t="shared" si="0"/>
        <v>377.15</v>
      </c>
      <c r="S16" s="38">
        <f t="shared" si="1"/>
        <v>0.10775714285714286</v>
      </c>
      <c r="T16" s="38" t="s">
        <v>71</v>
      </c>
      <c r="U16" s="38" t="s">
        <v>130</v>
      </c>
      <c r="V16" s="38" t="s">
        <v>73</v>
      </c>
      <c r="W16" s="38" t="s">
        <v>74</v>
      </c>
      <c r="X16" s="44" t="s">
        <v>131</v>
      </c>
      <c r="Y16" s="44" t="s">
        <v>132</v>
      </c>
      <c r="Z16" s="38" t="s">
        <v>77</v>
      </c>
      <c r="AA16" s="38" t="s">
        <v>133</v>
      </c>
      <c r="AB16" s="38" t="s">
        <v>133</v>
      </c>
      <c r="AC16" s="38" t="s">
        <v>77</v>
      </c>
      <c r="AD16" s="38" t="s">
        <v>77</v>
      </c>
      <c r="AE16" s="44" t="s">
        <v>100</v>
      </c>
      <c r="AF16" s="38" t="s">
        <v>77</v>
      </c>
      <c r="AG16" s="44" t="s">
        <v>94</v>
      </c>
      <c r="AH16" s="38" t="s">
        <v>83</v>
      </c>
      <c r="AI16" s="47" t="s">
        <v>134</v>
      </c>
      <c r="AJ16" s="55" t="s">
        <v>97</v>
      </c>
    </row>
    <row r="17" spans="2:36" s="41" customFormat="1" ht="34.9" customHeight="1">
      <c r="B17" s="37">
        <v>13</v>
      </c>
      <c r="C17" s="97">
        <v>0</v>
      </c>
      <c r="D17" s="97">
        <v>0</v>
      </c>
      <c r="E17" s="97">
        <v>0</v>
      </c>
      <c r="F17" s="97">
        <v>0</v>
      </c>
      <c r="G17" s="97">
        <v>0</v>
      </c>
      <c r="H17" s="96">
        <f t="shared" si="2"/>
        <v>0</v>
      </c>
      <c r="I17" s="59">
        <v>7</v>
      </c>
      <c r="J17" s="42">
        <v>1008011</v>
      </c>
      <c r="K17" s="42" t="s">
        <v>67</v>
      </c>
      <c r="L17" s="37">
        <v>91010766</v>
      </c>
      <c r="M17" s="40" t="s">
        <v>135</v>
      </c>
      <c r="N17" s="40" t="s">
        <v>136</v>
      </c>
      <c r="O17" s="40" t="s">
        <v>137</v>
      </c>
      <c r="P17" s="38">
        <v>61.52</v>
      </c>
      <c r="Q17" s="38">
        <v>6.14</v>
      </c>
      <c r="R17" s="38">
        <f t="shared" si="0"/>
        <v>377.73</v>
      </c>
      <c r="S17" s="38">
        <f t="shared" si="1"/>
        <v>0.10792285714285715</v>
      </c>
      <c r="T17" s="38" t="s">
        <v>105</v>
      </c>
      <c r="U17" s="38" t="s">
        <v>138</v>
      </c>
      <c r="V17" s="38" t="s">
        <v>73</v>
      </c>
      <c r="W17" s="38" t="s">
        <v>74</v>
      </c>
      <c r="X17" s="44" t="s">
        <v>139</v>
      </c>
      <c r="Y17" s="44" t="s">
        <v>139</v>
      </c>
      <c r="Z17" s="38" t="s">
        <v>77</v>
      </c>
      <c r="AA17" s="38">
        <v>100</v>
      </c>
      <c r="AB17" s="52" t="s">
        <v>109</v>
      </c>
      <c r="AC17" s="38" t="s">
        <v>77</v>
      </c>
      <c r="AD17" s="38" t="s">
        <v>77</v>
      </c>
      <c r="AE17" s="44" t="s">
        <v>100</v>
      </c>
      <c r="AF17" s="38" t="s">
        <v>79</v>
      </c>
      <c r="AG17" s="44" t="s">
        <v>111</v>
      </c>
      <c r="AH17" s="38"/>
      <c r="AI17" s="39"/>
      <c r="AJ17" s="55" t="s">
        <v>140</v>
      </c>
    </row>
    <row r="18" spans="2:36" s="41" customFormat="1" ht="34.9" customHeight="1">
      <c r="B18" s="37">
        <v>14</v>
      </c>
      <c r="C18" s="97">
        <v>0</v>
      </c>
      <c r="D18" s="97">
        <v>0</v>
      </c>
      <c r="E18" s="97">
        <v>0</v>
      </c>
      <c r="F18" s="97">
        <v>0</v>
      </c>
      <c r="G18" s="97">
        <v>0</v>
      </c>
      <c r="H18" s="96">
        <f t="shared" si="2"/>
        <v>0</v>
      </c>
      <c r="I18" s="59">
        <v>8</v>
      </c>
      <c r="J18" s="42">
        <v>1008012</v>
      </c>
      <c r="K18" s="42" t="s">
        <v>67</v>
      </c>
      <c r="L18" s="37">
        <v>91010768</v>
      </c>
      <c r="M18" s="40" t="s">
        <v>135</v>
      </c>
      <c r="N18" s="40" t="s">
        <v>141</v>
      </c>
      <c r="O18" s="40" t="s">
        <v>142</v>
      </c>
      <c r="P18" s="38">
        <v>124.38</v>
      </c>
      <c r="Q18" s="38">
        <v>5.68</v>
      </c>
      <c r="R18" s="38">
        <f t="shared" si="0"/>
        <v>706.48</v>
      </c>
      <c r="S18" s="38">
        <f t="shared" si="1"/>
        <v>0.20185142857142857</v>
      </c>
      <c r="T18" s="38" t="s">
        <v>71</v>
      </c>
      <c r="U18" s="38" t="s">
        <v>138</v>
      </c>
      <c r="V18" s="38" t="s">
        <v>143</v>
      </c>
      <c r="W18" s="38" t="s">
        <v>74</v>
      </c>
      <c r="X18" s="44" t="s">
        <v>139</v>
      </c>
      <c r="Y18" s="44" t="s">
        <v>139</v>
      </c>
      <c r="Z18" s="38" t="s">
        <v>77</v>
      </c>
      <c r="AA18" s="38">
        <v>33</v>
      </c>
      <c r="AB18" s="49" t="s">
        <v>78</v>
      </c>
      <c r="AC18" s="38" t="s">
        <v>77</v>
      </c>
      <c r="AD18" s="38" t="s">
        <v>77</v>
      </c>
      <c r="AE18" s="44" t="s">
        <v>100</v>
      </c>
      <c r="AF18" s="38" t="s">
        <v>79</v>
      </c>
      <c r="AG18" s="44" t="s">
        <v>111</v>
      </c>
      <c r="AH18" s="38"/>
      <c r="AI18" s="39"/>
      <c r="AJ18" s="55" t="s">
        <v>140</v>
      </c>
    </row>
    <row r="19" spans="2:36" s="41" customFormat="1" ht="34.9" customHeight="1">
      <c r="B19" s="37">
        <v>15</v>
      </c>
      <c r="C19" s="97">
        <v>0</v>
      </c>
      <c r="D19" s="97">
        <v>0</v>
      </c>
      <c r="E19" s="97">
        <v>1</v>
      </c>
      <c r="F19" s="97">
        <v>0</v>
      </c>
      <c r="G19" s="97">
        <v>0</v>
      </c>
      <c r="H19" s="96">
        <f t="shared" si="2"/>
        <v>1</v>
      </c>
      <c r="I19" s="58">
        <v>9</v>
      </c>
      <c r="J19" s="42">
        <v>1005738</v>
      </c>
      <c r="K19" s="42" t="s">
        <v>67</v>
      </c>
      <c r="L19" s="37">
        <v>139065</v>
      </c>
      <c r="M19" s="40" t="s">
        <v>135</v>
      </c>
      <c r="N19" s="40" t="s">
        <v>144</v>
      </c>
      <c r="O19" s="40" t="s">
        <v>145</v>
      </c>
      <c r="P19" s="38">
        <v>90.18</v>
      </c>
      <c r="Q19" s="38">
        <v>6.3</v>
      </c>
      <c r="R19" s="38">
        <f t="shared" si="0"/>
        <v>568.13</v>
      </c>
      <c r="S19" s="38">
        <f t="shared" si="1"/>
        <v>0.16232285714285713</v>
      </c>
      <c r="T19" s="38" t="s">
        <v>105</v>
      </c>
      <c r="U19" s="38" t="s">
        <v>146</v>
      </c>
      <c r="V19" s="38" t="s">
        <v>73</v>
      </c>
      <c r="W19" s="38" t="s">
        <v>74</v>
      </c>
      <c r="X19" s="44" t="s">
        <v>139</v>
      </c>
      <c r="Y19" s="44" t="s">
        <v>139</v>
      </c>
      <c r="Z19" s="38" t="s">
        <v>77</v>
      </c>
      <c r="AA19" s="38">
        <v>21</v>
      </c>
      <c r="AB19" s="48" t="s">
        <v>117</v>
      </c>
      <c r="AC19" s="38" t="s">
        <v>77</v>
      </c>
      <c r="AD19" s="38" t="s">
        <v>77</v>
      </c>
      <c r="AE19" s="44" t="s">
        <v>100</v>
      </c>
      <c r="AF19" s="38" t="s">
        <v>79</v>
      </c>
      <c r="AG19" s="44" t="s">
        <v>111</v>
      </c>
      <c r="AH19" s="38"/>
      <c r="AI19" s="39"/>
      <c r="AJ19" s="55" t="s">
        <v>140</v>
      </c>
    </row>
    <row r="20" spans="2:36" s="41" customFormat="1" ht="34.9" customHeight="1">
      <c r="B20" s="37">
        <v>16</v>
      </c>
      <c r="C20" s="97">
        <v>0</v>
      </c>
      <c r="D20" s="97">
        <v>0</v>
      </c>
      <c r="E20" s="97">
        <v>1</v>
      </c>
      <c r="F20" s="97">
        <v>0</v>
      </c>
      <c r="G20" s="97">
        <v>0</v>
      </c>
      <c r="H20" s="96">
        <f t="shared" si="2"/>
        <v>1</v>
      </c>
      <c r="I20" s="58">
        <v>10</v>
      </c>
      <c r="J20" s="42">
        <v>1005707</v>
      </c>
      <c r="K20" s="42" t="s">
        <v>67</v>
      </c>
      <c r="L20" s="37">
        <v>139067</v>
      </c>
      <c r="M20" s="40" t="s">
        <v>135</v>
      </c>
      <c r="N20" s="40" t="s">
        <v>145</v>
      </c>
      <c r="O20" s="40" t="s">
        <v>147</v>
      </c>
      <c r="P20" s="38">
        <v>105.3</v>
      </c>
      <c r="Q20" s="38">
        <v>6.14</v>
      </c>
      <c r="R20" s="38">
        <f t="shared" si="0"/>
        <v>646.54</v>
      </c>
      <c r="S20" s="38">
        <f t="shared" si="1"/>
        <v>0.18472571428571427</v>
      </c>
      <c r="T20" s="38" t="s">
        <v>105</v>
      </c>
      <c r="U20" s="38" t="s">
        <v>146</v>
      </c>
      <c r="V20" s="38" t="s">
        <v>73</v>
      </c>
      <c r="W20" s="38" t="s">
        <v>74</v>
      </c>
      <c r="X20" s="44" t="s">
        <v>139</v>
      </c>
      <c r="Y20" s="44" t="s">
        <v>139</v>
      </c>
      <c r="Z20" s="38" t="s">
        <v>77</v>
      </c>
      <c r="AA20" s="38">
        <v>21</v>
      </c>
      <c r="AB20" s="48" t="s">
        <v>117</v>
      </c>
      <c r="AC20" s="38" t="s">
        <v>77</v>
      </c>
      <c r="AD20" s="38" t="s">
        <v>77</v>
      </c>
      <c r="AE20" s="44" t="s">
        <v>100</v>
      </c>
      <c r="AF20" s="38" t="s">
        <v>79</v>
      </c>
      <c r="AG20" s="44" t="s">
        <v>111</v>
      </c>
      <c r="AH20" s="38"/>
      <c r="AI20" s="39"/>
      <c r="AJ20" s="55" t="s">
        <v>140</v>
      </c>
    </row>
    <row r="21" spans="2:36" s="41" customFormat="1" ht="34.9" customHeight="1">
      <c r="B21" s="37">
        <v>17</v>
      </c>
      <c r="C21" s="97">
        <v>0</v>
      </c>
      <c r="D21" s="97">
        <v>0</v>
      </c>
      <c r="E21" s="97">
        <v>1</v>
      </c>
      <c r="F21" s="97">
        <v>0</v>
      </c>
      <c r="G21" s="97">
        <v>0</v>
      </c>
      <c r="H21" s="96">
        <f t="shared" si="2"/>
        <v>1</v>
      </c>
      <c r="I21" s="58">
        <v>11</v>
      </c>
      <c r="J21" s="42">
        <v>1005657</v>
      </c>
      <c r="K21" s="42" t="s">
        <v>67</v>
      </c>
      <c r="L21" s="37">
        <v>139069</v>
      </c>
      <c r="M21" s="40" t="s">
        <v>135</v>
      </c>
      <c r="N21" s="40" t="s">
        <v>147</v>
      </c>
      <c r="O21" s="40" t="s">
        <v>148</v>
      </c>
      <c r="P21" s="38">
        <v>122.73</v>
      </c>
      <c r="Q21" s="38">
        <v>6.11</v>
      </c>
      <c r="R21" s="38">
        <f t="shared" si="0"/>
        <v>749.88</v>
      </c>
      <c r="S21" s="38">
        <f t="shared" si="1"/>
        <v>0.21425142857142856</v>
      </c>
      <c r="T21" s="38" t="s">
        <v>105</v>
      </c>
      <c r="U21" s="38" t="s">
        <v>146</v>
      </c>
      <c r="V21" s="38" t="s">
        <v>73</v>
      </c>
      <c r="W21" s="38" t="s">
        <v>74</v>
      </c>
      <c r="X21" s="44" t="s">
        <v>139</v>
      </c>
      <c r="Y21" s="44" t="s">
        <v>139</v>
      </c>
      <c r="Z21" s="38" t="s">
        <v>77</v>
      </c>
      <c r="AA21" s="38">
        <v>10</v>
      </c>
      <c r="AB21" s="53" t="s">
        <v>119</v>
      </c>
      <c r="AC21" s="38" t="s">
        <v>77</v>
      </c>
      <c r="AD21" s="38" t="s">
        <v>77</v>
      </c>
      <c r="AE21" s="44" t="s">
        <v>100</v>
      </c>
      <c r="AF21" s="38" t="s">
        <v>79</v>
      </c>
      <c r="AG21" s="44" t="s">
        <v>111</v>
      </c>
      <c r="AH21" s="38"/>
      <c r="AI21" s="47"/>
      <c r="AJ21" s="55" t="s">
        <v>140</v>
      </c>
    </row>
    <row r="22" spans="2:36" s="41" customFormat="1" ht="34.9" customHeight="1">
      <c r="B22" s="37">
        <v>18</v>
      </c>
      <c r="C22" s="97">
        <v>0</v>
      </c>
      <c r="D22" s="97">
        <v>0</v>
      </c>
      <c r="E22" s="97">
        <v>1</v>
      </c>
      <c r="F22" s="97">
        <v>0</v>
      </c>
      <c r="G22" s="97">
        <v>0</v>
      </c>
      <c r="H22" s="96">
        <f t="shared" si="2"/>
        <v>1</v>
      </c>
      <c r="I22" s="58">
        <v>12</v>
      </c>
      <c r="J22" s="42">
        <v>1005626</v>
      </c>
      <c r="K22" s="42" t="s">
        <v>67</v>
      </c>
      <c r="L22" s="37">
        <v>139071</v>
      </c>
      <c r="M22" s="40" t="s">
        <v>135</v>
      </c>
      <c r="N22" s="40" t="s">
        <v>148</v>
      </c>
      <c r="O22" s="40" t="s">
        <v>149</v>
      </c>
      <c r="P22" s="38">
        <v>84.16</v>
      </c>
      <c r="Q22" s="38">
        <v>6.03</v>
      </c>
      <c r="R22" s="38">
        <f t="shared" si="0"/>
        <v>507.48</v>
      </c>
      <c r="S22" s="38">
        <f t="shared" si="1"/>
        <v>0.14499428571428571</v>
      </c>
      <c r="T22" s="38" t="s">
        <v>105</v>
      </c>
      <c r="U22" s="38" t="s">
        <v>146</v>
      </c>
      <c r="V22" s="38" t="s">
        <v>73</v>
      </c>
      <c r="W22" s="38" t="s">
        <v>74</v>
      </c>
      <c r="X22" s="44" t="s">
        <v>139</v>
      </c>
      <c r="Y22" s="44" t="s">
        <v>139</v>
      </c>
      <c r="Z22" s="38" t="s">
        <v>77</v>
      </c>
      <c r="AA22" s="38">
        <v>0</v>
      </c>
      <c r="AB22" s="53" t="s">
        <v>119</v>
      </c>
      <c r="AC22" s="38" t="s">
        <v>77</v>
      </c>
      <c r="AD22" s="38" t="s">
        <v>77</v>
      </c>
      <c r="AE22" s="44" t="s">
        <v>100</v>
      </c>
      <c r="AF22" s="38" t="s">
        <v>79</v>
      </c>
      <c r="AG22" s="44" t="s">
        <v>111</v>
      </c>
      <c r="AH22" s="38"/>
      <c r="AI22" s="47"/>
      <c r="AJ22" s="55" t="s">
        <v>140</v>
      </c>
    </row>
    <row r="23" spans="2:36" s="41" customFormat="1" ht="34.9" customHeight="1">
      <c r="B23" s="37">
        <v>19</v>
      </c>
      <c r="C23" s="97">
        <v>0</v>
      </c>
      <c r="D23" s="97">
        <v>0</v>
      </c>
      <c r="E23" s="97">
        <v>1</v>
      </c>
      <c r="F23" s="97">
        <v>0</v>
      </c>
      <c r="G23" s="97">
        <v>0</v>
      </c>
      <c r="H23" s="96">
        <f t="shared" si="2"/>
        <v>1</v>
      </c>
      <c r="I23" s="58">
        <v>13</v>
      </c>
      <c r="J23" s="42">
        <v>1005633</v>
      </c>
      <c r="K23" s="42" t="s">
        <v>67</v>
      </c>
      <c r="L23" s="37">
        <v>139073</v>
      </c>
      <c r="M23" s="40" t="s">
        <v>135</v>
      </c>
      <c r="N23" s="40" t="s">
        <v>149</v>
      </c>
      <c r="O23" s="40" t="s">
        <v>150</v>
      </c>
      <c r="P23" s="38">
        <v>92.14</v>
      </c>
      <c r="Q23" s="38">
        <v>6.03</v>
      </c>
      <c r="R23" s="38">
        <f t="shared" si="0"/>
        <v>555.6</v>
      </c>
      <c r="S23" s="38">
        <f t="shared" si="1"/>
        <v>0.15874285714285716</v>
      </c>
      <c r="T23" s="38" t="s">
        <v>105</v>
      </c>
      <c r="U23" s="38" t="s">
        <v>146</v>
      </c>
      <c r="V23" s="38" t="s">
        <v>73</v>
      </c>
      <c r="W23" s="38" t="s">
        <v>74</v>
      </c>
      <c r="X23" s="44" t="s">
        <v>139</v>
      </c>
      <c r="Y23" s="44" t="s">
        <v>139</v>
      </c>
      <c r="Z23" s="38" t="s">
        <v>77</v>
      </c>
      <c r="AA23" s="38">
        <v>9</v>
      </c>
      <c r="AB23" s="53" t="s">
        <v>119</v>
      </c>
      <c r="AC23" s="38" t="s">
        <v>77</v>
      </c>
      <c r="AD23" s="38" t="s">
        <v>77</v>
      </c>
      <c r="AE23" s="44" t="s">
        <v>100</v>
      </c>
      <c r="AF23" s="38" t="s">
        <v>79</v>
      </c>
      <c r="AG23" s="44" t="s">
        <v>111</v>
      </c>
      <c r="AH23" s="38"/>
      <c r="AI23" s="47"/>
      <c r="AJ23" s="55" t="s">
        <v>140</v>
      </c>
    </row>
    <row r="24" spans="2:36" s="41" customFormat="1" ht="34.9" customHeight="1">
      <c r="B24" s="37">
        <v>20</v>
      </c>
      <c r="C24" s="97">
        <v>0</v>
      </c>
      <c r="D24" s="97">
        <v>0</v>
      </c>
      <c r="E24" s="97">
        <v>1</v>
      </c>
      <c r="F24" s="97">
        <v>0</v>
      </c>
      <c r="G24" s="97">
        <v>0</v>
      </c>
      <c r="H24" s="96">
        <f t="shared" si="2"/>
        <v>1</v>
      </c>
      <c r="I24" s="58">
        <v>14</v>
      </c>
      <c r="J24" s="42">
        <v>1005636</v>
      </c>
      <c r="K24" s="42" t="s">
        <v>67</v>
      </c>
      <c r="L24" s="37">
        <v>139075</v>
      </c>
      <c r="M24" s="40" t="s">
        <v>135</v>
      </c>
      <c r="N24" s="40" t="s">
        <v>150</v>
      </c>
      <c r="O24" s="40" t="s">
        <v>151</v>
      </c>
      <c r="P24" s="38">
        <v>68.319999999999993</v>
      </c>
      <c r="Q24" s="38">
        <v>6.17</v>
      </c>
      <c r="R24" s="38">
        <f t="shared" si="0"/>
        <v>421.53</v>
      </c>
      <c r="S24" s="38">
        <f t="shared" si="1"/>
        <v>0.12043714285714285</v>
      </c>
      <c r="T24" s="38" t="s">
        <v>105</v>
      </c>
      <c r="U24" s="38" t="s">
        <v>152</v>
      </c>
      <c r="V24" s="38" t="s">
        <v>73</v>
      </c>
      <c r="W24" s="38" t="s">
        <v>74</v>
      </c>
      <c r="X24" s="44" t="s">
        <v>139</v>
      </c>
      <c r="Y24" s="44" t="s">
        <v>139</v>
      </c>
      <c r="Z24" s="38" t="s">
        <v>77</v>
      </c>
      <c r="AA24" s="38">
        <v>27</v>
      </c>
      <c r="AB24" s="49" t="s">
        <v>78</v>
      </c>
      <c r="AC24" s="38" t="s">
        <v>77</v>
      </c>
      <c r="AD24" s="38" t="s">
        <v>77</v>
      </c>
      <c r="AE24" s="44" t="s">
        <v>100</v>
      </c>
      <c r="AF24" s="38" t="s">
        <v>79</v>
      </c>
      <c r="AG24" s="44" t="s">
        <v>111</v>
      </c>
      <c r="AH24" s="38"/>
      <c r="AI24" s="47"/>
      <c r="AJ24" s="55" t="s">
        <v>140</v>
      </c>
    </row>
    <row r="25" spans="2:36" s="41" customFormat="1" ht="34.9" customHeight="1">
      <c r="B25" s="37">
        <v>21</v>
      </c>
      <c r="C25" s="97">
        <v>0</v>
      </c>
      <c r="D25" s="97">
        <v>0</v>
      </c>
      <c r="E25" s="97">
        <v>0</v>
      </c>
      <c r="F25" s="97">
        <v>0</v>
      </c>
      <c r="G25" s="97">
        <v>0</v>
      </c>
      <c r="H25" s="96">
        <f t="shared" si="2"/>
        <v>0</v>
      </c>
      <c r="I25" s="97">
        <v>15</v>
      </c>
      <c r="J25" s="42">
        <v>1005737</v>
      </c>
      <c r="K25" s="42" t="s">
        <v>67</v>
      </c>
      <c r="L25" s="37">
        <v>139045</v>
      </c>
      <c r="M25" s="40" t="s">
        <v>144</v>
      </c>
      <c r="N25" s="40" t="s">
        <v>135</v>
      </c>
      <c r="O25" s="40" t="s">
        <v>153</v>
      </c>
      <c r="P25" s="38">
        <v>239.5</v>
      </c>
      <c r="Q25" s="38">
        <v>7.63</v>
      </c>
      <c r="R25" s="38">
        <f t="shared" si="0"/>
        <v>1827.39</v>
      </c>
      <c r="S25" s="38">
        <f t="shared" si="1"/>
        <v>0.52211142857142856</v>
      </c>
      <c r="T25" s="38" t="s">
        <v>71</v>
      </c>
      <c r="U25" s="38" t="s">
        <v>72</v>
      </c>
      <c r="V25" s="38" t="s">
        <v>73</v>
      </c>
      <c r="W25" s="38" t="s">
        <v>74</v>
      </c>
      <c r="X25" s="44" t="s">
        <v>139</v>
      </c>
      <c r="Y25" s="44" t="s">
        <v>139</v>
      </c>
      <c r="Z25" s="38" t="s">
        <v>77</v>
      </c>
      <c r="AA25" s="38">
        <v>0</v>
      </c>
      <c r="AB25" s="53" t="s">
        <v>119</v>
      </c>
      <c r="AC25" s="38" t="s">
        <v>77</v>
      </c>
      <c r="AD25" s="38" t="s">
        <v>77</v>
      </c>
      <c r="AE25" s="44" t="s">
        <v>100</v>
      </c>
      <c r="AF25" s="38" t="s">
        <v>79</v>
      </c>
      <c r="AG25" s="44" t="s">
        <v>111</v>
      </c>
      <c r="AH25" s="38"/>
      <c r="AI25" s="47"/>
      <c r="AJ25" s="55" t="s">
        <v>140</v>
      </c>
    </row>
    <row r="26" spans="2:36" s="41" customFormat="1" ht="34.9" customHeight="1">
      <c r="B26" s="37">
        <v>22</v>
      </c>
      <c r="C26" s="97">
        <v>0</v>
      </c>
      <c r="D26" s="97">
        <v>0</v>
      </c>
      <c r="E26" s="97">
        <v>0</v>
      </c>
      <c r="F26" s="97">
        <v>0</v>
      </c>
      <c r="G26" s="97">
        <v>0</v>
      </c>
      <c r="H26" s="96">
        <f t="shared" si="2"/>
        <v>0</v>
      </c>
      <c r="I26" s="59">
        <v>16</v>
      </c>
      <c r="J26" s="42">
        <v>1005683</v>
      </c>
      <c r="K26" s="42" t="s">
        <v>67</v>
      </c>
      <c r="L26" s="37">
        <v>139052</v>
      </c>
      <c r="M26" s="40" t="s">
        <v>154</v>
      </c>
      <c r="N26" s="40" t="s">
        <v>155</v>
      </c>
      <c r="O26" s="40" t="s">
        <v>156</v>
      </c>
      <c r="P26" s="38">
        <v>186.43</v>
      </c>
      <c r="Q26" s="38">
        <v>6.54</v>
      </c>
      <c r="R26" s="38">
        <f t="shared" si="0"/>
        <v>1219.25</v>
      </c>
      <c r="S26" s="38">
        <f t="shared" si="1"/>
        <v>0.34835714285714287</v>
      </c>
      <c r="T26" s="38" t="s">
        <v>71</v>
      </c>
      <c r="U26" s="38" t="s">
        <v>72</v>
      </c>
      <c r="V26" s="38" t="s">
        <v>143</v>
      </c>
      <c r="W26" s="38" t="s">
        <v>74</v>
      </c>
      <c r="X26" s="44" t="s">
        <v>139</v>
      </c>
      <c r="Y26" s="44" t="s">
        <v>139</v>
      </c>
      <c r="Z26" s="38" t="s">
        <v>77</v>
      </c>
      <c r="AA26" s="38">
        <v>44</v>
      </c>
      <c r="AB26" s="51" t="s">
        <v>99</v>
      </c>
      <c r="AC26" s="38" t="s">
        <v>77</v>
      </c>
      <c r="AD26" s="38" t="s">
        <v>77</v>
      </c>
      <c r="AE26" s="44" t="s">
        <v>100</v>
      </c>
      <c r="AF26" s="38" t="s">
        <v>79</v>
      </c>
      <c r="AG26" s="44" t="s">
        <v>111</v>
      </c>
      <c r="AH26" s="38"/>
      <c r="AI26" s="47"/>
      <c r="AJ26" s="55" t="s">
        <v>140</v>
      </c>
    </row>
    <row r="27" spans="2:36" s="41" customFormat="1" ht="34.9" customHeight="1">
      <c r="B27" s="37">
        <v>23</v>
      </c>
      <c r="C27" s="97">
        <v>0</v>
      </c>
      <c r="D27" s="97">
        <v>0</v>
      </c>
      <c r="E27" s="97">
        <v>1</v>
      </c>
      <c r="F27" s="97">
        <v>0</v>
      </c>
      <c r="G27" s="97">
        <v>0</v>
      </c>
      <c r="H27" s="96">
        <f t="shared" si="2"/>
        <v>1</v>
      </c>
      <c r="I27" s="58">
        <v>17</v>
      </c>
      <c r="J27" s="42">
        <v>1008039</v>
      </c>
      <c r="K27" s="42" t="s">
        <v>67</v>
      </c>
      <c r="L27" s="37">
        <v>24123279</v>
      </c>
      <c r="M27" s="40" t="s">
        <v>157</v>
      </c>
      <c r="N27" s="41" t="s">
        <v>128</v>
      </c>
      <c r="O27" s="40" t="s">
        <v>158</v>
      </c>
      <c r="P27" s="38">
        <v>53.27</v>
      </c>
      <c r="Q27" s="38">
        <v>4.68</v>
      </c>
      <c r="R27" s="38">
        <f t="shared" si="0"/>
        <v>249.3</v>
      </c>
      <c r="S27" s="38">
        <f t="shared" si="1"/>
        <v>7.1228571428571433E-2</v>
      </c>
      <c r="T27" s="38" t="s">
        <v>71</v>
      </c>
      <c r="U27" s="38" t="s">
        <v>159</v>
      </c>
      <c r="V27" s="38" t="s">
        <v>73</v>
      </c>
      <c r="W27" s="38" t="s">
        <v>74</v>
      </c>
      <c r="X27" s="44" t="s">
        <v>139</v>
      </c>
      <c r="Y27" s="44" t="s">
        <v>139</v>
      </c>
      <c r="Z27" s="38" t="s">
        <v>77</v>
      </c>
      <c r="AA27" s="38">
        <v>9</v>
      </c>
      <c r="AB27" s="53" t="s">
        <v>119</v>
      </c>
      <c r="AC27" s="38" t="s">
        <v>77</v>
      </c>
      <c r="AD27" s="38" t="s">
        <v>77</v>
      </c>
      <c r="AE27" s="44" t="s">
        <v>100</v>
      </c>
      <c r="AF27" s="38" t="s">
        <v>79</v>
      </c>
      <c r="AG27" s="44" t="s">
        <v>111</v>
      </c>
      <c r="AH27" s="38"/>
      <c r="AI27" s="47"/>
      <c r="AJ27" s="55" t="s">
        <v>140</v>
      </c>
    </row>
    <row r="28" spans="2:36" s="41" customFormat="1" ht="34.9" customHeight="1">
      <c r="B28" s="37">
        <v>24</v>
      </c>
      <c r="C28" s="97">
        <v>0</v>
      </c>
      <c r="D28" s="97">
        <v>0</v>
      </c>
      <c r="E28" s="97">
        <v>1</v>
      </c>
      <c r="F28" s="97">
        <v>0</v>
      </c>
      <c r="G28" s="97">
        <v>0</v>
      </c>
      <c r="H28" s="96">
        <f t="shared" si="2"/>
        <v>1</v>
      </c>
      <c r="I28" s="58">
        <v>17</v>
      </c>
      <c r="J28" s="42">
        <v>1008040</v>
      </c>
      <c r="K28" s="42" t="s">
        <v>67</v>
      </c>
      <c r="L28" s="37">
        <v>91030462</v>
      </c>
      <c r="M28" s="40" t="s">
        <v>157</v>
      </c>
      <c r="N28" s="40" t="s">
        <v>158</v>
      </c>
      <c r="O28" s="40" t="s">
        <v>160</v>
      </c>
      <c r="P28" s="38">
        <v>71.55</v>
      </c>
      <c r="Q28" s="38">
        <v>5.98</v>
      </c>
      <c r="R28" s="38">
        <f t="shared" si="0"/>
        <v>427.87</v>
      </c>
      <c r="S28" s="38">
        <f t="shared" si="1"/>
        <v>0.12224857142857143</v>
      </c>
      <c r="T28" s="38" t="s">
        <v>71</v>
      </c>
      <c r="U28" s="38" t="s">
        <v>159</v>
      </c>
      <c r="V28" s="38" t="s">
        <v>73</v>
      </c>
      <c r="W28" s="38" t="s">
        <v>74</v>
      </c>
      <c r="X28" s="44" t="s">
        <v>139</v>
      </c>
      <c r="Y28" s="44" t="s">
        <v>139</v>
      </c>
      <c r="Z28" s="38" t="s">
        <v>77</v>
      </c>
      <c r="AA28" s="38">
        <v>21</v>
      </c>
      <c r="AB28" s="48" t="s">
        <v>117</v>
      </c>
      <c r="AC28" s="38" t="s">
        <v>77</v>
      </c>
      <c r="AD28" s="38" t="s">
        <v>80</v>
      </c>
      <c r="AE28" s="44" t="s">
        <v>110</v>
      </c>
      <c r="AF28" s="38" t="s">
        <v>79</v>
      </c>
      <c r="AG28" s="44" t="s">
        <v>111</v>
      </c>
      <c r="AH28" s="38"/>
      <c r="AI28" s="47" t="s">
        <v>161</v>
      </c>
      <c r="AJ28" s="55" t="s">
        <v>140</v>
      </c>
    </row>
    <row r="29" spans="2:36" s="41" customFormat="1" ht="34.9" customHeight="1">
      <c r="B29" s="37">
        <v>25</v>
      </c>
      <c r="C29" s="97">
        <v>0</v>
      </c>
      <c r="D29" s="97">
        <v>0</v>
      </c>
      <c r="E29" s="97">
        <v>1</v>
      </c>
      <c r="F29" s="97">
        <v>0</v>
      </c>
      <c r="G29" s="97">
        <v>0</v>
      </c>
      <c r="H29" s="96">
        <f t="shared" si="2"/>
        <v>1</v>
      </c>
      <c r="I29" s="58">
        <v>17</v>
      </c>
      <c r="J29" s="42">
        <v>1008041</v>
      </c>
      <c r="K29" s="42" t="s">
        <v>67</v>
      </c>
      <c r="L29" s="37">
        <v>91010761</v>
      </c>
      <c r="M29" s="40" t="s">
        <v>157</v>
      </c>
      <c r="N29" s="40" t="s">
        <v>155</v>
      </c>
      <c r="O29" s="40" t="s">
        <v>162</v>
      </c>
      <c r="P29" s="38">
        <v>84.45</v>
      </c>
      <c r="Q29" s="38">
        <v>6.01</v>
      </c>
      <c r="R29" s="38">
        <f t="shared" si="0"/>
        <v>507.54</v>
      </c>
      <c r="S29" s="38">
        <f t="shared" si="1"/>
        <v>0.14501142857142857</v>
      </c>
      <c r="T29" s="38" t="s">
        <v>71</v>
      </c>
      <c r="U29" s="38" t="s">
        <v>159</v>
      </c>
      <c r="V29" s="38" t="s">
        <v>73</v>
      </c>
      <c r="W29" s="38" t="s">
        <v>74</v>
      </c>
      <c r="X29" s="44" t="s">
        <v>139</v>
      </c>
      <c r="Y29" s="44" t="s">
        <v>139</v>
      </c>
      <c r="Z29" s="38" t="s">
        <v>77</v>
      </c>
      <c r="AA29" s="38">
        <v>48</v>
      </c>
      <c r="AB29" s="51" t="s">
        <v>99</v>
      </c>
      <c r="AC29" s="38" t="s">
        <v>77</v>
      </c>
      <c r="AD29" s="38" t="s">
        <v>80</v>
      </c>
      <c r="AE29" s="44" t="s">
        <v>110</v>
      </c>
      <c r="AF29" s="38" t="s">
        <v>79</v>
      </c>
      <c r="AG29" s="44" t="s">
        <v>111</v>
      </c>
      <c r="AH29" s="38"/>
      <c r="AI29" s="47" t="s">
        <v>161</v>
      </c>
      <c r="AJ29" s="55" t="s">
        <v>140</v>
      </c>
    </row>
    <row r="30" spans="2:36" s="41" customFormat="1" ht="34.9" customHeight="1">
      <c r="B30" s="37">
        <v>26</v>
      </c>
      <c r="C30" s="97">
        <v>0</v>
      </c>
      <c r="D30" s="97">
        <v>0</v>
      </c>
      <c r="E30" s="97">
        <v>1</v>
      </c>
      <c r="F30" s="97">
        <v>0</v>
      </c>
      <c r="G30" s="97">
        <v>0</v>
      </c>
      <c r="H30" s="96">
        <f t="shared" si="2"/>
        <v>1</v>
      </c>
      <c r="I30" s="58">
        <v>17</v>
      </c>
      <c r="J30" s="42">
        <v>1008042</v>
      </c>
      <c r="K30" s="42" t="s">
        <v>67</v>
      </c>
      <c r="L30" s="37">
        <v>91010764</v>
      </c>
      <c r="M30" s="40" t="s">
        <v>157</v>
      </c>
      <c r="N30" s="40" t="s">
        <v>162</v>
      </c>
      <c r="O30" s="40" t="s">
        <v>163</v>
      </c>
      <c r="P30" s="38">
        <v>77.64</v>
      </c>
      <c r="Q30" s="38">
        <v>6.08</v>
      </c>
      <c r="R30" s="38">
        <f t="shared" si="0"/>
        <v>472.05</v>
      </c>
      <c r="S30" s="38">
        <f t="shared" si="1"/>
        <v>0.13487142857142859</v>
      </c>
      <c r="T30" s="38" t="s">
        <v>71</v>
      </c>
      <c r="U30" s="38" t="s">
        <v>159</v>
      </c>
      <c r="V30" s="38" t="s">
        <v>73</v>
      </c>
      <c r="W30" s="38" t="s">
        <v>74</v>
      </c>
      <c r="X30" s="44" t="s">
        <v>139</v>
      </c>
      <c r="Y30" s="44" t="s">
        <v>139</v>
      </c>
      <c r="Z30" s="38" t="s">
        <v>77</v>
      </c>
      <c r="AA30" s="38">
        <v>8</v>
      </c>
      <c r="AB30" s="53" t="s">
        <v>119</v>
      </c>
      <c r="AC30" s="38" t="s">
        <v>77</v>
      </c>
      <c r="AD30" s="38" t="s">
        <v>80</v>
      </c>
      <c r="AE30" s="44" t="s">
        <v>110</v>
      </c>
      <c r="AF30" s="38" t="s">
        <v>79</v>
      </c>
      <c r="AG30" s="44" t="s">
        <v>111</v>
      </c>
      <c r="AH30" s="38"/>
      <c r="AI30" s="47" t="s">
        <v>161</v>
      </c>
      <c r="AJ30" s="55" t="s">
        <v>140</v>
      </c>
    </row>
    <row r="31" spans="2:36" s="41" customFormat="1" ht="34.9" customHeight="1">
      <c r="B31" s="37">
        <v>27</v>
      </c>
      <c r="C31" s="97">
        <v>0</v>
      </c>
      <c r="D31" s="97">
        <v>0</v>
      </c>
      <c r="E31" s="97">
        <v>0</v>
      </c>
      <c r="F31" s="97">
        <v>0</v>
      </c>
      <c r="G31" s="97">
        <v>0</v>
      </c>
      <c r="H31" s="96">
        <f t="shared" si="2"/>
        <v>0</v>
      </c>
      <c r="I31" s="59">
        <v>18</v>
      </c>
      <c r="J31" s="42">
        <v>1004971</v>
      </c>
      <c r="K31" s="42" t="s">
        <v>67</v>
      </c>
      <c r="L31" s="37">
        <v>139286</v>
      </c>
      <c r="M31" s="40" t="s">
        <v>164</v>
      </c>
      <c r="N31" s="40" t="s">
        <v>157</v>
      </c>
      <c r="O31" s="40" t="s">
        <v>165</v>
      </c>
      <c r="P31" s="38">
        <v>196.56</v>
      </c>
      <c r="Q31" s="38">
        <v>7.96</v>
      </c>
      <c r="R31" s="38">
        <f t="shared" si="0"/>
        <v>1564.62</v>
      </c>
      <c r="S31" s="38">
        <f t="shared" si="1"/>
        <v>0.44703428571428566</v>
      </c>
      <c r="T31" s="38" t="s">
        <v>71</v>
      </c>
      <c r="U31" s="38" t="s">
        <v>72</v>
      </c>
      <c r="V31" s="38" t="s">
        <v>73</v>
      </c>
      <c r="W31" s="38" t="s">
        <v>74</v>
      </c>
      <c r="X31" s="44" t="s">
        <v>166</v>
      </c>
      <c r="Y31" s="44" t="s">
        <v>166</v>
      </c>
      <c r="Z31" s="38" t="s">
        <v>77</v>
      </c>
      <c r="AA31" s="38">
        <v>0</v>
      </c>
      <c r="AB31" s="53" t="s">
        <v>119</v>
      </c>
      <c r="AC31" s="38" t="s">
        <v>77</v>
      </c>
      <c r="AD31" s="38" t="s">
        <v>80</v>
      </c>
      <c r="AE31" s="44" t="s">
        <v>167</v>
      </c>
      <c r="AF31" s="38" t="s">
        <v>79</v>
      </c>
      <c r="AG31" s="44" t="s">
        <v>111</v>
      </c>
      <c r="AH31" s="38"/>
      <c r="AI31" s="47" t="s">
        <v>168</v>
      </c>
      <c r="AJ31" s="55" t="s">
        <v>140</v>
      </c>
    </row>
    <row r="32" spans="2:36" s="41" customFormat="1" ht="34.9" customHeight="1">
      <c r="B32" s="37">
        <v>28</v>
      </c>
      <c r="C32" s="97">
        <v>0</v>
      </c>
      <c r="D32" s="97">
        <v>0</v>
      </c>
      <c r="E32" s="97">
        <v>1</v>
      </c>
      <c r="F32" s="97">
        <v>0</v>
      </c>
      <c r="G32" s="97">
        <v>0</v>
      </c>
      <c r="H32" s="96">
        <f t="shared" si="2"/>
        <v>1</v>
      </c>
      <c r="I32" s="58">
        <v>19</v>
      </c>
      <c r="J32" s="42">
        <v>1003800</v>
      </c>
      <c r="K32" s="42" t="s">
        <v>67</v>
      </c>
      <c r="L32" s="37">
        <v>137935</v>
      </c>
      <c r="M32" s="40" t="s">
        <v>169</v>
      </c>
      <c r="N32" s="40" t="s">
        <v>170</v>
      </c>
      <c r="O32" s="40" t="s">
        <v>102</v>
      </c>
      <c r="P32" s="38">
        <v>229.67</v>
      </c>
      <c r="Q32" s="38">
        <v>7.34</v>
      </c>
      <c r="R32" s="38">
        <f t="shared" si="0"/>
        <v>1685.78</v>
      </c>
      <c r="S32" s="38">
        <f t="shared" si="1"/>
        <v>0.48165142857142856</v>
      </c>
      <c r="T32" s="38" t="s">
        <v>105</v>
      </c>
      <c r="U32" s="38" t="s">
        <v>89</v>
      </c>
      <c r="V32" s="38" t="s">
        <v>73</v>
      </c>
      <c r="W32" s="38" t="s">
        <v>74</v>
      </c>
      <c r="X32" s="44" t="s">
        <v>107</v>
      </c>
      <c r="Y32" s="44" t="s">
        <v>171</v>
      </c>
      <c r="Z32" s="38" t="s">
        <v>77</v>
      </c>
      <c r="AA32" s="38">
        <v>78</v>
      </c>
      <c r="AB32" s="54" t="s">
        <v>123</v>
      </c>
      <c r="AC32" s="38" t="s">
        <v>77</v>
      </c>
      <c r="AD32" s="38"/>
      <c r="AE32" s="44"/>
      <c r="AF32" s="38" t="s">
        <v>79</v>
      </c>
      <c r="AG32" s="44" t="s">
        <v>111</v>
      </c>
      <c r="AH32" s="38"/>
      <c r="AI32" s="47"/>
      <c r="AJ32" s="55" t="s">
        <v>140</v>
      </c>
    </row>
    <row r="33" spans="2:36" s="41" customFormat="1" ht="34.9" customHeight="1">
      <c r="B33" s="37">
        <v>29</v>
      </c>
      <c r="C33" s="97">
        <v>0</v>
      </c>
      <c r="D33" s="97">
        <v>0</v>
      </c>
      <c r="E33" s="97">
        <v>1</v>
      </c>
      <c r="F33" s="97">
        <v>0</v>
      </c>
      <c r="G33" s="97">
        <v>0</v>
      </c>
      <c r="H33" s="96">
        <f t="shared" si="2"/>
        <v>1</v>
      </c>
      <c r="I33" s="58">
        <v>19</v>
      </c>
      <c r="J33" s="42">
        <v>1003686</v>
      </c>
      <c r="K33" s="42" t="s">
        <v>67</v>
      </c>
      <c r="L33" s="37">
        <v>137936</v>
      </c>
      <c r="M33" s="40" t="s">
        <v>169</v>
      </c>
      <c r="N33" s="40" t="s">
        <v>102</v>
      </c>
      <c r="O33" s="40" t="s">
        <v>172</v>
      </c>
      <c r="P33" s="38">
        <v>148.58000000000001</v>
      </c>
      <c r="Q33" s="38">
        <v>7.17</v>
      </c>
      <c r="R33" s="38">
        <f t="shared" si="0"/>
        <v>1065.32</v>
      </c>
      <c r="S33" s="38">
        <f t="shared" si="1"/>
        <v>0.30437714285714285</v>
      </c>
      <c r="T33" s="38" t="s">
        <v>105</v>
      </c>
      <c r="U33" s="38" t="s">
        <v>89</v>
      </c>
      <c r="V33" s="38" t="s">
        <v>73</v>
      </c>
      <c r="W33" s="38" t="s">
        <v>74</v>
      </c>
      <c r="X33" s="44" t="s">
        <v>107</v>
      </c>
      <c r="Y33" s="44" t="s">
        <v>171</v>
      </c>
      <c r="Z33" s="38" t="s">
        <v>77</v>
      </c>
      <c r="AA33" s="38">
        <v>92</v>
      </c>
      <c r="AB33" s="52" t="s">
        <v>109</v>
      </c>
      <c r="AC33" s="38" t="s">
        <v>77</v>
      </c>
      <c r="AD33" s="38"/>
      <c r="AE33" s="44"/>
      <c r="AF33" s="38" t="s">
        <v>79</v>
      </c>
      <c r="AG33" s="44" t="s">
        <v>111</v>
      </c>
      <c r="AH33" s="38"/>
      <c r="AI33" s="47"/>
      <c r="AJ33" s="55" t="s">
        <v>140</v>
      </c>
    </row>
    <row r="34" spans="2:36" s="41" customFormat="1" ht="34.9" customHeight="1">
      <c r="B34" s="37">
        <v>30</v>
      </c>
      <c r="C34" s="97">
        <v>0</v>
      </c>
      <c r="D34" s="97">
        <v>0</v>
      </c>
      <c r="E34" s="97">
        <v>1</v>
      </c>
      <c r="F34" s="97">
        <v>0</v>
      </c>
      <c r="G34" s="97">
        <v>0</v>
      </c>
      <c r="H34" s="96">
        <f t="shared" si="2"/>
        <v>1</v>
      </c>
      <c r="I34" s="58">
        <v>19</v>
      </c>
      <c r="J34" s="42">
        <v>1003613</v>
      </c>
      <c r="K34" s="42" t="s">
        <v>67</v>
      </c>
      <c r="L34" s="37">
        <v>137937</v>
      </c>
      <c r="M34" s="40" t="s">
        <v>169</v>
      </c>
      <c r="N34" s="40" t="s">
        <v>172</v>
      </c>
      <c r="O34" s="40" t="s">
        <v>173</v>
      </c>
      <c r="P34" s="38">
        <v>99.16</v>
      </c>
      <c r="Q34" s="38">
        <v>6.98</v>
      </c>
      <c r="R34" s="38">
        <f t="shared" si="0"/>
        <v>692.14</v>
      </c>
      <c r="S34" s="38">
        <f t="shared" si="1"/>
        <v>0.19775428571428572</v>
      </c>
      <c r="T34" s="38" t="s">
        <v>105</v>
      </c>
      <c r="U34" s="38" t="s">
        <v>72</v>
      </c>
      <c r="V34" s="38" t="s">
        <v>73</v>
      </c>
      <c r="W34" s="38" t="s">
        <v>74</v>
      </c>
      <c r="X34" s="44" t="s">
        <v>107</v>
      </c>
      <c r="Y34" s="44" t="s">
        <v>171</v>
      </c>
      <c r="Z34" s="38" t="s">
        <v>77</v>
      </c>
      <c r="AA34" s="38">
        <v>97</v>
      </c>
      <c r="AB34" s="52" t="s">
        <v>109</v>
      </c>
      <c r="AC34" s="38" t="s">
        <v>77</v>
      </c>
      <c r="AD34" s="38"/>
      <c r="AE34" s="44"/>
      <c r="AF34" s="38" t="s">
        <v>79</v>
      </c>
      <c r="AG34" s="44" t="s">
        <v>111</v>
      </c>
      <c r="AH34" s="38"/>
      <c r="AI34" s="47"/>
      <c r="AJ34" s="55" t="s">
        <v>140</v>
      </c>
    </row>
    <row r="35" spans="2:36" s="41" customFormat="1" ht="34.9" customHeight="1">
      <c r="B35" s="37">
        <v>31</v>
      </c>
      <c r="C35" s="97">
        <v>0</v>
      </c>
      <c r="D35" s="97">
        <v>0</v>
      </c>
      <c r="E35" s="97">
        <v>1</v>
      </c>
      <c r="F35" s="97">
        <v>0</v>
      </c>
      <c r="G35" s="97">
        <v>0</v>
      </c>
      <c r="H35" s="96">
        <f t="shared" si="2"/>
        <v>1</v>
      </c>
      <c r="I35" s="58">
        <v>19</v>
      </c>
      <c r="J35" s="42">
        <v>1003541</v>
      </c>
      <c r="K35" s="42" t="s">
        <v>67</v>
      </c>
      <c r="L35" s="37">
        <v>137938</v>
      </c>
      <c r="M35" s="40" t="s">
        <v>169</v>
      </c>
      <c r="N35" s="40" t="s">
        <v>173</v>
      </c>
      <c r="O35" s="40" t="s">
        <v>174</v>
      </c>
      <c r="P35" s="38">
        <v>82.36</v>
      </c>
      <c r="Q35" s="38">
        <v>7.11</v>
      </c>
      <c r="R35" s="38">
        <f t="shared" si="0"/>
        <v>585.58000000000004</v>
      </c>
      <c r="S35" s="38">
        <f t="shared" si="1"/>
        <v>0.16730857142857145</v>
      </c>
      <c r="T35" s="38" t="s">
        <v>105</v>
      </c>
      <c r="U35" s="38" t="s">
        <v>72</v>
      </c>
      <c r="V35" s="38" t="s">
        <v>73</v>
      </c>
      <c r="W35" s="38" t="s">
        <v>74</v>
      </c>
      <c r="X35" s="44" t="s">
        <v>107</v>
      </c>
      <c r="Y35" s="44" t="s">
        <v>171</v>
      </c>
      <c r="Z35" s="38" t="s">
        <v>77</v>
      </c>
      <c r="AA35" s="38">
        <v>97</v>
      </c>
      <c r="AB35" s="52" t="s">
        <v>109</v>
      </c>
      <c r="AC35" s="38" t="s">
        <v>77</v>
      </c>
      <c r="AD35" s="38"/>
      <c r="AE35" s="44"/>
      <c r="AF35" s="38" t="s">
        <v>79</v>
      </c>
      <c r="AG35" s="44" t="s">
        <v>111</v>
      </c>
      <c r="AH35" s="38"/>
      <c r="AI35" s="47"/>
      <c r="AJ35" s="55" t="s">
        <v>140</v>
      </c>
    </row>
    <row r="36" spans="2:36" s="41" customFormat="1" ht="34.9" customHeight="1">
      <c r="B36" s="37">
        <v>32</v>
      </c>
      <c r="C36" s="97">
        <v>0</v>
      </c>
      <c r="D36" s="97">
        <v>0</v>
      </c>
      <c r="E36" s="97">
        <v>1</v>
      </c>
      <c r="F36" s="97">
        <v>0</v>
      </c>
      <c r="G36" s="97">
        <v>0</v>
      </c>
      <c r="H36" s="96">
        <f t="shared" si="2"/>
        <v>1</v>
      </c>
      <c r="I36" s="58">
        <v>19</v>
      </c>
      <c r="J36" s="42">
        <v>1003504</v>
      </c>
      <c r="K36" s="42" t="s">
        <v>67</v>
      </c>
      <c r="L36" s="37">
        <v>137939</v>
      </c>
      <c r="M36" s="40" t="s">
        <v>169</v>
      </c>
      <c r="N36" s="40" t="s">
        <v>174</v>
      </c>
      <c r="O36" s="40" t="s">
        <v>175</v>
      </c>
      <c r="P36" s="38">
        <v>84.08</v>
      </c>
      <c r="Q36" s="38">
        <v>7.07</v>
      </c>
      <c r="R36" s="38">
        <f t="shared" si="0"/>
        <v>594.45000000000005</v>
      </c>
      <c r="S36" s="38">
        <f t="shared" si="1"/>
        <v>0.16984285714285716</v>
      </c>
      <c r="T36" s="38" t="s">
        <v>105</v>
      </c>
      <c r="U36" s="38" t="s">
        <v>72</v>
      </c>
      <c r="V36" s="38" t="s">
        <v>73</v>
      </c>
      <c r="W36" s="38" t="s">
        <v>74</v>
      </c>
      <c r="X36" s="44" t="s">
        <v>107</v>
      </c>
      <c r="Y36" s="44" t="s">
        <v>176</v>
      </c>
      <c r="Z36" s="38" t="s">
        <v>77</v>
      </c>
      <c r="AA36" s="38">
        <v>0</v>
      </c>
      <c r="AB36" s="53" t="s">
        <v>119</v>
      </c>
      <c r="AC36" s="38" t="s">
        <v>77</v>
      </c>
      <c r="AD36" s="38"/>
      <c r="AE36" s="44"/>
      <c r="AF36" s="38" t="s">
        <v>79</v>
      </c>
      <c r="AG36" s="44" t="s">
        <v>111</v>
      </c>
      <c r="AH36" s="38"/>
      <c r="AI36" s="47"/>
      <c r="AJ36" s="55" t="s">
        <v>140</v>
      </c>
    </row>
    <row r="37" spans="2:36" s="41" customFormat="1" ht="34.9" customHeight="1">
      <c r="B37" s="37">
        <v>33</v>
      </c>
      <c r="C37" s="97">
        <v>0</v>
      </c>
      <c r="D37" s="97">
        <v>0</v>
      </c>
      <c r="E37" s="97">
        <v>1</v>
      </c>
      <c r="F37" s="97">
        <v>0</v>
      </c>
      <c r="G37" s="97">
        <v>0</v>
      </c>
      <c r="H37" s="96">
        <f t="shared" si="2"/>
        <v>1</v>
      </c>
      <c r="I37" s="58">
        <v>19</v>
      </c>
      <c r="J37" s="42">
        <v>1003469</v>
      </c>
      <c r="K37" s="42" t="s">
        <v>67</v>
      </c>
      <c r="L37" s="37">
        <v>137940</v>
      </c>
      <c r="M37" s="40" t="s">
        <v>169</v>
      </c>
      <c r="N37" s="40" t="s">
        <v>175</v>
      </c>
      <c r="O37" s="40" t="s">
        <v>177</v>
      </c>
      <c r="P37" s="38">
        <v>126.54</v>
      </c>
      <c r="Q37" s="38">
        <v>6.79</v>
      </c>
      <c r="R37" s="38">
        <f t="shared" si="0"/>
        <v>859.21</v>
      </c>
      <c r="S37" s="38">
        <f t="shared" si="1"/>
        <v>0.24548857142857144</v>
      </c>
      <c r="T37" s="38" t="s">
        <v>105</v>
      </c>
      <c r="U37" s="38" t="s">
        <v>89</v>
      </c>
      <c r="V37" s="38" t="s">
        <v>73</v>
      </c>
      <c r="W37" s="38" t="s">
        <v>74</v>
      </c>
      <c r="X37" s="44" t="s">
        <v>107</v>
      </c>
      <c r="Y37" s="44" t="s">
        <v>178</v>
      </c>
      <c r="Z37" s="38" t="s">
        <v>77</v>
      </c>
      <c r="AA37" s="38">
        <v>81</v>
      </c>
      <c r="AB37" s="52" t="s">
        <v>109</v>
      </c>
      <c r="AC37" s="38" t="s">
        <v>77</v>
      </c>
      <c r="AD37" s="38"/>
      <c r="AE37" s="44"/>
      <c r="AF37" s="38" t="s">
        <v>79</v>
      </c>
      <c r="AG37" s="44" t="s">
        <v>111</v>
      </c>
      <c r="AH37" s="38"/>
      <c r="AI37" s="47"/>
      <c r="AJ37" s="55" t="s">
        <v>140</v>
      </c>
    </row>
    <row r="38" spans="2:36" s="41" customFormat="1" ht="34.9" customHeight="1">
      <c r="B38" s="37">
        <v>34</v>
      </c>
      <c r="C38" s="97">
        <v>0</v>
      </c>
      <c r="D38" s="97">
        <v>0</v>
      </c>
      <c r="E38" s="97">
        <v>0</v>
      </c>
      <c r="F38" s="97">
        <v>0</v>
      </c>
      <c r="G38" s="97">
        <v>0</v>
      </c>
      <c r="H38" s="96">
        <f t="shared" si="2"/>
        <v>0</v>
      </c>
      <c r="I38" s="59">
        <v>20</v>
      </c>
      <c r="J38" s="42">
        <v>1003361</v>
      </c>
      <c r="K38" s="42" t="s">
        <v>67</v>
      </c>
      <c r="L38" s="37">
        <v>139892</v>
      </c>
      <c r="M38" s="40" t="s">
        <v>175</v>
      </c>
      <c r="N38" s="40" t="s">
        <v>103</v>
      </c>
      <c r="O38" s="40" t="s">
        <v>116</v>
      </c>
      <c r="P38" s="38">
        <v>238.08</v>
      </c>
      <c r="Q38" s="38">
        <v>9.17</v>
      </c>
      <c r="R38" s="38">
        <f t="shared" si="0"/>
        <v>2183.19</v>
      </c>
      <c r="S38" s="38">
        <f t="shared" si="1"/>
        <v>0.62376857142857145</v>
      </c>
      <c r="T38" s="38" t="s">
        <v>71</v>
      </c>
      <c r="U38" s="38" t="s">
        <v>72</v>
      </c>
      <c r="V38" s="38" t="s">
        <v>73</v>
      </c>
      <c r="W38" s="38" t="s">
        <v>74</v>
      </c>
      <c r="X38" s="44" t="s">
        <v>107</v>
      </c>
      <c r="Y38" s="44" t="s">
        <v>107</v>
      </c>
      <c r="Z38" s="38" t="s">
        <v>77</v>
      </c>
      <c r="AA38" s="38">
        <v>77</v>
      </c>
      <c r="AB38" s="54" t="s">
        <v>123</v>
      </c>
      <c r="AC38" s="38" t="s">
        <v>77</v>
      </c>
      <c r="AD38" s="38"/>
      <c r="AE38" s="44"/>
      <c r="AF38" s="38" t="s">
        <v>79</v>
      </c>
      <c r="AG38" s="44" t="s">
        <v>111</v>
      </c>
      <c r="AH38" s="38"/>
      <c r="AI38" s="47"/>
      <c r="AJ38" s="55" t="s">
        <v>140</v>
      </c>
    </row>
    <row r="39" spans="2:36" s="41" customFormat="1" ht="34.9" customHeight="1">
      <c r="B39" s="37">
        <v>35</v>
      </c>
      <c r="C39" s="97">
        <v>0</v>
      </c>
      <c r="D39" s="97">
        <v>0</v>
      </c>
      <c r="E39" s="97">
        <v>1</v>
      </c>
      <c r="F39" s="97">
        <v>0</v>
      </c>
      <c r="G39" s="97">
        <v>0</v>
      </c>
      <c r="H39" s="96">
        <f t="shared" si="2"/>
        <v>1</v>
      </c>
      <c r="I39" s="58">
        <v>21</v>
      </c>
      <c r="J39" s="42">
        <v>1003238</v>
      </c>
      <c r="K39" s="42" t="s">
        <v>67</v>
      </c>
      <c r="L39" s="37">
        <v>137394</v>
      </c>
      <c r="M39" s="40" t="s">
        <v>179</v>
      </c>
      <c r="N39" s="40" t="s">
        <v>180</v>
      </c>
      <c r="O39" s="40" t="s">
        <v>181</v>
      </c>
      <c r="P39" s="38">
        <v>57.74</v>
      </c>
      <c r="Q39" s="38">
        <v>5.93</v>
      </c>
      <c r="R39" s="38">
        <f t="shared" si="0"/>
        <v>342.4</v>
      </c>
      <c r="S39" s="38">
        <f t="shared" si="1"/>
        <v>9.7828571428571418E-2</v>
      </c>
      <c r="T39" s="38" t="s">
        <v>71</v>
      </c>
      <c r="U39" s="38" t="s">
        <v>89</v>
      </c>
      <c r="V39" s="38" t="s">
        <v>73</v>
      </c>
      <c r="W39" s="38" t="s">
        <v>74</v>
      </c>
      <c r="X39" s="44" t="s">
        <v>182</v>
      </c>
      <c r="Y39" s="44" t="s">
        <v>183</v>
      </c>
      <c r="Z39" s="38" t="s">
        <v>77</v>
      </c>
      <c r="AA39" s="38">
        <v>5</v>
      </c>
      <c r="AB39" s="53" t="s">
        <v>119</v>
      </c>
      <c r="AC39" s="38" t="s">
        <v>77</v>
      </c>
      <c r="AD39" s="38"/>
      <c r="AE39" s="44"/>
      <c r="AF39" s="38" t="s">
        <v>79</v>
      </c>
      <c r="AG39" s="44"/>
      <c r="AH39" s="38"/>
      <c r="AI39" s="47"/>
      <c r="AJ39" s="55" t="s">
        <v>184</v>
      </c>
    </row>
    <row r="40" spans="2:36" s="41" customFormat="1" ht="34.9" customHeight="1">
      <c r="B40" s="37">
        <v>36</v>
      </c>
      <c r="C40" s="97">
        <v>0</v>
      </c>
      <c r="D40" s="97">
        <v>0</v>
      </c>
      <c r="E40" s="97">
        <v>1</v>
      </c>
      <c r="F40" s="97">
        <v>0</v>
      </c>
      <c r="G40" s="97">
        <v>0</v>
      </c>
      <c r="H40" s="96">
        <f t="shared" si="2"/>
        <v>1</v>
      </c>
      <c r="I40" s="58">
        <v>21</v>
      </c>
      <c r="J40" s="42">
        <v>1003172</v>
      </c>
      <c r="K40" s="42" t="s">
        <v>67</v>
      </c>
      <c r="L40" s="37">
        <v>137395</v>
      </c>
      <c r="M40" s="40" t="s">
        <v>179</v>
      </c>
      <c r="N40" s="40" t="s">
        <v>181</v>
      </c>
      <c r="O40" s="40" t="s">
        <v>185</v>
      </c>
      <c r="P40" s="38">
        <v>31.39</v>
      </c>
      <c r="Q40" s="38">
        <v>6.06</v>
      </c>
      <c r="R40" s="38">
        <f t="shared" si="0"/>
        <v>190.22</v>
      </c>
      <c r="S40" s="38">
        <f t="shared" si="1"/>
        <v>5.4348571428571427E-2</v>
      </c>
      <c r="T40" s="38" t="s">
        <v>71</v>
      </c>
      <c r="U40" s="38" t="s">
        <v>89</v>
      </c>
      <c r="V40" s="38" t="s">
        <v>73</v>
      </c>
      <c r="W40" s="38" t="s">
        <v>74</v>
      </c>
      <c r="X40" s="44" t="s">
        <v>182</v>
      </c>
      <c r="Y40" s="44" t="s">
        <v>183</v>
      </c>
      <c r="Z40" s="38" t="s">
        <v>77</v>
      </c>
      <c r="AA40" s="38">
        <v>65</v>
      </c>
      <c r="AB40" s="50" t="s">
        <v>92</v>
      </c>
      <c r="AC40" s="38" t="s">
        <v>77</v>
      </c>
      <c r="AD40" s="38"/>
      <c r="AE40" s="44"/>
      <c r="AF40" s="38" t="s">
        <v>79</v>
      </c>
      <c r="AG40" s="44"/>
      <c r="AH40" s="38"/>
      <c r="AI40" s="47"/>
      <c r="AJ40" s="55" t="s">
        <v>184</v>
      </c>
    </row>
    <row r="41" spans="2:36" s="41" customFormat="1" ht="34.9" customHeight="1">
      <c r="B41" s="37">
        <v>37</v>
      </c>
      <c r="C41" s="97">
        <v>0</v>
      </c>
      <c r="D41" s="97">
        <v>0</v>
      </c>
      <c r="E41" s="97">
        <v>1</v>
      </c>
      <c r="F41" s="97">
        <v>0</v>
      </c>
      <c r="G41" s="97">
        <v>0</v>
      </c>
      <c r="H41" s="96">
        <f t="shared" si="2"/>
        <v>1</v>
      </c>
      <c r="I41" s="59">
        <v>22</v>
      </c>
      <c r="J41" s="42">
        <v>1005562</v>
      </c>
      <c r="K41" s="42" t="s">
        <v>67</v>
      </c>
      <c r="L41" s="37">
        <v>136689</v>
      </c>
      <c r="M41" s="40" t="s">
        <v>186</v>
      </c>
      <c r="N41" s="40" t="s">
        <v>187</v>
      </c>
      <c r="O41" s="40" t="s">
        <v>188</v>
      </c>
      <c r="P41" s="38">
        <v>60.32</v>
      </c>
      <c r="Q41" s="38">
        <v>5.94</v>
      </c>
      <c r="R41" s="38">
        <f t="shared" si="0"/>
        <v>358.3</v>
      </c>
      <c r="S41" s="38">
        <f t="shared" si="1"/>
        <v>0.10237142857142857</v>
      </c>
      <c r="T41" s="38" t="s">
        <v>105</v>
      </c>
      <c r="U41" s="38" t="s">
        <v>89</v>
      </c>
      <c r="V41" s="38" t="s">
        <v>73</v>
      </c>
      <c r="W41" s="38" t="s">
        <v>74</v>
      </c>
      <c r="X41" s="44" t="s">
        <v>189</v>
      </c>
      <c r="Y41" s="44" t="s">
        <v>190</v>
      </c>
      <c r="Z41" s="38" t="s">
        <v>77</v>
      </c>
      <c r="AA41" s="38">
        <v>27</v>
      </c>
      <c r="AB41" s="49" t="s">
        <v>78</v>
      </c>
      <c r="AC41" s="38" t="s">
        <v>77</v>
      </c>
      <c r="AD41" s="38"/>
      <c r="AE41" s="44"/>
      <c r="AF41" s="38" t="s">
        <v>79</v>
      </c>
      <c r="AG41" s="44" t="s">
        <v>191</v>
      </c>
      <c r="AH41" s="38"/>
      <c r="AI41" s="47"/>
      <c r="AJ41" s="55" t="s">
        <v>184</v>
      </c>
    </row>
    <row r="42" spans="2:36" s="41" customFormat="1" ht="34.9" customHeight="1">
      <c r="B42" s="37">
        <v>38</v>
      </c>
      <c r="C42" s="97">
        <v>0</v>
      </c>
      <c r="D42" s="97">
        <v>0</v>
      </c>
      <c r="E42" s="97">
        <v>1</v>
      </c>
      <c r="F42" s="97">
        <v>0</v>
      </c>
      <c r="G42" s="97">
        <v>0</v>
      </c>
      <c r="H42" s="96">
        <f t="shared" si="2"/>
        <v>1</v>
      </c>
      <c r="I42" s="59">
        <v>22</v>
      </c>
      <c r="J42" s="42">
        <v>1005528</v>
      </c>
      <c r="K42" s="42" t="s">
        <v>67</v>
      </c>
      <c r="L42" s="37">
        <v>136690</v>
      </c>
      <c r="M42" s="40" t="s">
        <v>186</v>
      </c>
      <c r="N42" s="40" t="s">
        <v>188</v>
      </c>
      <c r="O42" s="40" t="s">
        <v>192</v>
      </c>
      <c r="P42" s="38">
        <v>45.41</v>
      </c>
      <c r="Q42" s="38">
        <v>6.45</v>
      </c>
      <c r="R42" s="38">
        <f t="shared" si="0"/>
        <v>292.89</v>
      </c>
      <c r="S42" s="38">
        <f t="shared" si="1"/>
        <v>8.3682857142857142E-2</v>
      </c>
      <c r="T42" s="38" t="s">
        <v>105</v>
      </c>
      <c r="U42" s="38" t="s">
        <v>89</v>
      </c>
      <c r="V42" s="38" t="s">
        <v>73</v>
      </c>
      <c r="W42" s="38" t="s">
        <v>74</v>
      </c>
      <c r="X42" s="44" t="s">
        <v>189</v>
      </c>
      <c r="Y42" s="44" t="s">
        <v>190</v>
      </c>
      <c r="Z42" s="38" t="s">
        <v>77</v>
      </c>
      <c r="AA42" s="38">
        <v>0</v>
      </c>
      <c r="AB42" s="53" t="s">
        <v>119</v>
      </c>
      <c r="AC42" s="38" t="s">
        <v>77</v>
      </c>
      <c r="AD42" s="38" t="s">
        <v>80</v>
      </c>
      <c r="AE42" s="46" t="s">
        <v>81</v>
      </c>
      <c r="AF42" s="38" t="s">
        <v>79</v>
      </c>
      <c r="AG42" s="44" t="s">
        <v>191</v>
      </c>
      <c r="AH42" s="38"/>
      <c r="AI42" s="47" t="s">
        <v>193</v>
      </c>
      <c r="AJ42" s="55" t="s">
        <v>184</v>
      </c>
    </row>
    <row r="43" spans="2:36" s="41" customFormat="1" ht="34.9" customHeight="1">
      <c r="B43" s="37">
        <v>39</v>
      </c>
      <c r="C43" s="97">
        <v>1</v>
      </c>
      <c r="D43" s="97">
        <v>0</v>
      </c>
      <c r="E43" s="97">
        <v>0</v>
      </c>
      <c r="F43" s="97">
        <v>1</v>
      </c>
      <c r="G43" s="97">
        <v>0</v>
      </c>
      <c r="H43" s="96">
        <f t="shared" si="2"/>
        <v>2</v>
      </c>
      <c r="I43" s="58">
        <v>23</v>
      </c>
      <c r="J43" s="42">
        <v>1006800</v>
      </c>
      <c r="K43" s="42" t="s">
        <v>67</v>
      </c>
      <c r="L43" s="37">
        <v>534316</v>
      </c>
      <c r="M43" s="40" t="s">
        <v>194</v>
      </c>
      <c r="N43" s="40" t="s">
        <v>195</v>
      </c>
      <c r="O43" s="40" t="s">
        <v>196</v>
      </c>
      <c r="P43" s="38">
        <v>67.540000000000006</v>
      </c>
      <c r="Q43" s="38">
        <v>5.68</v>
      </c>
      <c r="R43" s="38">
        <f t="shared" si="0"/>
        <v>383.63</v>
      </c>
      <c r="S43" s="38">
        <f t="shared" si="1"/>
        <v>0.10960857142857143</v>
      </c>
      <c r="T43" s="38" t="s">
        <v>71</v>
      </c>
      <c r="U43" s="38" t="s">
        <v>89</v>
      </c>
      <c r="V43" s="38" t="s">
        <v>73</v>
      </c>
      <c r="W43" s="38" t="s">
        <v>74</v>
      </c>
      <c r="X43" s="44" t="s">
        <v>197</v>
      </c>
      <c r="Y43" s="44" t="s">
        <v>197</v>
      </c>
      <c r="Z43" s="38" t="s">
        <v>77</v>
      </c>
      <c r="AA43" s="38">
        <v>0</v>
      </c>
      <c r="AB43" s="53" t="s">
        <v>119</v>
      </c>
      <c r="AC43" s="38" t="s">
        <v>77</v>
      </c>
      <c r="AD43" s="38"/>
      <c r="AE43" s="44"/>
      <c r="AF43" s="38" t="s">
        <v>79</v>
      </c>
      <c r="AG43" s="44" t="s">
        <v>198</v>
      </c>
      <c r="AH43" s="38"/>
      <c r="AI43" s="39"/>
      <c r="AJ43" s="55" t="s">
        <v>199</v>
      </c>
    </row>
    <row r="44" spans="2:36" s="41" customFormat="1" ht="34.9" customHeight="1">
      <c r="B44" s="37">
        <v>40</v>
      </c>
      <c r="C44" s="97">
        <v>1</v>
      </c>
      <c r="D44" s="97">
        <v>0</v>
      </c>
      <c r="E44" s="97">
        <v>0</v>
      </c>
      <c r="F44" s="97">
        <v>1</v>
      </c>
      <c r="G44" s="97">
        <v>0</v>
      </c>
      <c r="H44" s="96">
        <f t="shared" si="2"/>
        <v>2</v>
      </c>
      <c r="I44" s="59">
        <v>24</v>
      </c>
      <c r="J44" s="42">
        <v>1007251</v>
      </c>
      <c r="K44" s="42" t="s">
        <v>67</v>
      </c>
      <c r="L44" s="37">
        <v>91019658</v>
      </c>
      <c r="M44" s="40" t="s">
        <v>194</v>
      </c>
      <c r="N44" s="40" t="s">
        <v>200</v>
      </c>
      <c r="O44" s="40" t="s">
        <v>201</v>
      </c>
      <c r="P44" s="38">
        <v>10.88</v>
      </c>
      <c r="Q44" s="38">
        <v>7.45</v>
      </c>
      <c r="R44" s="38">
        <f t="shared" si="0"/>
        <v>81.06</v>
      </c>
      <c r="S44" s="38">
        <f t="shared" si="1"/>
        <v>2.316E-2</v>
      </c>
      <c r="T44" s="38" t="s">
        <v>71</v>
      </c>
      <c r="U44" s="38" t="s">
        <v>89</v>
      </c>
      <c r="V44" s="38" t="s">
        <v>73</v>
      </c>
      <c r="W44" s="38" t="s">
        <v>74</v>
      </c>
      <c r="X44" s="44" t="s">
        <v>197</v>
      </c>
      <c r="Y44" s="44" t="s">
        <v>197</v>
      </c>
      <c r="Z44" s="38" t="s">
        <v>77</v>
      </c>
      <c r="AA44" s="38">
        <v>0</v>
      </c>
      <c r="AB44" s="53" t="s">
        <v>119</v>
      </c>
      <c r="AC44" s="38" t="s">
        <v>77</v>
      </c>
      <c r="AD44" s="38"/>
      <c r="AE44" s="44"/>
      <c r="AF44" s="38" t="s">
        <v>79</v>
      </c>
      <c r="AG44" s="44" t="s">
        <v>198</v>
      </c>
      <c r="AH44" s="38"/>
      <c r="AI44" s="39"/>
      <c r="AJ44" s="55" t="s">
        <v>199</v>
      </c>
    </row>
    <row r="45" spans="2:36" s="41" customFormat="1" ht="34.9" customHeight="1">
      <c r="B45" s="37">
        <v>41</v>
      </c>
      <c r="C45" s="97">
        <v>1</v>
      </c>
      <c r="D45" s="97">
        <v>0</v>
      </c>
      <c r="E45" s="97">
        <v>0</v>
      </c>
      <c r="F45" s="97">
        <v>1</v>
      </c>
      <c r="G45" s="97">
        <v>0</v>
      </c>
      <c r="H45" s="96">
        <f t="shared" si="2"/>
        <v>2</v>
      </c>
      <c r="I45" s="58">
        <v>25</v>
      </c>
      <c r="J45" s="42">
        <v>1001546</v>
      </c>
      <c r="K45" s="42" t="s">
        <v>67</v>
      </c>
      <c r="L45" s="37">
        <v>138327</v>
      </c>
      <c r="M45" s="40" t="s">
        <v>122</v>
      </c>
      <c r="N45" s="40" t="s">
        <v>202</v>
      </c>
      <c r="O45" s="40" t="s">
        <v>203</v>
      </c>
      <c r="P45" s="38">
        <v>207.19</v>
      </c>
      <c r="Q45" s="38">
        <v>6.03</v>
      </c>
      <c r="R45" s="38">
        <f t="shared" si="0"/>
        <v>1249.3599999999999</v>
      </c>
      <c r="S45" s="38">
        <f t="shared" si="1"/>
        <v>0.35695999999999994</v>
      </c>
      <c r="T45" s="38" t="s">
        <v>105</v>
      </c>
      <c r="U45" s="38" t="s">
        <v>146</v>
      </c>
      <c r="V45" s="38" t="s">
        <v>143</v>
      </c>
      <c r="W45" s="38" t="s">
        <v>74</v>
      </c>
      <c r="X45" s="44" t="s">
        <v>90</v>
      </c>
      <c r="Y45" s="44" t="s">
        <v>204</v>
      </c>
      <c r="Z45" s="38" t="s">
        <v>77</v>
      </c>
      <c r="AA45" s="38">
        <v>32</v>
      </c>
      <c r="AB45" s="49" t="s">
        <v>78</v>
      </c>
      <c r="AC45" s="38" t="s">
        <v>77</v>
      </c>
      <c r="AD45" s="38"/>
      <c r="AE45" s="44"/>
      <c r="AF45" s="38" t="s">
        <v>79</v>
      </c>
      <c r="AG45" s="44" t="s">
        <v>198</v>
      </c>
      <c r="AH45" s="38"/>
      <c r="AI45" s="39"/>
      <c r="AJ45" s="55" t="s">
        <v>199</v>
      </c>
    </row>
    <row r="46" spans="2:36" s="41" customFormat="1" ht="34.9" customHeight="1">
      <c r="B46" s="37">
        <v>42</v>
      </c>
      <c r="C46" s="97">
        <v>0</v>
      </c>
      <c r="D46" s="97">
        <v>0</v>
      </c>
      <c r="E46" s="97">
        <v>0</v>
      </c>
      <c r="F46" s="97">
        <v>1</v>
      </c>
      <c r="G46" s="97">
        <v>0</v>
      </c>
      <c r="H46" s="96">
        <f t="shared" si="2"/>
        <v>1</v>
      </c>
      <c r="I46" s="59">
        <v>26</v>
      </c>
      <c r="J46" s="42">
        <v>1004215</v>
      </c>
      <c r="K46" s="42" t="s">
        <v>67</v>
      </c>
      <c r="L46" s="37">
        <v>137267</v>
      </c>
      <c r="M46" s="40" t="s">
        <v>88</v>
      </c>
      <c r="N46" s="40" t="s">
        <v>205</v>
      </c>
      <c r="O46" s="40" t="s">
        <v>206</v>
      </c>
      <c r="P46" s="38">
        <v>218.15</v>
      </c>
      <c r="Q46" s="38">
        <v>12.07</v>
      </c>
      <c r="R46" s="38">
        <f t="shared" si="0"/>
        <v>2633.07</v>
      </c>
      <c r="S46" s="38">
        <f t="shared" si="1"/>
        <v>0.75230571428571436</v>
      </c>
      <c r="T46" s="38" t="s">
        <v>105</v>
      </c>
      <c r="U46" s="38" t="s">
        <v>106</v>
      </c>
      <c r="V46" s="38" t="s">
        <v>73</v>
      </c>
      <c r="W46" s="38" t="s">
        <v>74</v>
      </c>
      <c r="X46" s="44" t="s">
        <v>207</v>
      </c>
      <c r="Y46" s="44" t="s">
        <v>208</v>
      </c>
      <c r="Z46" s="38" t="s">
        <v>77</v>
      </c>
      <c r="AA46" s="38">
        <v>59</v>
      </c>
      <c r="AB46" s="50" t="s">
        <v>92</v>
      </c>
      <c r="AC46" s="38" t="s">
        <v>77</v>
      </c>
      <c r="AD46" s="38"/>
      <c r="AE46" s="44"/>
      <c r="AF46" s="38" t="s">
        <v>79</v>
      </c>
      <c r="AG46" s="44" t="s">
        <v>209</v>
      </c>
      <c r="AH46" s="38"/>
      <c r="AI46" s="39"/>
      <c r="AJ46" s="76" t="s">
        <v>210</v>
      </c>
    </row>
    <row r="47" spans="2:36" s="41" customFormat="1" ht="34.9" customHeight="1">
      <c r="B47" s="37">
        <v>43</v>
      </c>
      <c r="C47" s="97">
        <v>0</v>
      </c>
      <c r="D47" s="97">
        <v>0</v>
      </c>
      <c r="E47" s="97">
        <v>0</v>
      </c>
      <c r="F47" s="97">
        <v>1</v>
      </c>
      <c r="G47" s="97">
        <v>0</v>
      </c>
      <c r="H47" s="96">
        <f t="shared" si="2"/>
        <v>1</v>
      </c>
      <c r="I47" s="58">
        <v>27</v>
      </c>
      <c r="J47" s="42">
        <v>1004176</v>
      </c>
      <c r="K47" s="42" t="s">
        <v>67</v>
      </c>
      <c r="L47" s="37">
        <v>138079</v>
      </c>
      <c r="M47" s="40" t="s">
        <v>87</v>
      </c>
      <c r="N47" s="40" t="s">
        <v>211</v>
      </c>
      <c r="O47" s="40" t="s">
        <v>206</v>
      </c>
      <c r="P47" s="38">
        <v>144.91999999999999</v>
      </c>
      <c r="Q47" s="38">
        <v>6.4</v>
      </c>
      <c r="R47" s="38">
        <f t="shared" si="0"/>
        <v>927.49</v>
      </c>
      <c r="S47" s="38">
        <f t="shared" si="1"/>
        <v>0.26499714285714288</v>
      </c>
      <c r="T47" s="38" t="s">
        <v>105</v>
      </c>
      <c r="U47" s="38" t="s">
        <v>89</v>
      </c>
      <c r="V47" s="38" t="s">
        <v>73</v>
      </c>
      <c r="W47" s="38" t="s">
        <v>74</v>
      </c>
      <c r="X47" s="44" t="s">
        <v>207</v>
      </c>
      <c r="Y47" s="44" t="s">
        <v>208</v>
      </c>
      <c r="Z47" s="38" t="s">
        <v>77</v>
      </c>
      <c r="AA47" s="38">
        <v>21</v>
      </c>
      <c r="AB47" s="48" t="s">
        <v>117</v>
      </c>
      <c r="AC47" s="38" t="s">
        <v>77</v>
      </c>
      <c r="AD47" s="38"/>
      <c r="AE47" s="44"/>
      <c r="AF47" s="38" t="s">
        <v>79</v>
      </c>
      <c r="AG47" s="44" t="s">
        <v>209</v>
      </c>
      <c r="AH47" s="38"/>
      <c r="AI47" s="39"/>
      <c r="AJ47" s="76" t="s">
        <v>210</v>
      </c>
    </row>
    <row r="48" spans="2:36" s="41" customFormat="1" ht="34.9" customHeight="1">
      <c r="B48" s="37">
        <v>44</v>
      </c>
      <c r="C48" s="97">
        <v>0</v>
      </c>
      <c r="D48" s="97">
        <v>0</v>
      </c>
      <c r="E48" s="97">
        <v>0</v>
      </c>
      <c r="F48" s="97">
        <v>1</v>
      </c>
      <c r="G48" s="97">
        <v>0</v>
      </c>
      <c r="H48" s="96">
        <f t="shared" si="2"/>
        <v>1</v>
      </c>
      <c r="I48" s="58">
        <v>28</v>
      </c>
      <c r="J48" s="42">
        <v>1008367</v>
      </c>
      <c r="K48" s="42" t="s">
        <v>67</v>
      </c>
      <c r="L48" s="37">
        <v>91010850</v>
      </c>
      <c r="M48" s="40" t="s">
        <v>87</v>
      </c>
      <c r="N48" s="40" t="s">
        <v>211</v>
      </c>
      <c r="O48" s="40" t="s">
        <v>212</v>
      </c>
      <c r="P48" s="38">
        <v>41</v>
      </c>
      <c r="Q48" s="38">
        <v>7.37</v>
      </c>
      <c r="R48" s="38">
        <f t="shared" si="0"/>
        <v>302.17</v>
      </c>
      <c r="S48" s="38">
        <f t="shared" si="1"/>
        <v>8.6334285714285725E-2</v>
      </c>
      <c r="T48" s="38" t="s">
        <v>105</v>
      </c>
      <c r="U48" s="38" t="s">
        <v>89</v>
      </c>
      <c r="V48" s="38" t="s">
        <v>73</v>
      </c>
      <c r="W48" s="38" t="s">
        <v>74</v>
      </c>
      <c r="X48" s="44" t="s">
        <v>207</v>
      </c>
      <c r="Y48" s="44" t="s">
        <v>208</v>
      </c>
      <c r="Z48" s="38" t="s">
        <v>77</v>
      </c>
      <c r="AA48" s="38">
        <v>64</v>
      </c>
      <c r="AB48" s="50" t="s">
        <v>92</v>
      </c>
      <c r="AC48" s="38" t="s">
        <v>77</v>
      </c>
      <c r="AD48" s="38"/>
      <c r="AE48" s="44"/>
      <c r="AF48" s="38" t="s">
        <v>79</v>
      </c>
      <c r="AG48" s="44" t="s">
        <v>209</v>
      </c>
      <c r="AH48" s="38"/>
      <c r="AI48" s="39"/>
      <c r="AJ48" s="76" t="s">
        <v>210</v>
      </c>
    </row>
    <row r="49" spans="1:41" s="41" customFormat="1" ht="34.9" customHeight="1">
      <c r="B49" s="37">
        <v>45</v>
      </c>
      <c r="C49" s="97">
        <v>0</v>
      </c>
      <c r="D49" s="97">
        <v>0</v>
      </c>
      <c r="E49" s="97">
        <v>0</v>
      </c>
      <c r="F49" s="97">
        <v>0</v>
      </c>
      <c r="G49" s="97">
        <v>0</v>
      </c>
      <c r="H49" s="96">
        <f t="shared" si="2"/>
        <v>0</v>
      </c>
      <c r="I49" s="59">
        <v>29</v>
      </c>
      <c r="J49" s="42">
        <v>1003151</v>
      </c>
      <c r="K49" s="42" t="s">
        <v>67</v>
      </c>
      <c r="L49" s="37">
        <v>138042</v>
      </c>
      <c r="M49" s="40" t="s">
        <v>104</v>
      </c>
      <c r="N49" s="40" t="s">
        <v>213</v>
      </c>
      <c r="O49" s="40" t="s">
        <v>214</v>
      </c>
      <c r="P49" s="38">
        <v>54.54</v>
      </c>
      <c r="Q49" s="38">
        <v>6.2</v>
      </c>
      <c r="R49" s="38">
        <f t="shared" si="0"/>
        <v>338.15</v>
      </c>
      <c r="S49" s="38">
        <f t="shared" si="1"/>
        <v>9.6614285714285708E-2</v>
      </c>
      <c r="T49" s="38" t="s">
        <v>71</v>
      </c>
      <c r="U49" s="38" t="s">
        <v>89</v>
      </c>
      <c r="V49" s="38" t="s">
        <v>73</v>
      </c>
      <c r="W49" s="38" t="s">
        <v>74</v>
      </c>
      <c r="X49" s="44" t="s">
        <v>107</v>
      </c>
      <c r="Y49" s="44" t="s">
        <v>215</v>
      </c>
      <c r="Z49" s="38" t="s">
        <v>77</v>
      </c>
      <c r="AA49" s="38">
        <v>28</v>
      </c>
      <c r="AB49" s="49" t="s">
        <v>78</v>
      </c>
      <c r="AC49" s="38" t="s">
        <v>77</v>
      </c>
      <c r="AD49" s="38"/>
      <c r="AE49" s="44"/>
      <c r="AF49" s="38" t="s">
        <v>79</v>
      </c>
      <c r="AG49" s="44" t="s">
        <v>216</v>
      </c>
      <c r="AH49" s="38"/>
      <c r="AI49" s="39"/>
      <c r="AJ49" s="55" t="s">
        <v>217</v>
      </c>
    </row>
    <row r="50" spans="1:41" ht="34.9" customHeight="1">
      <c r="A50">
        <v>1</v>
      </c>
      <c r="B50" s="60">
        <v>46</v>
      </c>
      <c r="C50" s="60">
        <v>0</v>
      </c>
      <c r="D50" s="60">
        <v>0</v>
      </c>
      <c r="E50" s="60">
        <v>0</v>
      </c>
      <c r="F50" s="60">
        <v>0</v>
      </c>
      <c r="G50" s="60">
        <v>0</v>
      </c>
      <c r="H50" s="96">
        <f t="shared" si="2"/>
        <v>0</v>
      </c>
      <c r="I50" s="77">
        <v>30</v>
      </c>
      <c r="J50" s="61">
        <v>1004003</v>
      </c>
      <c r="K50" s="42" t="s">
        <v>67</v>
      </c>
      <c r="L50" s="61">
        <v>137856</v>
      </c>
      <c r="M50" s="40" t="s">
        <v>218</v>
      </c>
      <c r="N50" s="40" t="s">
        <v>219</v>
      </c>
      <c r="O50" s="40" t="s">
        <v>170</v>
      </c>
      <c r="P50" s="62">
        <v>115.83</v>
      </c>
      <c r="Q50" s="62">
        <v>7.79</v>
      </c>
      <c r="R50" s="62">
        <f t="shared" si="0"/>
        <v>902.32</v>
      </c>
      <c r="S50" s="38">
        <f t="shared" si="1"/>
        <v>0.2578057142857143</v>
      </c>
      <c r="T50" s="38" t="s">
        <v>105</v>
      </c>
      <c r="U50" s="38" t="s">
        <v>89</v>
      </c>
      <c r="V50" s="38" t="s">
        <v>73</v>
      </c>
      <c r="W50" s="38" t="s">
        <v>74</v>
      </c>
      <c r="X50" s="44" t="s">
        <v>107</v>
      </c>
      <c r="Y50" s="44" t="s">
        <v>171</v>
      </c>
      <c r="Z50" s="62" t="s">
        <v>77</v>
      </c>
      <c r="AA50" s="38">
        <v>76</v>
      </c>
      <c r="AB50" s="54" t="s">
        <v>123</v>
      </c>
      <c r="AC50" s="38" t="s">
        <v>77</v>
      </c>
      <c r="AD50" s="62"/>
      <c r="AE50" s="62"/>
      <c r="AF50" s="62"/>
      <c r="AG50" s="62"/>
      <c r="AH50" s="62"/>
      <c r="AI50" s="62"/>
      <c r="AJ50" s="80" t="s">
        <v>220</v>
      </c>
      <c r="AK50" s="63"/>
      <c r="AL50" s="64" t="s">
        <v>221</v>
      </c>
      <c r="AM50" s="61"/>
      <c r="AN50" s="61" t="s">
        <v>222</v>
      </c>
      <c r="AO50" s="65"/>
    </row>
    <row r="51" spans="1:41" ht="34.9" customHeight="1">
      <c r="A51">
        <v>2</v>
      </c>
      <c r="B51" s="98">
        <v>47</v>
      </c>
      <c r="C51" s="94">
        <v>0</v>
      </c>
      <c r="D51" s="94">
        <v>0</v>
      </c>
      <c r="E51" s="94">
        <v>1</v>
      </c>
      <c r="F51" s="94">
        <v>0</v>
      </c>
      <c r="G51" s="94">
        <v>0</v>
      </c>
      <c r="H51" s="96">
        <f t="shared" si="2"/>
        <v>1</v>
      </c>
      <c r="I51" s="78">
        <v>31</v>
      </c>
      <c r="J51" s="61">
        <v>1004259</v>
      </c>
      <c r="K51" s="61" t="s">
        <v>67</v>
      </c>
      <c r="L51" s="61">
        <v>139549</v>
      </c>
      <c r="M51" s="40" t="s">
        <v>223</v>
      </c>
      <c r="N51" s="40" t="s">
        <v>122</v>
      </c>
      <c r="O51" s="40" t="s">
        <v>87</v>
      </c>
      <c r="P51" s="61">
        <v>143.69999999999999</v>
      </c>
      <c r="Q51" s="61">
        <v>6.95</v>
      </c>
      <c r="R51" s="61">
        <f t="shared" si="0"/>
        <v>998.72</v>
      </c>
      <c r="S51" s="38">
        <f t="shared" si="1"/>
        <v>0.28534857142857145</v>
      </c>
      <c r="T51" s="61" t="s">
        <v>71</v>
      </c>
      <c r="U51" s="61" t="s">
        <v>72</v>
      </c>
      <c r="V51" s="61" t="s">
        <v>73</v>
      </c>
      <c r="W51" s="61" t="s">
        <v>74</v>
      </c>
      <c r="X51" s="44" t="s">
        <v>207</v>
      </c>
      <c r="Y51" s="44" t="s">
        <v>208</v>
      </c>
      <c r="Z51" s="61" t="s">
        <v>77</v>
      </c>
      <c r="AA51" s="38">
        <v>0</v>
      </c>
      <c r="AB51" s="53" t="s">
        <v>119</v>
      </c>
      <c r="AC51" s="38" t="s">
        <v>77</v>
      </c>
      <c r="AD51" s="61"/>
      <c r="AE51" s="61"/>
      <c r="AF51" s="61"/>
      <c r="AG51" s="61"/>
      <c r="AH51" s="61"/>
      <c r="AI51" s="61"/>
      <c r="AJ51" s="81"/>
      <c r="AK51" s="66"/>
      <c r="AL51" s="64" t="s">
        <v>224</v>
      </c>
      <c r="AM51" s="61"/>
      <c r="AN51" s="67"/>
      <c r="AO51" s="65"/>
    </row>
    <row r="52" spans="1:41" ht="34.9" customHeight="1">
      <c r="A52">
        <v>3</v>
      </c>
      <c r="B52" s="98">
        <v>48</v>
      </c>
      <c r="C52" s="94">
        <v>0</v>
      </c>
      <c r="D52" s="94">
        <v>0</v>
      </c>
      <c r="E52" s="94">
        <v>1</v>
      </c>
      <c r="F52" s="94">
        <v>0</v>
      </c>
      <c r="G52" s="94">
        <v>0</v>
      </c>
      <c r="H52" s="96">
        <f t="shared" si="2"/>
        <v>1</v>
      </c>
      <c r="I52" s="78">
        <v>31</v>
      </c>
      <c r="J52" s="61">
        <v>1004246</v>
      </c>
      <c r="K52" s="61" t="s">
        <v>67</v>
      </c>
      <c r="L52" s="61">
        <v>139550</v>
      </c>
      <c r="M52" s="40" t="s">
        <v>223</v>
      </c>
      <c r="N52" s="40" t="s">
        <v>87</v>
      </c>
      <c r="O52" s="40" t="s">
        <v>88</v>
      </c>
      <c r="P52" s="61">
        <v>123.76</v>
      </c>
      <c r="Q52" s="61">
        <v>7.01</v>
      </c>
      <c r="R52" s="61">
        <f t="shared" si="0"/>
        <v>867.56</v>
      </c>
      <c r="S52" s="38">
        <f t="shared" si="1"/>
        <v>0.24787428571428569</v>
      </c>
      <c r="T52" s="61" t="s">
        <v>71</v>
      </c>
      <c r="U52" s="61" t="s">
        <v>72</v>
      </c>
      <c r="V52" s="61" t="s">
        <v>73</v>
      </c>
      <c r="W52" s="61" t="s">
        <v>74</v>
      </c>
      <c r="X52" s="44" t="s">
        <v>207</v>
      </c>
      <c r="Y52" s="44" t="s">
        <v>208</v>
      </c>
      <c r="Z52" s="61" t="s">
        <v>77</v>
      </c>
      <c r="AA52" s="38">
        <v>0</v>
      </c>
      <c r="AB52" s="53" t="s">
        <v>119</v>
      </c>
      <c r="AC52" s="38" t="s">
        <v>77</v>
      </c>
      <c r="AD52" s="61"/>
      <c r="AE52" s="61"/>
      <c r="AF52" s="61"/>
      <c r="AG52" s="61"/>
      <c r="AH52" s="61"/>
      <c r="AI52" s="61"/>
      <c r="AJ52" s="81"/>
      <c r="AK52" s="66"/>
      <c r="AL52" s="64" t="s">
        <v>224</v>
      </c>
      <c r="AM52" s="61"/>
      <c r="AN52" s="68"/>
      <c r="AO52" s="65"/>
    </row>
    <row r="53" spans="1:41" ht="34.9" customHeight="1">
      <c r="A53">
        <v>4</v>
      </c>
      <c r="B53" s="99">
        <v>49</v>
      </c>
      <c r="C53" s="60">
        <v>0</v>
      </c>
      <c r="D53" s="60">
        <v>0</v>
      </c>
      <c r="E53" s="60">
        <v>0</v>
      </c>
      <c r="F53" s="60">
        <v>0</v>
      </c>
      <c r="G53" s="60">
        <v>0</v>
      </c>
      <c r="H53" s="96">
        <f t="shared" si="2"/>
        <v>0</v>
      </c>
      <c r="I53" s="77">
        <v>33</v>
      </c>
      <c r="J53" s="61">
        <v>1004312</v>
      </c>
      <c r="K53" s="61" t="s">
        <v>225</v>
      </c>
      <c r="L53" s="61">
        <v>139545</v>
      </c>
      <c r="M53" s="40" t="s">
        <v>226</v>
      </c>
      <c r="N53" s="40" t="s">
        <v>122</v>
      </c>
      <c r="O53" s="40" t="s">
        <v>128</v>
      </c>
      <c r="P53" s="62">
        <v>159.80000000000001</v>
      </c>
      <c r="Q53" s="62">
        <v>7.15</v>
      </c>
      <c r="R53" s="61">
        <f t="shared" si="0"/>
        <v>1142.57</v>
      </c>
      <c r="S53" s="38">
        <f t="shared" si="1"/>
        <v>0.32644857142857142</v>
      </c>
      <c r="T53" s="62" t="s">
        <v>71</v>
      </c>
      <c r="U53" s="61" t="s">
        <v>72</v>
      </c>
      <c r="V53" s="62" t="s">
        <v>73</v>
      </c>
      <c r="W53" s="62" t="s">
        <v>74</v>
      </c>
      <c r="X53" s="44" t="s">
        <v>207</v>
      </c>
      <c r="Y53" s="44" t="s">
        <v>208</v>
      </c>
      <c r="Z53" s="62" t="s">
        <v>77</v>
      </c>
      <c r="AA53" s="38">
        <v>6</v>
      </c>
      <c r="AB53" s="53" t="s">
        <v>119</v>
      </c>
      <c r="AC53" s="38" t="s">
        <v>77</v>
      </c>
      <c r="AD53" s="62"/>
      <c r="AE53" s="62"/>
      <c r="AF53" s="62"/>
      <c r="AG53" s="62"/>
      <c r="AH53" s="62"/>
      <c r="AI53" s="62"/>
      <c r="AJ53" s="80"/>
      <c r="AK53" s="63"/>
      <c r="AL53" s="64" t="s">
        <v>224</v>
      </c>
      <c r="AM53" s="61"/>
      <c r="AN53" s="61" t="s">
        <v>222</v>
      </c>
      <c r="AO53" s="65"/>
    </row>
    <row r="54" spans="1:41" ht="34.9" customHeight="1">
      <c r="B54" s="98">
        <v>50</v>
      </c>
      <c r="C54" s="94">
        <v>0</v>
      </c>
      <c r="D54" s="94">
        <v>0</v>
      </c>
      <c r="E54" s="94">
        <v>0</v>
      </c>
      <c r="F54" s="94">
        <v>0</v>
      </c>
      <c r="G54" s="94">
        <v>0</v>
      </c>
      <c r="H54" s="96">
        <f t="shared" si="2"/>
        <v>0</v>
      </c>
      <c r="I54" s="78">
        <v>34</v>
      </c>
      <c r="J54" s="61">
        <v>1003213</v>
      </c>
      <c r="K54" s="61" t="s">
        <v>225</v>
      </c>
      <c r="L54" s="61">
        <v>137409</v>
      </c>
      <c r="M54" s="40" t="s">
        <v>227</v>
      </c>
      <c r="N54" s="40" t="s">
        <v>228</v>
      </c>
      <c r="O54" s="40" t="s">
        <v>180</v>
      </c>
      <c r="P54" s="62">
        <v>58.04</v>
      </c>
      <c r="Q54" s="62">
        <v>7.85</v>
      </c>
      <c r="R54" s="61">
        <f t="shared" si="0"/>
        <v>455.61</v>
      </c>
      <c r="S54" s="38">
        <f t="shared" si="1"/>
        <v>0.13017428571428571</v>
      </c>
      <c r="T54" s="38" t="s">
        <v>105</v>
      </c>
      <c r="U54" s="62" t="s">
        <v>89</v>
      </c>
      <c r="V54" s="62" t="s">
        <v>73</v>
      </c>
      <c r="W54" s="62" t="s">
        <v>74</v>
      </c>
      <c r="X54" s="44" t="s">
        <v>107</v>
      </c>
      <c r="Y54" s="80" t="s">
        <v>229</v>
      </c>
      <c r="Z54" s="62" t="s">
        <v>77</v>
      </c>
      <c r="AA54" s="62">
        <v>72</v>
      </c>
      <c r="AB54" s="54" t="s">
        <v>123</v>
      </c>
      <c r="AC54" s="38" t="s">
        <v>77</v>
      </c>
      <c r="AD54" s="62"/>
      <c r="AE54" s="62"/>
      <c r="AF54" s="62"/>
      <c r="AG54" s="62"/>
      <c r="AH54" s="62"/>
      <c r="AI54" s="62"/>
      <c r="AJ54" s="80"/>
      <c r="AK54" s="63"/>
      <c r="AL54" s="64" t="s">
        <v>230</v>
      </c>
      <c r="AM54" s="61"/>
      <c r="AN54" s="61" t="s">
        <v>222</v>
      </c>
      <c r="AO54" s="65"/>
    </row>
    <row r="55" spans="1:41" ht="34.9" customHeight="1">
      <c r="B55" s="99">
        <v>51</v>
      </c>
      <c r="C55" s="60">
        <v>0</v>
      </c>
      <c r="D55" s="60">
        <v>0</v>
      </c>
      <c r="E55" s="60">
        <v>0</v>
      </c>
      <c r="F55" s="60">
        <v>0</v>
      </c>
      <c r="G55" s="60">
        <v>1</v>
      </c>
      <c r="H55" s="96">
        <f t="shared" si="2"/>
        <v>1</v>
      </c>
      <c r="I55" s="77">
        <v>35</v>
      </c>
      <c r="J55" s="61">
        <v>1006530</v>
      </c>
      <c r="K55" s="61" t="s">
        <v>225</v>
      </c>
      <c r="L55" s="61">
        <v>91010994</v>
      </c>
      <c r="M55" s="40" t="s">
        <v>231</v>
      </c>
      <c r="N55" s="40" t="s">
        <v>232</v>
      </c>
      <c r="O55" s="40" t="s">
        <v>233</v>
      </c>
      <c r="P55" s="62">
        <v>75.88</v>
      </c>
      <c r="Q55" s="62">
        <v>4.7</v>
      </c>
      <c r="R55" s="62">
        <f t="shared" si="0"/>
        <v>356.64</v>
      </c>
      <c r="S55" s="38">
        <f t="shared" si="1"/>
        <v>0.10189714285714285</v>
      </c>
      <c r="T55" s="62" t="s">
        <v>71</v>
      </c>
      <c r="U55" s="62" t="s">
        <v>159</v>
      </c>
      <c r="V55" s="62" t="s">
        <v>73</v>
      </c>
      <c r="W55" s="62" t="s">
        <v>74</v>
      </c>
      <c r="X55" s="44" t="s">
        <v>90</v>
      </c>
      <c r="Y55" s="80" t="s">
        <v>234</v>
      </c>
      <c r="Z55" s="62" t="s">
        <v>77</v>
      </c>
      <c r="AA55" s="38">
        <v>12</v>
      </c>
      <c r="AB55" s="48" t="s">
        <v>117</v>
      </c>
      <c r="AC55" s="38" t="s">
        <v>77</v>
      </c>
      <c r="AD55" s="62"/>
      <c r="AE55" s="62"/>
      <c r="AF55" s="62"/>
      <c r="AG55" s="80" t="s">
        <v>235</v>
      </c>
      <c r="AH55" s="62"/>
      <c r="AI55" s="62"/>
      <c r="AJ55" s="80"/>
      <c r="AK55" s="63"/>
      <c r="AL55" s="64" t="s">
        <v>230</v>
      </c>
      <c r="AM55" s="61" t="s">
        <v>236</v>
      </c>
      <c r="AN55" s="68"/>
      <c r="AO55" s="65"/>
    </row>
    <row r="56" spans="1:41" ht="34.9" customHeight="1">
      <c r="B56" s="98">
        <v>52</v>
      </c>
      <c r="C56" s="94">
        <v>0</v>
      </c>
      <c r="D56" s="94">
        <v>0</v>
      </c>
      <c r="E56" s="94">
        <v>0</v>
      </c>
      <c r="F56" s="94">
        <v>1</v>
      </c>
      <c r="G56" s="94">
        <v>0</v>
      </c>
      <c r="H56" s="96">
        <f t="shared" si="2"/>
        <v>1</v>
      </c>
      <c r="I56" s="78">
        <v>36</v>
      </c>
      <c r="J56" s="61">
        <v>1004128</v>
      </c>
      <c r="K56" s="61" t="s">
        <v>225</v>
      </c>
      <c r="L56" s="61">
        <v>138080</v>
      </c>
      <c r="M56" s="40" t="s">
        <v>87</v>
      </c>
      <c r="N56" s="40" t="s">
        <v>212</v>
      </c>
      <c r="O56" s="40" t="s">
        <v>237</v>
      </c>
      <c r="P56" s="62">
        <v>95.31</v>
      </c>
      <c r="Q56" s="62">
        <v>7.37</v>
      </c>
      <c r="R56" s="62">
        <f t="shared" si="0"/>
        <v>702.43</v>
      </c>
      <c r="S56" s="38">
        <f t="shared" si="1"/>
        <v>0.20069428571428569</v>
      </c>
      <c r="T56" s="38" t="s">
        <v>105</v>
      </c>
      <c r="U56" s="62" t="s">
        <v>130</v>
      </c>
      <c r="V56" s="62" t="s">
        <v>73</v>
      </c>
      <c r="W56" s="62" t="s">
        <v>74</v>
      </c>
      <c r="X56" s="44" t="s">
        <v>207</v>
      </c>
      <c r="Y56" s="80" t="s">
        <v>208</v>
      </c>
      <c r="Z56" s="62" t="s">
        <v>77</v>
      </c>
      <c r="AA56" s="38">
        <v>49</v>
      </c>
      <c r="AB56" s="51" t="s">
        <v>99</v>
      </c>
      <c r="AC56" s="38" t="s">
        <v>77</v>
      </c>
      <c r="AD56" s="62"/>
      <c r="AE56" s="62"/>
      <c r="AF56" s="62"/>
      <c r="AG56" s="44" t="s">
        <v>209</v>
      </c>
      <c r="AH56" s="62"/>
      <c r="AI56" s="62"/>
      <c r="AJ56" s="80" t="s">
        <v>220</v>
      </c>
      <c r="AK56" s="63"/>
      <c r="AL56" s="64" t="s">
        <v>230</v>
      </c>
      <c r="AM56" s="61"/>
      <c r="AN56" s="61" t="s">
        <v>222</v>
      </c>
      <c r="AO56" s="65"/>
    </row>
    <row r="57" spans="1:41" ht="34.9" customHeight="1">
      <c r="B57" s="98">
        <v>53</v>
      </c>
      <c r="C57" s="94">
        <v>0</v>
      </c>
      <c r="D57" s="94">
        <v>0</v>
      </c>
      <c r="E57" s="94">
        <v>0</v>
      </c>
      <c r="F57" s="94">
        <v>0</v>
      </c>
      <c r="G57" s="94">
        <v>0</v>
      </c>
      <c r="H57" s="96">
        <f t="shared" si="2"/>
        <v>0</v>
      </c>
      <c r="I57" s="77">
        <v>37</v>
      </c>
      <c r="J57" s="61">
        <v>1000799</v>
      </c>
      <c r="K57" s="61" t="s">
        <v>225</v>
      </c>
      <c r="L57" s="61">
        <v>141332</v>
      </c>
      <c r="M57" s="40" t="s">
        <v>238</v>
      </c>
      <c r="N57" s="40" t="s">
        <v>239</v>
      </c>
      <c r="O57" s="40" t="s">
        <v>240</v>
      </c>
      <c r="P57" s="61">
        <v>65.8</v>
      </c>
      <c r="Q57" s="61">
        <v>7.37</v>
      </c>
      <c r="R57" s="61">
        <f t="shared" si="0"/>
        <v>484.95</v>
      </c>
      <c r="S57" s="38">
        <f t="shared" si="1"/>
        <v>0.13855714285714285</v>
      </c>
      <c r="T57" s="62" t="s">
        <v>71</v>
      </c>
      <c r="U57" s="61" t="s">
        <v>89</v>
      </c>
      <c r="V57" s="61" t="s">
        <v>73</v>
      </c>
      <c r="W57" s="61" t="s">
        <v>74</v>
      </c>
      <c r="X57" s="44" t="s">
        <v>131</v>
      </c>
      <c r="Y57" s="81" t="s">
        <v>132</v>
      </c>
      <c r="Z57" s="61" t="s">
        <v>77</v>
      </c>
      <c r="AA57" s="38">
        <v>28</v>
      </c>
      <c r="AB57" s="49" t="s">
        <v>78</v>
      </c>
      <c r="AC57" s="38" t="s">
        <v>77</v>
      </c>
      <c r="AD57" s="61"/>
      <c r="AE57" s="61"/>
      <c r="AF57" s="61"/>
      <c r="AG57" s="61"/>
      <c r="AH57" s="61"/>
      <c r="AI57" s="61"/>
      <c r="AJ57" s="81"/>
      <c r="AK57" s="66"/>
      <c r="AL57" s="64" t="s">
        <v>230</v>
      </c>
      <c r="AM57" s="61"/>
      <c r="AN57" s="61" t="s">
        <v>222</v>
      </c>
      <c r="AO57" s="65"/>
    </row>
    <row r="58" spans="1:41" ht="34.9" customHeight="1">
      <c r="B58" s="98">
        <v>54</v>
      </c>
      <c r="C58" s="94">
        <v>0</v>
      </c>
      <c r="D58" s="94">
        <v>0</v>
      </c>
      <c r="E58" s="94">
        <v>1</v>
      </c>
      <c r="F58" s="94">
        <v>1</v>
      </c>
      <c r="G58" s="94">
        <v>0</v>
      </c>
      <c r="H58" s="96">
        <f t="shared" si="2"/>
        <v>2</v>
      </c>
      <c r="I58" s="82">
        <v>38</v>
      </c>
      <c r="J58" s="61">
        <v>1006827</v>
      </c>
      <c r="K58" s="61" t="s">
        <v>225</v>
      </c>
      <c r="L58" s="61">
        <v>91010808</v>
      </c>
      <c r="M58" s="40" t="s">
        <v>129</v>
      </c>
      <c r="N58" s="40" t="s">
        <v>241</v>
      </c>
      <c r="O58" s="40" t="s">
        <v>227</v>
      </c>
      <c r="P58" s="62">
        <v>33.32</v>
      </c>
      <c r="Q58" s="62">
        <v>6.26</v>
      </c>
      <c r="R58" s="62">
        <f t="shared" si="0"/>
        <v>208.58</v>
      </c>
      <c r="S58" s="38">
        <f t="shared" si="1"/>
        <v>5.9594285714285718E-2</v>
      </c>
      <c r="T58" s="62" t="s">
        <v>71</v>
      </c>
      <c r="U58" s="62" t="s">
        <v>130</v>
      </c>
      <c r="V58" s="62" t="s">
        <v>73</v>
      </c>
      <c r="W58" s="61" t="s">
        <v>74</v>
      </c>
      <c r="X58" s="44" t="s">
        <v>131</v>
      </c>
      <c r="Y58" s="80" t="s">
        <v>242</v>
      </c>
      <c r="Z58" s="62" t="s">
        <v>77</v>
      </c>
      <c r="AA58" s="38">
        <v>20</v>
      </c>
      <c r="AB58" s="48" t="s">
        <v>117</v>
      </c>
      <c r="AC58" s="38" t="s">
        <v>77</v>
      </c>
      <c r="AD58" s="62"/>
      <c r="AE58" s="62"/>
      <c r="AF58" s="62"/>
      <c r="AG58" s="62"/>
      <c r="AH58" s="62"/>
      <c r="AI58" s="62"/>
      <c r="AJ58" s="62"/>
      <c r="AK58" s="63"/>
      <c r="AL58" s="64" t="s">
        <v>230</v>
      </c>
      <c r="AM58" s="61" t="s">
        <v>243</v>
      </c>
      <c r="AN58" s="61" t="s">
        <v>222</v>
      </c>
      <c r="AO58" s="65"/>
    </row>
    <row r="59" spans="1:41" ht="34.9" customHeight="1">
      <c r="B59" s="99">
        <v>55</v>
      </c>
      <c r="C59" s="94">
        <v>0</v>
      </c>
      <c r="D59" s="94">
        <v>0</v>
      </c>
      <c r="E59" s="94">
        <v>1</v>
      </c>
      <c r="F59" s="94">
        <v>1</v>
      </c>
      <c r="G59" s="94">
        <v>0</v>
      </c>
      <c r="H59" s="96">
        <f t="shared" si="2"/>
        <v>2</v>
      </c>
      <c r="I59" s="82">
        <v>38</v>
      </c>
      <c r="J59" s="61">
        <v>1000423</v>
      </c>
      <c r="K59" s="61" t="s">
        <v>225</v>
      </c>
      <c r="L59" s="61">
        <v>141421</v>
      </c>
      <c r="M59" s="40" t="s">
        <v>129</v>
      </c>
      <c r="N59" s="40" t="s">
        <v>244</v>
      </c>
      <c r="O59" s="40" t="s">
        <v>227</v>
      </c>
      <c r="P59" s="62">
        <v>32.25</v>
      </c>
      <c r="Q59" s="62">
        <v>5.89</v>
      </c>
      <c r="R59" s="62">
        <f t="shared" si="0"/>
        <v>189.95</v>
      </c>
      <c r="S59" s="38">
        <f t="shared" si="1"/>
        <v>5.4271428571428568E-2</v>
      </c>
      <c r="T59" s="62" t="s">
        <v>71</v>
      </c>
      <c r="U59" s="62" t="s">
        <v>130</v>
      </c>
      <c r="V59" s="62" t="s">
        <v>143</v>
      </c>
      <c r="W59" s="62" t="s">
        <v>74</v>
      </c>
      <c r="X59" s="44" t="s">
        <v>131</v>
      </c>
      <c r="Y59" s="80" t="s">
        <v>242</v>
      </c>
      <c r="Z59" s="62" t="s">
        <v>77</v>
      </c>
      <c r="AA59" s="38">
        <v>33</v>
      </c>
      <c r="AB59" s="49" t="s">
        <v>78</v>
      </c>
      <c r="AC59" s="38" t="s">
        <v>77</v>
      </c>
      <c r="AD59" s="62"/>
      <c r="AE59" s="62"/>
      <c r="AF59" s="62"/>
      <c r="AG59" s="62"/>
      <c r="AH59" s="62"/>
      <c r="AI59" s="62"/>
      <c r="AJ59" s="62"/>
      <c r="AK59" s="63"/>
      <c r="AL59" s="64" t="s">
        <v>230</v>
      </c>
      <c r="AM59" s="61"/>
      <c r="AN59" s="61" t="s">
        <v>222</v>
      </c>
      <c r="AO59" s="65"/>
    </row>
    <row r="60" spans="1:41" ht="34.9" customHeight="1">
      <c r="B60" s="100">
        <v>56</v>
      </c>
      <c r="C60" s="94">
        <v>0</v>
      </c>
      <c r="D60" s="94">
        <v>0</v>
      </c>
      <c r="E60" s="94">
        <v>1</v>
      </c>
      <c r="F60" s="94">
        <v>1</v>
      </c>
      <c r="G60" s="94">
        <v>0</v>
      </c>
      <c r="H60" s="96">
        <f t="shared" si="2"/>
        <v>2</v>
      </c>
      <c r="I60" s="83">
        <v>38</v>
      </c>
      <c r="J60" s="84">
        <v>1000420</v>
      </c>
      <c r="K60" s="84" t="s">
        <v>225</v>
      </c>
      <c r="L60" s="84">
        <v>141422</v>
      </c>
      <c r="M60" s="85" t="s">
        <v>129</v>
      </c>
      <c r="N60" s="85" t="s">
        <v>227</v>
      </c>
      <c r="O60" s="85" t="s">
        <v>245</v>
      </c>
      <c r="P60" s="86">
        <v>46.63</v>
      </c>
      <c r="Q60" s="86">
        <v>5.57</v>
      </c>
      <c r="R60" s="86">
        <f t="shared" si="0"/>
        <v>259.73</v>
      </c>
      <c r="S60" s="87">
        <f t="shared" si="1"/>
        <v>7.4208571428571429E-2</v>
      </c>
      <c r="T60" s="86" t="s">
        <v>71</v>
      </c>
      <c r="U60" s="86" t="s">
        <v>130</v>
      </c>
      <c r="V60" s="62" t="s">
        <v>143</v>
      </c>
      <c r="W60" s="62" t="s">
        <v>74</v>
      </c>
      <c r="X60" s="44" t="s">
        <v>131</v>
      </c>
      <c r="Y60" s="80" t="s">
        <v>242</v>
      </c>
      <c r="Z60" s="62" t="s">
        <v>77</v>
      </c>
      <c r="AA60" s="38">
        <v>27</v>
      </c>
      <c r="AB60" s="49" t="s">
        <v>78</v>
      </c>
      <c r="AC60" s="38" t="s">
        <v>77</v>
      </c>
      <c r="AD60" s="62"/>
      <c r="AE60" s="62"/>
      <c r="AF60" s="62"/>
      <c r="AG60" s="62"/>
      <c r="AH60" s="62"/>
      <c r="AI60" s="62"/>
      <c r="AJ60" s="62"/>
      <c r="AK60" s="63"/>
      <c r="AL60" s="64" t="s">
        <v>230</v>
      </c>
      <c r="AM60" s="61"/>
      <c r="AN60" s="61" t="s">
        <v>222</v>
      </c>
      <c r="AO60" s="65"/>
    </row>
    <row r="61" spans="1:41" ht="34.9" customHeight="1">
      <c r="B61" s="98">
        <v>57</v>
      </c>
      <c r="C61" s="94">
        <v>1</v>
      </c>
      <c r="D61" s="94">
        <v>0</v>
      </c>
      <c r="E61" s="94">
        <v>1</v>
      </c>
      <c r="F61" s="94">
        <v>1</v>
      </c>
      <c r="G61" s="94">
        <v>1</v>
      </c>
      <c r="H61" s="96">
        <f t="shared" si="2"/>
        <v>4</v>
      </c>
      <c r="I61" s="77">
        <v>41</v>
      </c>
      <c r="J61" s="62">
        <v>1008318</v>
      </c>
      <c r="K61" s="84" t="s">
        <v>225</v>
      </c>
      <c r="L61" s="62">
        <v>91010746</v>
      </c>
      <c r="M61" s="91" t="s">
        <v>246</v>
      </c>
      <c r="N61" s="91" t="s">
        <v>247</v>
      </c>
      <c r="O61" s="91" t="s">
        <v>248</v>
      </c>
      <c r="P61" s="61">
        <v>91.8</v>
      </c>
      <c r="Q61" s="61">
        <v>7.3</v>
      </c>
      <c r="R61" s="61">
        <f t="shared" si="0"/>
        <v>670.14</v>
      </c>
      <c r="S61" s="87">
        <f t="shared" si="1"/>
        <v>0.19146857142857143</v>
      </c>
      <c r="T61" s="86" t="s">
        <v>71</v>
      </c>
      <c r="U61" s="61" t="s">
        <v>138</v>
      </c>
      <c r="V61" s="62" t="s">
        <v>143</v>
      </c>
      <c r="W61" s="62" t="s">
        <v>74</v>
      </c>
      <c r="X61" s="44" t="s">
        <v>182</v>
      </c>
      <c r="Y61" s="44" t="s">
        <v>182</v>
      </c>
      <c r="Z61" s="61" t="s">
        <v>77</v>
      </c>
      <c r="AA61" s="38">
        <v>0</v>
      </c>
      <c r="AB61" s="53" t="s">
        <v>119</v>
      </c>
      <c r="AC61" s="38" t="s">
        <v>77</v>
      </c>
      <c r="AD61" s="61"/>
      <c r="AE61" s="61"/>
      <c r="AF61" s="61"/>
      <c r="AG61" s="75" t="s">
        <v>249</v>
      </c>
      <c r="AH61" s="61"/>
      <c r="AI61" s="61"/>
      <c r="AJ61" s="61"/>
      <c r="AK61" s="66"/>
      <c r="AL61" s="73" t="s">
        <v>250</v>
      </c>
      <c r="AM61" s="61" t="s">
        <v>243</v>
      </c>
      <c r="AN61" s="68"/>
      <c r="AO61" s="65"/>
    </row>
    <row r="62" spans="1:41" ht="34.9" customHeight="1">
      <c r="B62" s="98">
        <v>58</v>
      </c>
      <c r="C62" s="94">
        <v>1</v>
      </c>
      <c r="D62" s="94">
        <v>0</v>
      </c>
      <c r="E62" s="94">
        <v>1</v>
      </c>
      <c r="F62" s="94">
        <v>1</v>
      </c>
      <c r="G62" s="101">
        <v>1</v>
      </c>
      <c r="H62" s="96">
        <f t="shared" si="2"/>
        <v>4</v>
      </c>
      <c r="I62" s="77">
        <v>41</v>
      </c>
      <c r="J62" s="62">
        <v>1008317</v>
      </c>
      <c r="K62" s="84" t="s">
        <v>225</v>
      </c>
      <c r="L62" s="62">
        <v>91010747</v>
      </c>
      <c r="M62" s="91" t="s">
        <v>246</v>
      </c>
      <c r="N62" s="91" t="s">
        <v>251</v>
      </c>
      <c r="O62" s="91" t="s">
        <v>252</v>
      </c>
      <c r="P62" s="61">
        <v>34.229999999999997</v>
      </c>
      <c r="Q62" s="61">
        <v>7.61</v>
      </c>
      <c r="R62" s="61">
        <f t="shared" si="0"/>
        <v>260.49</v>
      </c>
      <c r="S62" s="87">
        <f t="shared" si="1"/>
        <v>7.4425714285714289E-2</v>
      </c>
      <c r="T62" s="61" t="s">
        <v>71</v>
      </c>
      <c r="U62" s="61" t="s">
        <v>138</v>
      </c>
      <c r="V62" s="61" t="s">
        <v>73</v>
      </c>
      <c r="W62" s="62" t="s">
        <v>74</v>
      </c>
      <c r="X62" s="44" t="s">
        <v>182</v>
      </c>
      <c r="Y62" s="44" t="s">
        <v>253</v>
      </c>
      <c r="Z62" s="61" t="s">
        <v>77</v>
      </c>
      <c r="AA62" s="38">
        <v>11</v>
      </c>
      <c r="AB62" s="53" t="s">
        <v>119</v>
      </c>
      <c r="AC62" s="38" t="s">
        <v>77</v>
      </c>
      <c r="AD62" s="61"/>
      <c r="AE62" s="61"/>
      <c r="AF62" s="61"/>
      <c r="AG62" s="75" t="s">
        <v>249</v>
      </c>
      <c r="AH62" s="61"/>
      <c r="AI62" s="61"/>
      <c r="AJ62" s="61"/>
      <c r="AK62" s="66"/>
      <c r="AL62" s="73"/>
      <c r="AM62" s="61"/>
      <c r="AN62" s="68"/>
      <c r="AO62" s="65"/>
    </row>
    <row r="63" spans="1:41" ht="34.9" customHeight="1">
      <c r="B63" s="99">
        <v>59</v>
      </c>
      <c r="C63" s="60">
        <v>0</v>
      </c>
      <c r="D63" s="60">
        <v>0</v>
      </c>
      <c r="E63" s="60">
        <v>0</v>
      </c>
      <c r="F63" s="60">
        <v>0</v>
      </c>
      <c r="G63" s="60">
        <v>1</v>
      </c>
      <c r="H63" s="96">
        <f t="shared" si="2"/>
        <v>1</v>
      </c>
      <c r="I63" s="61">
        <v>43</v>
      </c>
      <c r="J63" s="88">
        <v>1001708</v>
      </c>
      <c r="K63" s="84" t="s">
        <v>225</v>
      </c>
      <c r="L63" s="88">
        <v>92010028</v>
      </c>
      <c r="M63" s="89" t="s">
        <v>254</v>
      </c>
      <c r="N63" s="89" t="s">
        <v>255</v>
      </c>
      <c r="O63" s="89" t="s">
        <v>256</v>
      </c>
      <c r="P63" s="90">
        <v>38.340000000000003</v>
      </c>
      <c r="Q63" s="90">
        <v>5.71</v>
      </c>
      <c r="R63" s="90">
        <f t="shared" si="0"/>
        <v>218.92</v>
      </c>
      <c r="S63" s="87">
        <f t="shared" si="1"/>
        <v>6.2548571428571426E-2</v>
      </c>
      <c r="T63" s="61" t="s">
        <v>71</v>
      </c>
      <c r="U63" s="90" t="s">
        <v>130</v>
      </c>
      <c r="V63" s="62" t="s">
        <v>257</v>
      </c>
      <c r="W63" s="62" t="s">
        <v>74</v>
      </c>
      <c r="X63" s="44" t="s">
        <v>182</v>
      </c>
      <c r="Y63" s="44" t="s">
        <v>182</v>
      </c>
      <c r="Z63" s="61" t="s">
        <v>77</v>
      </c>
      <c r="AA63" s="38">
        <v>0</v>
      </c>
      <c r="AB63" s="53" t="s">
        <v>119</v>
      </c>
      <c r="AC63" s="38" t="s">
        <v>77</v>
      </c>
      <c r="AD63" s="62"/>
      <c r="AE63" s="62"/>
      <c r="AF63" s="62"/>
      <c r="AG63" s="44" t="s">
        <v>258</v>
      </c>
      <c r="AH63" s="62"/>
      <c r="AI63" s="62"/>
      <c r="AJ63" s="62"/>
      <c r="AK63" s="63"/>
      <c r="AL63" s="73" t="s">
        <v>259</v>
      </c>
      <c r="AM63" s="61" t="s">
        <v>260</v>
      </c>
      <c r="AN63" s="61" t="s">
        <v>222</v>
      </c>
      <c r="AO63" s="65"/>
    </row>
    <row r="64" spans="1:41" ht="34.9" customHeight="1">
      <c r="B64" s="100">
        <v>60</v>
      </c>
      <c r="C64" s="94">
        <v>0</v>
      </c>
      <c r="D64" s="94">
        <v>0</v>
      </c>
      <c r="E64" s="94">
        <v>0</v>
      </c>
      <c r="F64" s="94">
        <v>1</v>
      </c>
      <c r="G64" s="94">
        <v>0</v>
      </c>
      <c r="H64" s="96">
        <f t="shared" si="2"/>
        <v>1</v>
      </c>
      <c r="I64" s="78">
        <v>44</v>
      </c>
      <c r="J64" s="61">
        <v>1000411</v>
      </c>
      <c r="K64" s="84" t="s">
        <v>225</v>
      </c>
      <c r="L64" s="61">
        <v>520804</v>
      </c>
      <c r="M64" s="40" t="s">
        <v>261</v>
      </c>
      <c r="N64" s="40" t="s">
        <v>129</v>
      </c>
      <c r="O64" s="40" t="s">
        <v>262</v>
      </c>
      <c r="P64" s="61">
        <v>107.74</v>
      </c>
      <c r="Q64" s="61">
        <v>4.28</v>
      </c>
      <c r="R64" s="61">
        <f t="shared" si="0"/>
        <v>461.13</v>
      </c>
      <c r="S64" s="87">
        <f t="shared" si="1"/>
        <v>0.13175142857142857</v>
      </c>
      <c r="T64" s="61" t="s">
        <v>71</v>
      </c>
      <c r="U64" s="90" t="s">
        <v>130</v>
      </c>
      <c r="V64" s="62" t="s">
        <v>257</v>
      </c>
      <c r="W64" s="62" t="s">
        <v>74</v>
      </c>
      <c r="X64" s="44" t="s">
        <v>131</v>
      </c>
      <c r="Y64" s="44" t="s">
        <v>263</v>
      </c>
      <c r="Z64" s="61" t="s">
        <v>77</v>
      </c>
      <c r="AA64" s="38">
        <v>96</v>
      </c>
      <c r="AB64" s="52" t="s">
        <v>109</v>
      </c>
      <c r="AC64" s="38" t="s">
        <v>77</v>
      </c>
      <c r="AD64" s="61"/>
      <c r="AE64" s="61"/>
      <c r="AF64" s="61"/>
      <c r="AG64" s="44" t="s">
        <v>209</v>
      </c>
      <c r="AH64" s="61"/>
      <c r="AI64" s="61"/>
      <c r="AJ64" s="61"/>
      <c r="AK64" s="66"/>
      <c r="AL64" s="73" t="s">
        <v>264</v>
      </c>
      <c r="AM64" s="61"/>
      <c r="AN64" s="61" t="s">
        <v>222</v>
      </c>
      <c r="AO64" s="65"/>
    </row>
    <row r="65" spans="2:41" ht="34.9" customHeight="1">
      <c r="B65" s="98">
        <v>61</v>
      </c>
      <c r="C65" s="94">
        <v>0</v>
      </c>
      <c r="D65" s="94">
        <v>0</v>
      </c>
      <c r="E65" s="94">
        <v>0</v>
      </c>
      <c r="F65" s="94">
        <v>0</v>
      </c>
      <c r="G65" s="94">
        <v>0</v>
      </c>
      <c r="H65" s="96">
        <f t="shared" si="2"/>
        <v>0</v>
      </c>
      <c r="I65" s="77">
        <v>45</v>
      </c>
      <c r="J65" s="61">
        <v>1004827</v>
      </c>
      <c r="K65" s="84" t="s">
        <v>225</v>
      </c>
      <c r="L65" s="61">
        <v>139303</v>
      </c>
      <c r="M65" s="40" t="s">
        <v>265</v>
      </c>
      <c r="N65" s="40" t="s">
        <v>266</v>
      </c>
      <c r="O65" s="40" t="s">
        <v>239</v>
      </c>
      <c r="P65" s="61">
        <v>203.45</v>
      </c>
      <c r="Q65" s="61">
        <v>6.12</v>
      </c>
      <c r="R65" s="61">
        <f t="shared" si="0"/>
        <v>1245.1099999999999</v>
      </c>
      <c r="S65" s="87">
        <f t="shared" si="1"/>
        <v>0.35574571428571428</v>
      </c>
      <c r="T65" s="61" t="s">
        <v>71</v>
      </c>
      <c r="U65" s="61" t="s">
        <v>106</v>
      </c>
      <c r="V65" s="61" t="s">
        <v>73</v>
      </c>
      <c r="W65" s="61" t="s">
        <v>74</v>
      </c>
      <c r="X65" s="44" t="s">
        <v>75</v>
      </c>
      <c r="Y65" s="44" t="s">
        <v>76</v>
      </c>
      <c r="Z65" s="61" t="s">
        <v>77</v>
      </c>
      <c r="AA65" s="38">
        <v>89</v>
      </c>
      <c r="AB65" s="52" t="s">
        <v>109</v>
      </c>
      <c r="AC65" s="38" t="s">
        <v>77</v>
      </c>
      <c r="AD65" s="61"/>
      <c r="AE65" s="61"/>
      <c r="AF65" s="61"/>
      <c r="AG65" s="44" t="s">
        <v>267</v>
      </c>
      <c r="AH65" s="61"/>
      <c r="AI65" s="61"/>
      <c r="AJ65" s="61"/>
      <c r="AK65" s="66"/>
      <c r="AL65" s="73" t="s">
        <v>250</v>
      </c>
      <c r="AM65" s="62"/>
      <c r="AN65" s="61" t="s">
        <v>222</v>
      </c>
      <c r="AO65" s="65"/>
    </row>
    <row r="66" spans="2:41" ht="34.9" customHeight="1">
      <c r="B66" s="98">
        <v>62</v>
      </c>
      <c r="C66" s="94">
        <v>0</v>
      </c>
      <c r="D66" s="94">
        <v>0</v>
      </c>
      <c r="E66" s="94">
        <v>0</v>
      </c>
      <c r="F66" s="94">
        <v>0</v>
      </c>
      <c r="G66" s="94">
        <v>0</v>
      </c>
      <c r="H66" s="96">
        <f t="shared" si="2"/>
        <v>0</v>
      </c>
      <c r="I66" s="78">
        <v>46</v>
      </c>
      <c r="J66" s="61">
        <v>1004732</v>
      </c>
      <c r="K66" s="84" t="s">
        <v>225</v>
      </c>
      <c r="L66" s="61">
        <v>136896</v>
      </c>
      <c r="M66" s="40" t="s">
        <v>266</v>
      </c>
      <c r="N66" s="40" t="s">
        <v>268</v>
      </c>
      <c r="O66" s="40" t="s">
        <v>269</v>
      </c>
      <c r="P66" s="61">
        <v>74.459999999999994</v>
      </c>
      <c r="Q66" s="61">
        <v>5.93</v>
      </c>
      <c r="R66" s="61">
        <f t="shared" si="0"/>
        <v>441.55</v>
      </c>
      <c r="S66" s="87">
        <f t="shared" si="1"/>
        <v>0.12615714285714286</v>
      </c>
      <c r="T66" s="61" t="s">
        <v>71</v>
      </c>
      <c r="U66" s="61" t="s">
        <v>89</v>
      </c>
      <c r="V66" s="61" t="s">
        <v>73</v>
      </c>
      <c r="W66" s="61" t="s">
        <v>74</v>
      </c>
      <c r="X66" s="44" t="s">
        <v>270</v>
      </c>
      <c r="Y66" s="44" t="s">
        <v>76</v>
      </c>
      <c r="Z66" s="61" t="s">
        <v>77</v>
      </c>
      <c r="AA66" s="38">
        <v>17</v>
      </c>
      <c r="AB66" s="48" t="s">
        <v>117</v>
      </c>
      <c r="AC66" s="38" t="s">
        <v>77</v>
      </c>
      <c r="AD66" s="61"/>
      <c r="AE66" s="61"/>
      <c r="AF66" s="61"/>
      <c r="AG66" s="44" t="s">
        <v>267</v>
      </c>
      <c r="AH66" s="61"/>
      <c r="AI66" s="61"/>
      <c r="AJ66" s="61"/>
      <c r="AK66" s="66"/>
      <c r="AL66" s="73" t="s">
        <v>250</v>
      </c>
      <c r="AM66" s="62"/>
      <c r="AN66" s="61" t="s">
        <v>222</v>
      </c>
      <c r="AO66" s="65"/>
    </row>
    <row r="67" spans="2:41" ht="34.9" customHeight="1">
      <c r="B67" s="99">
        <v>63</v>
      </c>
      <c r="C67" s="60">
        <v>0</v>
      </c>
      <c r="D67" s="60">
        <v>0</v>
      </c>
      <c r="E67" s="60">
        <v>0</v>
      </c>
      <c r="F67" s="60">
        <v>0</v>
      </c>
      <c r="G67" s="60">
        <v>0</v>
      </c>
      <c r="H67" s="96">
        <f t="shared" si="2"/>
        <v>0</v>
      </c>
      <c r="I67" s="77">
        <v>47</v>
      </c>
      <c r="J67" s="61">
        <v>1005631</v>
      </c>
      <c r="K67" s="84" t="s">
        <v>225</v>
      </c>
      <c r="L67" s="62">
        <v>136921</v>
      </c>
      <c r="M67" s="40" t="s">
        <v>271</v>
      </c>
      <c r="N67" s="40" t="s">
        <v>272</v>
      </c>
      <c r="O67" s="40" t="s">
        <v>273</v>
      </c>
      <c r="P67" s="61">
        <v>168.6</v>
      </c>
      <c r="Q67" s="61">
        <v>5.57</v>
      </c>
      <c r="R67" s="61">
        <f t="shared" si="0"/>
        <v>939.1</v>
      </c>
      <c r="S67" s="87">
        <f t="shared" si="1"/>
        <v>0.26831428571428573</v>
      </c>
      <c r="T67" s="61" t="s">
        <v>105</v>
      </c>
      <c r="U67" s="61" t="s">
        <v>106</v>
      </c>
      <c r="V67" s="61" t="s">
        <v>73</v>
      </c>
      <c r="W67" s="61" t="s">
        <v>74</v>
      </c>
      <c r="X67" s="44" t="s">
        <v>270</v>
      </c>
      <c r="Y67" s="44" t="s">
        <v>274</v>
      </c>
      <c r="Z67" s="61" t="s">
        <v>77</v>
      </c>
      <c r="AA67" s="61">
        <v>60</v>
      </c>
      <c r="AB67" s="50" t="s">
        <v>92</v>
      </c>
      <c r="AC67" s="38" t="s">
        <v>77</v>
      </c>
      <c r="AD67" s="61"/>
      <c r="AE67" s="61"/>
      <c r="AF67" s="61"/>
      <c r="AG67" s="44" t="s">
        <v>267</v>
      </c>
      <c r="AH67" s="61"/>
      <c r="AI67" s="61"/>
      <c r="AJ67" s="61"/>
      <c r="AK67" s="66"/>
      <c r="AL67" s="73" t="s">
        <v>250</v>
      </c>
      <c r="AM67" s="62"/>
      <c r="AN67" s="61" t="s">
        <v>222</v>
      </c>
      <c r="AO67" s="65"/>
    </row>
    <row r="68" spans="2:41" ht="34.9" customHeight="1">
      <c r="B68" s="100">
        <v>64</v>
      </c>
      <c r="C68" s="94">
        <v>0</v>
      </c>
      <c r="D68" s="94">
        <v>0</v>
      </c>
      <c r="E68" s="94">
        <v>0</v>
      </c>
      <c r="F68" s="94">
        <v>0</v>
      </c>
      <c r="G68" s="94">
        <v>0</v>
      </c>
      <c r="H68" s="96">
        <f t="shared" si="2"/>
        <v>0</v>
      </c>
      <c r="I68" s="60">
        <v>48</v>
      </c>
      <c r="J68" s="61">
        <v>1005039</v>
      </c>
      <c r="K68" s="61" t="s">
        <v>275</v>
      </c>
      <c r="L68" s="61">
        <v>139278</v>
      </c>
      <c r="M68" s="40" t="s">
        <v>276</v>
      </c>
      <c r="N68" s="40" t="s">
        <v>277</v>
      </c>
      <c r="O68" s="40" t="s">
        <v>157</v>
      </c>
      <c r="P68" s="62">
        <v>79.400000000000006</v>
      </c>
      <c r="Q68" s="62">
        <v>5.29</v>
      </c>
      <c r="R68" s="62">
        <f t="shared" si="0"/>
        <v>420.03</v>
      </c>
      <c r="S68" s="87">
        <f t="shared" si="1"/>
        <v>0.12000857142857142</v>
      </c>
      <c r="T68" s="62" t="s">
        <v>71</v>
      </c>
      <c r="U68" s="62" t="s">
        <v>130</v>
      </c>
      <c r="V68" s="62" t="s">
        <v>73</v>
      </c>
      <c r="W68" s="62" t="s">
        <v>74</v>
      </c>
      <c r="X68" s="44" t="s">
        <v>278</v>
      </c>
      <c r="Y68" s="44" t="s">
        <v>278</v>
      </c>
      <c r="Z68" s="61" t="s">
        <v>77</v>
      </c>
      <c r="AA68" s="38">
        <v>0</v>
      </c>
      <c r="AB68" s="53" t="s">
        <v>119</v>
      </c>
      <c r="AC68" s="38" t="s">
        <v>77</v>
      </c>
      <c r="AD68" s="62"/>
      <c r="AE68" s="62"/>
      <c r="AF68" s="62"/>
      <c r="AG68" s="44" t="s">
        <v>267</v>
      </c>
      <c r="AH68" s="62"/>
      <c r="AI68" s="62"/>
      <c r="AJ68" s="62"/>
      <c r="AK68" s="63"/>
      <c r="AL68" s="73" t="s">
        <v>250</v>
      </c>
      <c r="AM68" s="62"/>
      <c r="AN68" s="68" t="s">
        <v>279</v>
      </c>
      <c r="AO68" s="65"/>
    </row>
    <row r="69" spans="2:41" ht="34.9" customHeight="1">
      <c r="B69" s="98">
        <v>65</v>
      </c>
      <c r="C69" s="94">
        <v>0</v>
      </c>
      <c r="D69" s="94">
        <v>0</v>
      </c>
      <c r="E69" s="94">
        <v>1</v>
      </c>
      <c r="F69" s="94">
        <v>0</v>
      </c>
      <c r="G69" s="94">
        <v>0</v>
      </c>
      <c r="H69" s="96">
        <f t="shared" si="2"/>
        <v>1</v>
      </c>
      <c r="I69" s="77">
        <v>49</v>
      </c>
      <c r="J69" s="61">
        <v>1005089</v>
      </c>
      <c r="K69" s="61" t="s">
        <v>275</v>
      </c>
      <c r="L69" s="61">
        <v>136462</v>
      </c>
      <c r="M69" s="40" t="s">
        <v>277</v>
      </c>
      <c r="N69" s="40" t="s">
        <v>280</v>
      </c>
      <c r="O69" s="40" t="s">
        <v>281</v>
      </c>
      <c r="P69" s="61">
        <v>81.2</v>
      </c>
      <c r="Q69" s="61">
        <v>5.03</v>
      </c>
      <c r="R69" s="61">
        <f t="shared" si="0"/>
        <v>408.44</v>
      </c>
      <c r="S69" s="87">
        <f t="shared" si="1"/>
        <v>0.11669714285714286</v>
      </c>
      <c r="T69" s="61" t="s">
        <v>71</v>
      </c>
      <c r="U69" s="61" t="s">
        <v>130</v>
      </c>
      <c r="V69" s="61" t="s">
        <v>73</v>
      </c>
      <c r="W69" s="62" t="s">
        <v>74</v>
      </c>
      <c r="X69" s="44" t="s">
        <v>278</v>
      </c>
      <c r="Y69" s="44" t="s">
        <v>278</v>
      </c>
      <c r="Z69" s="61" t="s">
        <v>77</v>
      </c>
      <c r="AA69" s="38">
        <v>0</v>
      </c>
      <c r="AB69" s="53" t="s">
        <v>119</v>
      </c>
      <c r="AC69" s="38" t="s">
        <v>77</v>
      </c>
      <c r="AD69" s="61"/>
      <c r="AE69" s="61"/>
      <c r="AF69" s="61"/>
      <c r="AG69" s="44" t="s">
        <v>267</v>
      </c>
      <c r="AH69" s="61"/>
      <c r="AI69" s="61"/>
      <c r="AJ69" s="61"/>
      <c r="AK69" s="66"/>
      <c r="AL69" s="73" t="s">
        <v>250</v>
      </c>
      <c r="AM69" s="62"/>
      <c r="AN69" s="68" t="s">
        <v>282</v>
      </c>
      <c r="AO69" s="65"/>
    </row>
    <row r="70" spans="2:41" ht="34.9" customHeight="1">
      <c r="B70" s="98">
        <v>66</v>
      </c>
      <c r="C70" s="94">
        <v>0</v>
      </c>
      <c r="D70" s="94">
        <v>0</v>
      </c>
      <c r="E70" s="94">
        <v>1</v>
      </c>
      <c r="F70" s="94">
        <v>0</v>
      </c>
      <c r="G70" s="94">
        <v>0</v>
      </c>
      <c r="H70" s="96">
        <f t="shared" ref="H70:H133" si="3">SUM(C70:G70)</f>
        <v>1</v>
      </c>
      <c r="I70" s="77">
        <v>49</v>
      </c>
      <c r="J70" s="61">
        <v>1005038</v>
      </c>
      <c r="K70" s="61" t="s">
        <v>275</v>
      </c>
      <c r="L70" s="61">
        <v>136463</v>
      </c>
      <c r="M70" s="40" t="s">
        <v>277</v>
      </c>
      <c r="N70" s="40" t="s">
        <v>281</v>
      </c>
      <c r="O70" s="40" t="s">
        <v>164</v>
      </c>
      <c r="P70" s="61">
        <v>89.1</v>
      </c>
      <c r="Q70" s="61">
        <v>5.37</v>
      </c>
      <c r="R70" s="61">
        <f t="shared" si="0"/>
        <v>478.47</v>
      </c>
      <c r="S70" s="87">
        <f t="shared" si="1"/>
        <v>0.13670571428571429</v>
      </c>
      <c r="T70" s="61" t="s">
        <v>71</v>
      </c>
      <c r="U70" s="61" t="s">
        <v>130</v>
      </c>
      <c r="V70" s="61" t="s">
        <v>73</v>
      </c>
      <c r="W70" s="61" t="s">
        <v>74</v>
      </c>
      <c r="X70" s="44" t="s">
        <v>278</v>
      </c>
      <c r="Y70" s="44" t="s">
        <v>278</v>
      </c>
      <c r="Z70" s="61" t="s">
        <v>77</v>
      </c>
      <c r="AA70" s="38">
        <v>0</v>
      </c>
      <c r="AB70" s="53" t="s">
        <v>119</v>
      </c>
      <c r="AC70" s="38" t="s">
        <v>77</v>
      </c>
      <c r="AD70" s="61"/>
      <c r="AE70" s="61"/>
      <c r="AF70" s="61"/>
      <c r="AG70" s="44" t="s">
        <v>267</v>
      </c>
      <c r="AH70" s="61"/>
      <c r="AI70" s="61"/>
      <c r="AJ70" s="61"/>
      <c r="AK70" s="66"/>
      <c r="AL70" s="73" t="s">
        <v>250</v>
      </c>
      <c r="AM70" s="62"/>
      <c r="AN70" s="68" t="s">
        <v>283</v>
      </c>
      <c r="AO70" s="65"/>
    </row>
    <row r="71" spans="2:41" ht="34.9" customHeight="1">
      <c r="B71" s="99">
        <v>67</v>
      </c>
      <c r="C71" s="60">
        <v>0</v>
      </c>
      <c r="D71" s="60">
        <v>0</v>
      </c>
      <c r="E71" s="60">
        <v>0</v>
      </c>
      <c r="F71" s="60">
        <v>0</v>
      </c>
      <c r="G71" s="60">
        <v>0</v>
      </c>
      <c r="H71" s="96">
        <f t="shared" si="3"/>
        <v>0</v>
      </c>
      <c r="I71" s="60">
        <v>51</v>
      </c>
      <c r="J71" s="61">
        <v>1002991</v>
      </c>
      <c r="K71" s="61" t="s">
        <v>275</v>
      </c>
      <c r="L71" s="61">
        <v>140066</v>
      </c>
      <c r="M71" s="40" t="s">
        <v>284</v>
      </c>
      <c r="N71" s="40" t="s">
        <v>285</v>
      </c>
      <c r="O71" s="40" t="s">
        <v>286</v>
      </c>
      <c r="P71" s="61">
        <v>57.28</v>
      </c>
      <c r="Q71" s="61">
        <v>7.85</v>
      </c>
      <c r="R71" s="61">
        <f t="shared" si="0"/>
        <v>449.65</v>
      </c>
      <c r="S71" s="87">
        <f t="shared" si="1"/>
        <v>0.12847142857142857</v>
      </c>
      <c r="T71" s="61" t="s">
        <v>71</v>
      </c>
      <c r="U71" s="61" t="s">
        <v>72</v>
      </c>
      <c r="V71" s="61" t="s">
        <v>73</v>
      </c>
      <c r="W71" s="61" t="s">
        <v>74</v>
      </c>
      <c r="X71" s="44" t="s">
        <v>107</v>
      </c>
      <c r="Y71" s="44" t="s">
        <v>215</v>
      </c>
      <c r="Z71" s="61" t="s">
        <v>108</v>
      </c>
      <c r="AA71" s="38">
        <v>91</v>
      </c>
      <c r="AB71" s="52" t="s">
        <v>109</v>
      </c>
      <c r="AC71" s="38" t="s">
        <v>77</v>
      </c>
      <c r="AD71" s="61"/>
      <c r="AE71" s="61"/>
      <c r="AF71" s="61"/>
      <c r="AG71" s="44" t="s">
        <v>267</v>
      </c>
      <c r="AH71" s="61"/>
      <c r="AI71" s="61"/>
      <c r="AJ71" s="61"/>
      <c r="AK71" s="66"/>
      <c r="AL71" s="73" t="s">
        <v>250</v>
      </c>
      <c r="AM71" s="62"/>
      <c r="AN71" s="61" t="s">
        <v>222</v>
      </c>
      <c r="AO71" s="65"/>
    </row>
    <row r="72" spans="2:41" ht="34.9" customHeight="1">
      <c r="B72" s="100">
        <v>68</v>
      </c>
      <c r="C72" s="94">
        <v>0</v>
      </c>
      <c r="D72" s="94">
        <v>0</v>
      </c>
      <c r="E72" s="94">
        <v>0</v>
      </c>
      <c r="F72" s="94">
        <v>0</v>
      </c>
      <c r="G72" s="94">
        <v>0</v>
      </c>
      <c r="H72" s="96">
        <f t="shared" si="3"/>
        <v>0</v>
      </c>
      <c r="I72" s="77">
        <v>52</v>
      </c>
      <c r="J72" s="61">
        <v>1002995</v>
      </c>
      <c r="K72" s="61" t="s">
        <v>275</v>
      </c>
      <c r="L72" s="61">
        <v>138106</v>
      </c>
      <c r="M72" s="40" t="s">
        <v>287</v>
      </c>
      <c r="N72" s="40" t="s">
        <v>288</v>
      </c>
      <c r="O72" s="40" t="s">
        <v>289</v>
      </c>
      <c r="P72" s="61">
        <v>146.49</v>
      </c>
      <c r="Q72" s="61">
        <v>6.18</v>
      </c>
      <c r="R72" s="61">
        <f t="shared" si="0"/>
        <v>905.31</v>
      </c>
      <c r="S72" s="87">
        <f t="shared" si="1"/>
        <v>0.25866</v>
      </c>
      <c r="T72" s="61" t="s">
        <v>71</v>
      </c>
      <c r="U72" s="61" t="s">
        <v>89</v>
      </c>
      <c r="V72" s="61" t="s">
        <v>73</v>
      </c>
      <c r="W72" s="61" t="s">
        <v>74</v>
      </c>
      <c r="X72" s="44" t="s">
        <v>107</v>
      </c>
      <c r="Y72" s="44" t="s">
        <v>215</v>
      </c>
      <c r="Z72" s="61" t="s">
        <v>77</v>
      </c>
      <c r="AA72" s="38">
        <v>32</v>
      </c>
      <c r="AB72" s="49" t="s">
        <v>78</v>
      </c>
      <c r="AC72" s="38" t="s">
        <v>77</v>
      </c>
      <c r="AD72" s="61"/>
      <c r="AE72" s="61"/>
      <c r="AF72" s="61"/>
      <c r="AG72" s="44" t="s">
        <v>267</v>
      </c>
      <c r="AH72" s="61"/>
      <c r="AI72" s="61"/>
      <c r="AJ72" s="61"/>
      <c r="AK72" s="66"/>
      <c r="AL72" s="73" t="s">
        <v>250</v>
      </c>
      <c r="AM72" s="62"/>
      <c r="AN72" s="61" t="s">
        <v>222</v>
      </c>
      <c r="AO72" s="65"/>
    </row>
    <row r="73" spans="2:41" ht="34.9" customHeight="1">
      <c r="B73" s="98">
        <v>69</v>
      </c>
      <c r="C73" s="94">
        <v>0</v>
      </c>
      <c r="D73" s="94">
        <v>0</v>
      </c>
      <c r="E73" s="94">
        <v>0</v>
      </c>
      <c r="F73" s="94">
        <v>0</v>
      </c>
      <c r="G73" s="94">
        <v>0</v>
      </c>
      <c r="H73" s="96">
        <f t="shared" si="3"/>
        <v>0</v>
      </c>
      <c r="I73" s="60">
        <v>53</v>
      </c>
      <c r="J73" s="61">
        <v>1002778</v>
      </c>
      <c r="K73" s="61" t="s">
        <v>275</v>
      </c>
      <c r="L73" s="61">
        <v>138053</v>
      </c>
      <c r="M73" s="40" t="s">
        <v>290</v>
      </c>
      <c r="N73" s="40" t="s">
        <v>291</v>
      </c>
      <c r="O73" s="40" t="s">
        <v>292</v>
      </c>
      <c r="P73" s="61">
        <v>80.790000000000006</v>
      </c>
      <c r="Q73" s="61">
        <v>7.83</v>
      </c>
      <c r="R73" s="61">
        <f t="shared" si="0"/>
        <v>632.59</v>
      </c>
      <c r="S73" s="87">
        <f t="shared" si="1"/>
        <v>0.18074000000000001</v>
      </c>
      <c r="T73" s="61" t="s">
        <v>71</v>
      </c>
      <c r="U73" s="61" t="s">
        <v>72</v>
      </c>
      <c r="V73" s="61" t="s">
        <v>73</v>
      </c>
      <c r="W73" s="62" t="s">
        <v>74</v>
      </c>
      <c r="X73" s="44" t="s">
        <v>107</v>
      </c>
      <c r="Y73" s="44" t="s">
        <v>215</v>
      </c>
      <c r="Z73" s="61" t="s">
        <v>77</v>
      </c>
      <c r="AA73" s="38">
        <v>54</v>
      </c>
      <c r="AB73" s="51" t="s">
        <v>99</v>
      </c>
      <c r="AC73" s="38" t="s">
        <v>77</v>
      </c>
      <c r="AD73" s="61"/>
      <c r="AE73" s="61"/>
      <c r="AF73" s="61"/>
      <c r="AG73" s="44" t="s">
        <v>267</v>
      </c>
      <c r="AH73" s="61"/>
      <c r="AI73" s="61"/>
      <c r="AJ73" s="61"/>
      <c r="AK73" s="66"/>
      <c r="AL73" s="73" t="s">
        <v>250</v>
      </c>
      <c r="AM73" s="62"/>
      <c r="AN73" s="61" t="s">
        <v>222</v>
      </c>
      <c r="AO73" s="65"/>
    </row>
    <row r="74" spans="2:41" ht="34.9" customHeight="1">
      <c r="B74" s="98">
        <v>70</v>
      </c>
      <c r="C74" s="94">
        <v>0</v>
      </c>
      <c r="D74" s="94">
        <v>0</v>
      </c>
      <c r="E74" s="94">
        <v>0</v>
      </c>
      <c r="F74" s="94">
        <v>0</v>
      </c>
      <c r="G74" s="94">
        <v>0</v>
      </c>
      <c r="H74" s="96">
        <f t="shared" si="3"/>
        <v>0</v>
      </c>
      <c r="I74" s="77">
        <v>54</v>
      </c>
      <c r="J74" s="61">
        <v>1003029</v>
      </c>
      <c r="K74" s="61" t="s">
        <v>275</v>
      </c>
      <c r="L74" s="61">
        <v>140037</v>
      </c>
      <c r="M74" s="40" t="s">
        <v>289</v>
      </c>
      <c r="N74" s="40" t="s">
        <v>293</v>
      </c>
      <c r="O74" s="40" t="s">
        <v>294</v>
      </c>
      <c r="P74" s="61">
        <v>50.48</v>
      </c>
      <c r="Q74" s="61">
        <v>7.48</v>
      </c>
      <c r="R74" s="61">
        <f t="shared" si="0"/>
        <v>377.59</v>
      </c>
      <c r="S74" s="87">
        <f t="shared" si="1"/>
        <v>0.10788285714285714</v>
      </c>
      <c r="T74" s="61" t="s">
        <v>105</v>
      </c>
      <c r="U74" s="61" t="s">
        <v>146</v>
      </c>
      <c r="V74" s="61" t="s">
        <v>73</v>
      </c>
      <c r="W74" s="62" t="s">
        <v>74</v>
      </c>
      <c r="X74" s="44" t="s">
        <v>107</v>
      </c>
      <c r="Y74" s="44" t="s">
        <v>178</v>
      </c>
      <c r="Z74" s="61" t="s">
        <v>108</v>
      </c>
      <c r="AA74" s="38">
        <v>75</v>
      </c>
      <c r="AB74" s="54" t="s">
        <v>123</v>
      </c>
      <c r="AC74" s="38" t="s">
        <v>77</v>
      </c>
      <c r="AD74" s="61"/>
      <c r="AE74" s="61"/>
      <c r="AF74" s="61"/>
      <c r="AG74" s="44" t="s">
        <v>267</v>
      </c>
      <c r="AH74" s="61"/>
      <c r="AI74" s="61"/>
      <c r="AJ74" s="61"/>
      <c r="AK74" s="66"/>
      <c r="AL74" s="73" t="s">
        <v>250</v>
      </c>
      <c r="AM74" s="62"/>
      <c r="AN74" s="68" t="s">
        <v>295</v>
      </c>
      <c r="AO74" s="65"/>
    </row>
    <row r="75" spans="2:41" ht="34.9" customHeight="1">
      <c r="B75" s="99">
        <v>71</v>
      </c>
      <c r="C75" s="60">
        <v>0</v>
      </c>
      <c r="D75" s="60">
        <v>0</v>
      </c>
      <c r="E75" s="60">
        <v>0</v>
      </c>
      <c r="F75" s="60">
        <v>0</v>
      </c>
      <c r="G75" s="60">
        <v>0</v>
      </c>
      <c r="H75" s="96">
        <f t="shared" si="3"/>
        <v>0</v>
      </c>
      <c r="I75" s="60">
        <v>55</v>
      </c>
      <c r="J75" s="61">
        <v>1003264</v>
      </c>
      <c r="K75" s="61" t="s">
        <v>275</v>
      </c>
      <c r="L75" s="61">
        <v>139961</v>
      </c>
      <c r="M75" s="40" t="s">
        <v>296</v>
      </c>
      <c r="N75" s="40" t="s">
        <v>297</v>
      </c>
      <c r="O75" s="40" t="s">
        <v>298</v>
      </c>
      <c r="P75" s="61">
        <v>46.62</v>
      </c>
      <c r="Q75" s="61">
        <v>8.24</v>
      </c>
      <c r="R75" s="61">
        <f t="shared" si="0"/>
        <v>384.15</v>
      </c>
      <c r="S75" s="87">
        <f t="shared" si="1"/>
        <v>0.10975714285714284</v>
      </c>
      <c r="T75" s="61" t="s">
        <v>71</v>
      </c>
      <c r="U75" s="61" t="s">
        <v>138</v>
      </c>
      <c r="V75" s="61" t="s">
        <v>73</v>
      </c>
      <c r="W75" s="61" t="s">
        <v>74</v>
      </c>
      <c r="X75" s="44" t="s">
        <v>107</v>
      </c>
      <c r="Y75" s="44" t="s">
        <v>178</v>
      </c>
      <c r="Z75" s="61" t="s">
        <v>77</v>
      </c>
      <c r="AA75" s="38">
        <v>0</v>
      </c>
      <c r="AB75" s="53" t="s">
        <v>119</v>
      </c>
      <c r="AC75" s="38" t="s">
        <v>77</v>
      </c>
      <c r="AD75" s="61"/>
      <c r="AE75" s="61"/>
      <c r="AF75" s="61"/>
      <c r="AG75" s="44" t="s">
        <v>267</v>
      </c>
      <c r="AH75" s="61"/>
      <c r="AI75" s="61"/>
      <c r="AJ75" s="80"/>
      <c r="AK75" s="66"/>
      <c r="AL75" s="73" t="s">
        <v>250</v>
      </c>
      <c r="AM75" s="62"/>
      <c r="AN75" s="61" t="s">
        <v>222</v>
      </c>
      <c r="AO75" s="65"/>
    </row>
    <row r="76" spans="2:41" ht="34.9" customHeight="1">
      <c r="B76" s="100">
        <v>72</v>
      </c>
      <c r="C76" s="94">
        <v>0</v>
      </c>
      <c r="D76" s="94">
        <v>0</v>
      </c>
      <c r="E76" s="94">
        <v>0</v>
      </c>
      <c r="F76" s="94">
        <v>0</v>
      </c>
      <c r="G76" s="94">
        <v>0</v>
      </c>
      <c r="H76" s="96">
        <f t="shared" si="3"/>
        <v>0</v>
      </c>
      <c r="I76" s="77">
        <v>56</v>
      </c>
      <c r="J76" s="61">
        <v>1003074</v>
      </c>
      <c r="K76" s="61" t="s">
        <v>275</v>
      </c>
      <c r="L76" s="61">
        <v>140034</v>
      </c>
      <c r="M76" s="40" t="s">
        <v>289</v>
      </c>
      <c r="N76" s="40" t="s">
        <v>298</v>
      </c>
      <c r="O76" s="40" t="s">
        <v>299</v>
      </c>
      <c r="P76" s="61">
        <v>54.64</v>
      </c>
      <c r="Q76" s="61">
        <v>8.1</v>
      </c>
      <c r="R76" s="61">
        <f t="shared" si="0"/>
        <v>442.58</v>
      </c>
      <c r="S76" s="87">
        <f t="shared" si="1"/>
        <v>0.12645142857142858</v>
      </c>
      <c r="T76" s="61" t="s">
        <v>105</v>
      </c>
      <c r="U76" s="61" t="s">
        <v>146</v>
      </c>
      <c r="V76" s="61" t="s">
        <v>73</v>
      </c>
      <c r="W76" s="61" t="s">
        <v>74</v>
      </c>
      <c r="X76" s="44" t="s">
        <v>107</v>
      </c>
      <c r="Y76" s="44" t="s">
        <v>178</v>
      </c>
      <c r="Z76" s="61" t="s">
        <v>108</v>
      </c>
      <c r="AA76" s="38">
        <v>96</v>
      </c>
      <c r="AB76" s="52" t="s">
        <v>109</v>
      </c>
      <c r="AC76" s="38" t="s">
        <v>77</v>
      </c>
      <c r="AD76" s="61"/>
      <c r="AE76" s="61"/>
      <c r="AF76" s="61"/>
      <c r="AG76" s="44" t="s">
        <v>267</v>
      </c>
      <c r="AH76" s="61"/>
      <c r="AI76" s="61"/>
      <c r="AJ76" s="80"/>
      <c r="AK76" s="66"/>
      <c r="AL76" s="73" t="s">
        <v>250</v>
      </c>
      <c r="AM76" s="62"/>
      <c r="AN76" s="68" t="s">
        <v>295</v>
      </c>
      <c r="AO76" s="65"/>
    </row>
    <row r="77" spans="2:41" ht="34.9" customHeight="1">
      <c r="B77" s="98">
        <v>73</v>
      </c>
      <c r="C77" s="94">
        <v>0</v>
      </c>
      <c r="D77" s="94">
        <v>0</v>
      </c>
      <c r="E77" s="94">
        <v>0</v>
      </c>
      <c r="F77" s="94">
        <v>0</v>
      </c>
      <c r="G77" s="94">
        <v>0</v>
      </c>
      <c r="H77" s="96">
        <f t="shared" si="3"/>
        <v>0</v>
      </c>
      <c r="I77" s="60">
        <v>57</v>
      </c>
      <c r="J77" s="61">
        <v>1003931</v>
      </c>
      <c r="K77" s="61" t="s">
        <v>275</v>
      </c>
      <c r="L77" s="61">
        <v>139720</v>
      </c>
      <c r="M77" s="40" t="s">
        <v>300</v>
      </c>
      <c r="N77" s="40" t="s">
        <v>128</v>
      </c>
      <c r="O77" s="40" t="s">
        <v>127</v>
      </c>
      <c r="P77" s="61">
        <v>127.47</v>
      </c>
      <c r="Q77" s="61">
        <v>7.08</v>
      </c>
      <c r="R77" s="61">
        <f t="shared" si="0"/>
        <v>902.49</v>
      </c>
      <c r="S77" s="87">
        <f t="shared" si="1"/>
        <v>0.2578542857142857</v>
      </c>
      <c r="T77" s="61" t="s">
        <v>71</v>
      </c>
      <c r="U77" s="61" t="s">
        <v>89</v>
      </c>
      <c r="V77" s="61" t="s">
        <v>73</v>
      </c>
      <c r="W77" s="61" t="s">
        <v>74</v>
      </c>
      <c r="X77" s="44" t="s">
        <v>107</v>
      </c>
      <c r="Y77" s="44" t="s">
        <v>171</v>
      </c>
      <c r="Z77" s="61" t="s">
        <v>77</v>
      </c>
      <c r="AA77" s="38">
        <v>13</v>
      </c>
      <c r="AB77" s="48" t="s">
        <v>117</v>
      </c>
      <c r="AC77" s="38" t="s">
        <v>77</v>
      </c>
      <c r="AD77" s="61"/>
      <c r="AE77" s="61"/>
      <c r="AF77" s="61"/>
      <c r="AG77" s="44" t="s">
        <v>267</v>
      </c>
      <c r="AH77" s="61"/>
      <c r="AI77" s="61"/>
      <c r="AJ77" s="80"/>
      <c r="AK77" s="66"/>
      <c r="AL77" s="73" t="s">
        <v>250</v>
      </c>
      <c r="AM77" s="62"/>
      <c r="AN77" s="61" t="s">
        <v>222</v>
      </c>
      <c r="AO77" s="65"/>
    </row>
    <row r="78" spans="2:41" ht="34.9" customHeight="1">
      <c r="B78" s="98">
        <v>74</v>
      </c>
      <c r="C78" s="94">
        <v>0</v>
      </c>
      <c r="D78" s="94">
        <v>0</v>
      </c>
      <c r="E78" s="94">
        <v>0</v>
      </c>
      <c r="F78" s="94">
        <v>0</v>
      </c>
      <c r="G78" s="94">
        <v>0</v>
      </c>
      <c r="H78" s="96">
        <f t="shared" si="3"/>
        <v>0</v>
      </c>
      <c r="I78" s="77">
        <v>58</v>
      </c>
      <c r="J78" s="61">
        <v>1005307</v>
      </c>
      <c r="K78" s="61" t="s">
        <v>275</v>
      </c>
      <c r="L78" s="61">
        <v>136931</v>
      </c>
      <c r="M78" s="40" t="s">
        <v>301</v>
      </c>
      <c r="N78" s="40" t="s">
        <v>302</v>
      </c>
      <c r="O78" s="40" t="s">
        <v>162</v>
      </c>
      <c r="P78" s="61">
        <v>89.04</v>
      </c>
      <c r="Q78" s="61">
        <v>7.27</v>
      </c>
      <c r="R78" s="61">
        <f t="shared" si="0"/>
        <v>647.32000000000005</v>
      </c>
      <c r="S78" s="87">
        <f t="shared" si="1"/>
        <v>0.18494857142857143</v>
      </c>
      <c r="T78" s="61" t="s">
        <v>105</v>
      </c>
      <c r="U78" s="61" t="s">
        <v>72</v>
      </c>
      <c r="V78" s="61" t="s">
        <v>73</v>
      </c>
      <c r="W78" s="62" t="s">
        <v>74</v>
      </c>
      <c r="X78" s="44" t="s">
        <v>75</v>
      </c>
      <c r="Y78" s="44" t="s">
        <v>303</v>
      </c>
      <c r="Z78" s="61" t="s">
        <v>77</v>
      </c>
      <c r="AA78" s="38">
        <v>72</v>
      </c>
      <c r="AB78" s="54" t="s">
        <v>123</v>
      </c>
      <c r="AC78" s="38" t="s">
        <v>77</v>
      </c>
      <c r="AD78" s="61"/>
      <c r="AE78" s="61"/>
      <c r="AF78" s="61"/>
      <c r="AG78" s="44" t="s">
        <v>267</v>
      </c>
      <c r="AH78" s="61"/>
      <c r="AI78" s="61"/>
      <c r="AJ78" s="80" t="s">
        <v>304</v>
      </c>
      <c r="AK78" s="66"/>
      <c r="AL78" s="73" t="s">
        <v>250</v>
      </c>
      <c r="AM78" s="62"/>
      <c r="AN78" s="68" t="s">
        <v>305</v>
      </c>
      <c r="AO78" s="65"/>
    </row>
    <row r="79" spans="2:41" ht="34.9" customHeight="1">
      <c r="B79" s="99">
        <v>75</v>
      </c>
      <c r="C79" s="60">
        <v>0</v>
      </c>
      <c r="D79" s="60">
        <v>0</v>
      </c>
      <c r="E79" s="60">
        <v>0</v>
      </c>
      <c r="F79" s="60">
        <v>0</v>
      </c>
      <c r="G79" s="60">
        <v>0</v>
      </c>
      <c r="H79" s="96">
        <f t="shared" si="3"/>
        <v>0</v>
      </c>
      <c r="I79" s="60">
        <v>59</v>
      </c>
      <c r="J79" s="61">
        <v>1005280</v>
      </c>
      <c r="K79" s="61" t="s">
        <v>275</v>
      </c>
      <c r="L79" s="61">
        <v>139129</v>
      </c>
      <c r="M79" s="40" t="s">
        <v>162</v>
      </c>
      <c r="N79" s="40" t="s">
        <v>306</v>
      </c>
      <c r="O79" s="40" t="s">
        <v>301</v>
      </c>
      <c r="P79" s="61">
        <v>64.599999999999994</v>
      </c>
      <c r="Q79" s="61">
        <v>5.7</v>
      </c>
      <c r="R79" s="61">
        <f t="shared" si="0"/>
        <v>368.22</v>
      </c>
      <c r="S79" s="87">
        <f t="shared" si="1"/>
        <v>0.10520571428571429</v>
      </c>
      <c r="T79" s="61" t="s">
        <v>71</v>
      </c>
      <c r="U79" s="61" t="s">
        <v>89</v>
      </c>
      <c r="V79" s="61" t="s">
        <v>73</v>
      </c>
      <c r="W79" s="62" t="s">
        <v>74</v>
      </c>
      <c r="X79" s="44" t="s">
        <v>75</v>
      </c>
      <c r="Y79" s="44" t="s">
        <v>303</v>
      </c>
      <c r="Z79" s="61" t="s">
        <v>77</v>
      </c>
      <c r="AA79" s="38">
        <v>29</v>
      </c>
      <c r="AB79" s="49" t="s">
        <v>78</v>
      </c>
      <c r="AC79" s="38" t="s">
        <v>77</v>
      </c>
      <c r="AD79" s="61"/>
      <c r="AE79" s="61"/>
      <c r="AF79" s="61"/>
      <c r="AG79" s="44" t="s">
        <v>267</v>
      </c>
      <c r="AH79" s="61"/>
      <c r="AI79" s="61"/>
      <c r="AJ79" s="80"/>
      <c r="AK79" s="66"/>
      <c r="AL79" s="73" t="s">
        <v>250</v>
      </c>
      <c r="AM79" s="62"/>
      <c r="AN79" s="61" t="s">
        <v>222</v>
      </c>
      <c r="AO79" s="65"/>
    </row>
    <row r="80" spans="2:41" ht="34.9" customHeight="1">
      <c r="B80" s="98">
        <v>76</v>
      </c>
      <c r="C80" s="94">
        <v>0</v>
      </c>
      <c r="D80" s="94">
        <v>0</v>
      </c>
      <c r="E80" s="94">
        <v>0</v>
      </c>
      <c r="F80" s="94">
        <v>0</v>
      </c>
      <c r="G80" s="94">
        <v>0</v>
      </c>
      <c r="H80" s="96">
        <f t="shared" si="3"/>
        <v>0</v>
      </c>
      <c r="I80" s="77">
        <v>60</v>
      </c>
      <c r="J80" s="61">
        <v>1003749</v>
      </c>
      <c r="K80" s="61" t="s">
        <v>275</v>
      </c>
      <c r="L80" s="61">
        <v>137286</v>
      </c>
      <c r="M80" s="40" t="s">
        <v>307</v>
      </c>
      <c r="N80" s="40" t="s">
        <v>175</v>
      </c>
      <c r="O80" s="40" t="s">
        <v>177</v>
      </c>
      <c r="P80" s="61">
        <v>145.22999999999999</v>
      </c>
      <c r="Q80" s="61">
        <v>6.5</v>
      </c>
      <c r="R80" s="61">
        <f t="shared" si="0"/>
        <v>944</v>
      </c>
      <c r="S80" s="87">
        <f t="shared" si="1"/>
        <v>0.26971428571428574</v>
      </c>
      <c r="T80" s="61" t="s">
        <v>71</v>
      </c>
      <c r="U80" s="61" t="s">
        <v>130</v>
      </c>
      <c r="V80" s="61" t="s">
        <v>73</v>
      </c>
      <c r="W80" s="61" t="s">
        <v>74</v>
      </c>
      <c r="X80" s="44" t="s">
        <v>107</v>
      </c>
      <c r="Y80" s="44" t="s">
        <v>308</v>
      </c>
      <c r="Z80" s="61" t="s">
        <v>77</v>
      </c>
      <c r="AA80" s="38">
        <v>0</v>
      </c>
      <c r="AB80" s="53" t="s">
        <v>119</v>
      </c>
      <c r="AC80" s="38" t="s">
        <v>77</v>
      </c>
      <c r="AD80" s="61"/>
      <c r="AE80" s="61"/>
      <c r="AF80" s="61"/>
      <c r="AG80" s="44" t="s">
        <v>309</v>
      </c>
      <c r="AH80" s="61"/>
      <c r="AI80" s="61"/>
      <c r="AJ80" s="80" t="s">
        <v>310</v>
      </c>
      <c r="AK80" s="66"/>
      <c r="AL80" s="73" t="s">
        <v>250</v>
      </c>
      <c r="AM80" s="61"/>
      <c r="AN80" s="61" t="s">
        <v>222</v>
      </c>
      <c r="AO80" s="65"/>
    </row>
    <row r="81" spans="2:41" ht="34.9" customHeight="1">
      <c r="B81" s="99">
        <v>77</v>
      </c>
      <c r="C81" s="60">
        <v>0</v>
      </c>
      <c r="D81" s="60">
        <v>0</v>
      </c>
      <c r="E81" s="60">
        <v>0</v>
      </c>
      <c r="F81" s="60">
        <v>0</v>
      </c>
      <c r="G81" s="60">
        <v>0</v>
      </c>
      <c r="H81" s="96">
        <f t="shared" si="3"/>
        <v>0</v>
      </c>
      <c r="I81" s="60">
        <v>61</v>
      </c>
      <c r="J81" s="61">
        <v>1003579</v>
      </c>
      <c r="K81" s="61" t="s">
        <v>275</v>
      </c>
      <c r="L81" s="61">
        <v>138027</v>
      </c>
      <c r="M81" s="40" t="s">
        <v>311</v>
      </c>
      <c r="N81" s="40" t="s">
        <v>312</v>
      </c>
      <c r="O81" s="40" t="s">
        <v>172</v>
      </c>
      <c r="P81" s="61">
        <v>132.9</v>
      </c>
      <c r="Q81" s="61">
        <v>6.97</v>
      </c>
      <c r="R81" s="61">
        <f t="shared" si="0"/>
        <v>926.31</v>
      </c>
      <c r="S81" s="87">
        <f t="shared" si="1"/>
        <v>0.26466000000000001</v>
      </c>
      <c r="T81" s="61" t="s">
        <v>71</v>
      </c>
      <c r="U81" s="61" t="s">
        <v>72</v>
      </c>
      <c r="V81" s="61" t="s">
        <v>73</v>
      </c>
      <c r="W81" s="61" t="s">
        <v>74</v>
      </c>
      <c r="X81" s="44" t="s">
        <v>107</v>
      </c>
      <c r="Y81" s="44" t="s">
        <v>107</v>
      </c>
      <c r="Z81" s="61" t="s">
        <v>77</v>
      </c>
      <c r="AA81" s="38">
        <v>0</v>
      </c>
      <c r="AB81" s="53" t="s">
        <v>119</v>
      </c>
      <c r="AC81" s="38" t="s">
        <v>77</v>
      </c>
      <c r="AD81" s="61"/>
      <c r="AE81" s="61"/>
      <c r="AF81" s="61"/>
      <c r="AG81" s="44"/>
      <c r="AH81" s="61"/>
      <c r="AI81" s="61"/>
      <c r="AJ81" s="80"/>
      <c r="AK81" s="66"/>
      <c r="AL81" s="73" t="s">
        <v>250</v>
      </c>
      <c r="AM81" s="61"/>
      <c r="AN81" s="68" t="s">
        <v>313</v>
      </c>
      <c r="AO81" s="65"/>
    </row>
    <row r="82" spans="2:41" ht="34.9" customHeight="1">
      <c r="B82" s="100">
        <v>78</v>
      </c>
      <c r="C82" s="94">
        <v>0</v>
      </c>
      <c r="D82" s="94">
        <v>0</v>
      </c>
      <c r="E82" s="94">
        <v>0</v>
      </c>
      <c r="F82" s="94">
        <v>1</v>
      </c>
      <c r="G82" s="94">
        <v>0</v>
      </c>
      <c r="H82" s="96">
        <f t="shared" si="3"/>
        <v>1</v>
      </c>
      <c r="I82" s="78">
        <v>62</v>
      </c>
      <c r="J82" s="61">
        <v>1000646</v>
      </c>
      <c r="K82" s="61" t="s">
        <v>275</v>
      </c>
      <c r="L82" s="61">
        <v>138653</v>
      </c>
      <c r="M82" s="40" t="s">
        <v>307</v>
      </c>
      <c r="N82" s="40" t="s">
        <v>314</v>
      </c>
      <c r="O82" s="40" t="s">
        <v>315</v>
      </c>
      <c r="P82" s="61">
        <v>55.57</v>
      </c>
      <c r="Q82" s="61">
        <v>4.76</v>
      </c>
      <c r="R82" s="61">
        <f t="shared" si="0"/>
        <v>264.51</v>
      </c>
      <c r="S82" s="87">
        <f t="shared" si="1"/>
        <v>7.5574285714285705E-2</v>
      </c>
      <c r="T82" s="61" t="s">
        <v>71</v>
      </c>
      <c r="U82" s="61" t="s">
        <v>130</v>
      </c>
      <c r="V82" s="61" t="s">
        <v>143</v>
      </c>
      <c r="W82" s="62" t="s">
        <v>74</v>
      </c>
      <c r="X82" s="44" t="s">
        <v>131</v>
      </c>
      <c r="Y82" s="44" t="s">
        <v>242</v>
      </c>
      <c r="Z82" s="61" t="s">
        <v>77</v>
      </c>
      <c r="AA82" s="38">
        <v>0</v>
      </c>
      <c r="AB82" s="53" t="s">
        <v>119</v>
      </c>
      <c r="AC82" s="38" t="s">
        <v>77</v>
      </c>
      <c r="AD82" s="61"/>
      <c r="AE82" s="61"/>
      <c r="AF82" s="61"/>
      <c r="AG82" s="44" t="s">
        <v>316</v>
      </c>
      <c r="AH82" s="61"/>
      <c r="AI82" s="61"/>
      <c r="AJ82" s="80"/>
      <c r="AK82" s="66"/>
      <c r="AL82" s="73" t="s">
        <v>250</v>
      </c>
      <c r="AM82" s="61"/>
      <c r="AN82" s="61" t="s">
        <v>222</v>
      </c>
      <c r="AO82" s="65"/>
    </row>
    <row r="83" spans="2:41" ht="34.9" customHeight="1">
      <c r="B83" s="98">
        <v>79</v>
      </c>
      <c r="C83" s="94">
        <v>0</v>
      </c>
      <c r="D83" s="94">
        <v>0</v>
      </c>
      <c r="E83" s="94">
        <v>0</v>
      </c>
      <c r="F83" s="94">
        <v>0</v>
      </c>
      <c r="G83" s="94">
        <v>0</v>
      </c>
      <c r="H83" s="96">
        <f t="shared" si="3"/>
        <v>0</v>
      </c>
      <c r="I83" s="77">
        <v>63</v>
      </c>
      <c r="J83" s="61">
        <v>1000964</v>
      </c>
      <c r="K83" s="61" t="s">
        <v>275</v>
      </c>
      <c r="L83" s="61">
        <v>141059</v>
      </c>
      <c r="M83" s="40" t="s">
        <v>317</v>
      </c>
      <c r="N83" s="40" t="s">
        <v>144</v>
      </c>
      <c r="O83" s="40" t="s">
        <v>137</v>
      </c>
      <c r="P83" s="61">
        <v>32.380000000000003</v>
      </c>
      <c r="Q83" s="61">
        <v>7.86</v>
      </c>
      <c r="R83" s="61">
        <f t="shared" si="0"/>
        <v>254.51</v>
      </c>
      <c r="S83" s="87">
        <f t="shared" si="1"/>
        <v>7.2717142857142855E-2</v>
      </c>
      <c r="T83" s="61" t="s">
        <v>318</v>
      </c>
      <c r="U83" s="61" t="s">
        <v>130</v>
      </c>
      <c r="V83" s="61" t="s">
        <v>73</v>
      </c>
      <c r="W83" s="62" t="s">
        <v>74</v>
      </c>
      <c r="X83" s="44" t="s">
        <v>131</v>
      </c>
      <c r="Y83" s="44" t="s">
        <v>319</v>
      </c>
      <c r="Z83" s="61" t="s">
        <v>77</v>
      </c>
      <c r="AA83" s="38">
        <v>0</v>
      </c>
      <c r="AB83" s="53" t="s">
        <v>119</v>
      </c>
      <c r="AC83" s="38" t="s">
        <v>77</v>
      </c>
      <c r="AD83" s="61"/>
      <c r="AE83" s="61"/>
      <c r="AF83" s="61"/>
      <c r="AG83" s="44"/>
      <c r="AH83" s="61"/>
      <c r="AI83" s="61"/>
      <c r="AJ83" s="80"/>
      <c r="AK83" s="66"/>
      <c r="AL83" s="73" t="s">
        <v>250</v>
      </c>
      <c r="AM83" s="61"/>
      <c r="AN83" s="61" t="s">
        <v>222</v>
      </c>
      <c r="AO83" s="65"/>
    </row>
    <row r="84" spans="2:41" ht="34.9" customHeight="1">
      <c r="B84" s="98">
        <v>80</v>
      </c>
      <c r="C84" s="94">
        <v>0</v>
      </c>
      <c r="D84" s="94">
        <v>0</v>
      </c>
      <c r="E84" s="94">
        <v>0</v>
      </c>
      <c r="F84" s="94">
        <v>0</v>
      </c>
      <c r="G84" s="94">
        <v>0</v>
      </c>
      <c r="H84" s="96">
        <f t="shared" ref="H84" si="4">SUM(C84:G84)</f>
        <v>0</v>
      </c>
      <c r="I84" s="77">
        <v>63</v>
      </c>
      <c r="J84" s="61">
        <v>1000918</v>
      </c>
      <c r="K84" s="61" t="s">
        <v>275</v>
      </c>
      <c r="L84" s="61">
        <v>519001</v>
      </c>
      <c r="M84" s="40" t="s">
        <v>320</v>
      </c>
      <c r="N84" s="40" t="s">
        <v>321</v>
      </c>
      <c r="O84" s="40" t="s">
        <v>322</v>
      </c>
      <c r="P84" s="61">
        <v>36.47</v>
      </c>
      <c r="Q84" s="61">
        <v>7.14</v>
      </c>
      <c r="R84" s="61">
        <f t="shared" si="0"/>
        <v>260.39999999999998</v>
      </c>
      <c r="S84" s="87">
        <f t="shared" si="1"/>
        <v>7.4399999999999994E-2</v>
      </c>
      <c r="T84" s="61" t="s">
        <v>318</v>
      </c>
      <c r="U84" s="61" t="s">
        <v>130</v>
      </c>
      <c r="V84" s="61" t="s">
        <v>73</v>
      </c>
      <c r="W84" s="62" t="s">
        <v>74</v>
      </c>
      <c r="X84" s="44" t="s">
        <v>131</v>
      </c>
      <c r="Y84" s="44" t="s">
        <v>319</v>
      </c>
      <c r="Z84" s="61" t="s">
        <v>77</v>
      </c>
      <c r="AA84" s="38">
        <v>0</v>
      </c>
      <c r="AB84" s="53" t="s">
        <v>119</v>
      </c>
      <c r="AC84" s="38" t="s">
        <v>77</v>
      </c>
      <c r="AD84" s="61"/>
      <c r="AE84" s="61"/>
      <c r="AF84" s="61"/>
      <c r="AG84" s="44"/>
      <c r="AH84" s="61"/>
      <c r="AI84" s="61"/>
      <c r="AJ84" s="80"/>
      <c r="AK84" s="66"/>
      <c r="AL84" s="73" t="s">
        <v>250</v>
      </c>
      <c r="AM84" s="61"/>
      <c r="AN84" s="61" t="s">
        <v>222</v>
      </c>
      <c r="AO84" s="65"/>
    </row>
    <row r="85" spans="2:41" ht="34.9" customHeight="1">
      <c r="B85" s="99">
        <v>81</v>
      </c>
      <c r="C85" s="94">
        <v>0</v>
      </c>
      <c r="D85" s="94">
        <v>0</v>
      </c>
      <c r="E85" s="94">
        <v>1</v>
      </c>
      <c r="F85" s="94">
        <v>0</v>
      </c>
      <c r="G85" s="94">
        <v>0</v>
      </c>
      <c r="H85" s="96">
        <f t="shared" si="3"/>
        <v>1</v>
      </c>
      <c r="I85" s="78">
        <v>64</v>
      </c>
      <c r="J85" s="61">
        <v>1000910</v>
      </c>
      <c r="K85" s="61" t="s">
        <v>275</v>
      </c>
      <c r="L85" s="61">
        <v>518992</v>
      </c>
      <c r="M85" s="40" t="s">
        <v>136</v>
      </c>
      <c r="N85" s="40" t="s">
        <v>322</v>
      </c>
      <c r="O85" s="40" t="s">
        <v>323</v>
      </c>
      <c r="P85" s="61">
        <v>28.5</v>
      </c>
      <c r="Q85" s="61">
        <v>6.86</v>
      </c>
      <c r="R85" s="61">
        <f t="shared" si="0"/>
        <v>195.51</v>
      </c>
      <c r="S85" s="87">
        <f t="shared" si="1"/>
        <v>5.586E-2</v>
      </c>
      <c r="T85" s="61" t="s">
        <v>318</v>
      </c>
      <c r="U85" s="61" t="s">
        <v>130</v>
      </c>
      <c r="V85" s="61" t="s">
        <v>73</v>
      </c>
      <c r="W85" s="61" t="s">
        <v>74</v>
      </c>
      <c r="X85" s="44" t="s">
        <v>131</v>
      </c>
      <c r="Y85" s="44" t="s">
        <v>319</v>
      </c>
      <c r="Z85" s="61" t="s">
        <v>77</v>
      </c>
      <c r="AA85" s="38">
        <v>0</v>
      </c>
      <c r="AB85" s="53" t="s">
        <v>119</v>
      </c>
      <c r="AC85" s="38" t="s">
        <v>77</v>
      </c>
      <c r="AD85" s="61"/>
      <c r="AE85" s="61"/>
      <c r="AF85" s="61"/>
      <c r="AG85" s="44"/>
      <c r="AH85" s="61"/>
      <c r="AI85" s="61"/>
      <c r="AJ85" s="80"/>
      <c r="AK85" s="66"/>
      <c r="AL85" s="73" t="s">
        <v>250</v>
      </c>
      <c r="AM85" s="61"/>
      <c r="AN85" s="61" t="s">
        <v>222</v>
      </c>
      <c r="AO85" s="65"/>
    </row>
    <row r="86" spans="2:41" ht="34.9" customHeight="1">
      <c r="B86" s="98">
        <v>82</v>
      </c>
      <c r="C86" s="94">
        <v>0</v>
      </c>
      <c r="D86" s="94">
        <v>0</v>
      </c>
      <c r="E86" s="94">
        <v>1</v>
      </c>
      <c r="F86" s="94">
        <v>0</v>
      </c>
      <c r="G86" s="94">
        <v>0</v>
      </c>
      <c r="H86" s="96">
        <f t="shared" si="3"/>
        <v>1</v>
      </c>
      <c r="I86" s="78">
        <v>64</v>
      </c>
      <c r="J86" s="61">
        <v>1000901</v>
      </c>
      <c r="K86" s="61" t="s">
        <v>275</v>
      </c>
      <c r="L86" s="61">
        <v>518989</v>
      </c>
      <c r="M86" s="40" t="s">
        <v>324</v>
      </c>
      <c r="N86" s="40" t="s">
        <v>323</v>
      </c>
      <c r="O86" s="40" t="s">
        <v>325</v>
      </c>
      <c r="P86" s="61">
        <v>31.46</v>
      </c>
      <c r="Q86" s="61">
        <v>8.6</v>
      </c>
      <c r="R86" s="61">
        <f t="shared" si="0"/>
        <v>270.56</v>
      </c>
      <c r="S86" s="87">
        <f t="shared" si="1"/>
        <v>7.7302857142857145E-2</v>
      </c>
      <c r="T86" s="61" t="s">
        <v>318</v>
      </c>
      <c r="U86" s="61" t="s">
        <v>89</v>
      </c>
      <c r="V86" s="61" t="s">
        <v>73</v>
      </c>
      <c r="W86" s="61" t="s">
        <v>74</v>
      </c>
      <c r="X86" s="44" t="s">
        <v>131</v>
      </c>
      <c r="Y86" s="44" t="s">
        <v>319</v>
      </c>
      <c r="Z86" s="61" t="s">
        <v>77</v>
      </c>
      <c r="AA86" s="38">
        <v>0</v>
      </c>
      <c r="AB86" s="53" t="s">
        <v>119</v>
      </c>
      <c r="AC86" s="38" t="s">
        <v>77</v>
      </c>
      <c r="AD86" s="61"/>
      <c r="AE86" s="61"/>
      <c r="AF86" s="61"/>
      <c r="AG86" s="44"/>
      <c r="AH86" s="61"/>
      <c r="AI86" s="61"/>
      <c r="AJ86" s="80"/>
      <c r="AK86" s="66"/>
      <c r="AL86" s="73" t="s">
        <v>250</v>
      </c>
      <c r="AM86" s="61"/>
      <c r="AN86" s="61" t="s">
        <v>222</v>
      </c>
      <c r="AO86" s="65"/>
    </row>
    <row r="87" spans="2:41" ht="34.9" customHeight="1">
      <c r="B87" s="99">
        <v>83</v>
      </c>
      <c r="C87" s="94">
        <v>0</v>
      </c>
      <c r="D87" s="94">
        <v>0</v>
      </c>
      <c r="E87" s="94">
        <v>1</v>
      </c>
      <c r="F87" s="94">
        <v>0</v>
      </c>
      <c r="G87" s="94">
        <v>0</v>
      </c>
      <c r="H87" s="96">
        <f t="shared" si="3"/>
        <v>1</v>
      </c>
      <c r="I87" s="78">
        <v>64</v>
      </c>
      <c r="J87" s="61">
        <v>1000857</v>
      </c>
      <c r="K87" s="61" t="s">
        <v>275</v>
      </c>
      <c r="L87" s="61">
        <v>518974</v>
      </c>
      <c r="M87" s="40" t="s">
        <v>324</v>
      </c>
      <c r="N87" s="40" t="s">
        <v>325</v>
      </c>
      <c r="O87" s="40" t="s">
        <v>326</v>
      </c>
      <c r="P87" s="61">
        <v>106.59</v>
      </c>
      <c r="Q87" s="61">
        <v>6.84</v>
      </c>
      <c r="R87" s="61">
        <f t="shared" si="0"/>
        <v>729.08</v>
      </c>
      <c r="S87" s="87">
        <f t="shared" si="1"/>
        <v>0.20830857142857145</v>
      </c>
      <c r="T87" s="61" t="s">
        <v>318</v>
      </c>
      <c r="U87" s="61" t="s">
        <v>130</v>
      </c>
      <c r="V87" s="61" t="s">
        <v>73</v>
      </c>
      <c r="W87" s="62" t="s">
        <v>74</v>
      </c>
      <c r="X87" s="44" t="s">
        <v>131</v>
      </c>
      <c r="Y87" s="44" t="s">
        <v>319</v>
      </c>
      <c r="Z87" s="61" t="s">
        <v>77</v>
      </c>
      <c r="AA87" s="38">
        <v>0</v>
      </c>
      <c r="AB87" s="53" t="s">
        <v>119</v>
      </c>
      <c r="AC87" s="38" t="s">
        <v>77</v>
      </c>
      <c r="AD87" s="61"/>
      <c r="AE87" s="61"/>
      <c r="AF87" s="61"/>
      <c r="AG87" s="44"/>
      <c r="AH87" s="61"/>
      <c r="AI87" s="61"/>
      <c r="AJ87" s="80"/>
      <c r="AK87" s="66"/>
      <c r="AL87" s="73" t="s">
        <v>250</v>
      </c>
      <c r="AM87" s="61"/>
      <c r="AN87" s="61" t="s">
        <v>222</v>
      </c>
      <c r="AO87" s="65"/>
    </row>
    <row r="88" spans="2:41" ht="34.9" customHeight="1">
      <c r="B88" s="100">
        <v>84</v>
      </c>
      <c r="C88" s="94">
        <v>0</v>
      </c>
      <c r="D88" s="94">
        <v>0</v>
      </c>
      <c r="E88" s="94">
        <v>1</v>
      </c>
      <c r="F88" s="94">
        <v>0</v>
      </c>
      <c r="G88" s="94">
        <v>0</v>
      </c>
      <c r="H88" s="96">
        <f t="shared" si="3"/>
        <v>1</v>
      </c>
      <c r="I88" s="77">
        <v>65</v>
      </c>
      <c r="J88" s="62">
        <v>1006698</v>
      </c>
      <c r="K88" s="61" t="s">
        <v>275</v>
      </c>
      <c r="L88" s="62">
        <v>91010800</v>
      </c>
      <c r="M88" s="40" t="s">
        <v>327</v>
      </c>
      <c r="N88" s="40" t="s">
        <v>169</v>
      </c>
      <c r="O88" s="40" t="s">
        <v>298</v>
      </c>
      <c r="P88" s="61">
        <v>160.19999999999999</v>
      </c>
      <c r="Q88" s="61">
        <v>6.9</v>
      </c>
      <c r="R88" s="61">
        <f t="shared" si="0"/>
        <v>1105.3800000000001</v>
      </c>
      <c r="S88" s="87">
        <f t="shared" si="1"/>
        <v>0.31582285714285718</v>
      </c>
      <c r="T88" s="61" t="s">
        <v>71</v>
      </c>
      <c r="U88" s="61" t="s">
        <v>89</v>
      </c>
      <c r="V88" s="61" t="s">
        <v>73</v>
      </c>
      <c r="W88" s="62" t="s">
        <v>74</v>
      </c>
      <c r="X88" s="44" t="s">
        <v>131</v>
      </c>
      <c r="Y88" s="44" t="s">
        <v>328</v>
      </c>
      <c r="Z88" s="61" t="s">
        <v>77</v>
      </c>
      <c r="AA88" s="38">
        <v>97</v>
      </c>
      <c r="AB88" s="52" t="s">
        <v>109</v>
      </c>
      <c r="AC88" s="38" t="s">
        <v>77</v>
      </c>
      <c r="AD88" s="61"/>
      <c r="AE88" s="61"/>
      <c r="AF88" s="61"/>
      <c r="AG88" s="44"/>
      <c r="AH88" s="61"/>
      <c r="AI88" s="61"/>
      <c r="AJ88" s="80"/>
      <c r="AK88" s="66"/>
      <c r="AL88" s="73" t="s">
        <v>250</v>
      </c>
      <c r="AM88" s="61"/>
      <c r="AN88" s="61" t="s">
        <v>222</v>
      </c>
      <c r="AO88" s="65"/>
    </row>
    <row r="89" spans="2:41" ht="34.9" customHeight="1">
      <c r="B89" s="98">
        <v>85</v>
      </c>
      <c r="C89" s="94">
        <v>0</v>
      </c>
      <c r="D89" s="94">
        <v>0</v>
      </c>
      <c r="E89" s="94">
        <v>1</v>
      </c>
      <c r="F89" s="94">
        <v>0</v>
      </c>
      <c r="G89" s="94">
        <v>0</v>
      </c>
      <c r="H89" s="96">
        <f t="shared" si="3"/>
        <v>1</v>
      </c>
      <c r="I89" s="77">
        <v>65</v>
      </c>
      <c r="J89" s="62">
        <v>1008289</v>
      </c>
      <c r="K89" s="61" t="s">
        <v>275</v>
      </c>
      <c r="L89" s="62">
        <v>91010799</v>
      </c>
      <c r="M89" s="40" t="s">
        <v>327</v>
      </c>
      <c r="N89" s="40" t="s">
        <v>298</v>
      </c>
      <c r="O89" s="40" t="s">
        <v>103</v>
      </c>
      <c r="P89" s="61">
        <v>56.28</v>
      </c>
      <c r="Q89" s="61">
        <v>7.83</v>
      </c>
      <c r="R89" s="61">
        <f t="shared" si="0"/>
        <v>440.67</v>
      </c>
      <c r="S89" s="87">
        <f t="shared" si="1"/>
        <v>0.12590571428571429</v>
      </c>
      <c r="T89" s="61" t="s">
        <v>71</v>
      </c>
      <c r="U89" s="61" t="s">
        <v>138</v>
      </c>
      <c r="V89" s="61" t="s">
        <v>329</v>
      </c>
      <c r="W89" s="62" t="s">
        <v>74</v>
      </c>
      <c r="X89" s="44" t="s">
        <v>131</v>
      </c>
      <c r="Y89" s="44" t="s">
        <v>328</v>
      </c>
      <c r="Z89" s="61" t="s">
        <v>77</v>
      </c>
      <c r="AA89" s="38">
        <v>0</v>
      </c>
      <c r="AB89" s="53" t="s">
        <v>119</v>
      </c>
      <c r="AC89" s="38" t="s">
        <v>77</v>
      </c>
      <c r="AD89" s="61"/>
      <c r="AE89" s="61"/>
      <c r="AF89" s="61"/>
      <c r="AG89" s="44"/>
      <c r="AH89" s="61"/>
      <c r="AI89" s="61"/>
      <c r="AJ89" s="80"/>
      <c r="AK89" s="66"/>
      <c r="AL89" s="73"/>
      <c r="AM89" s="61"/>
      <c r="AN89" s="61"/>
      <c r="AO89" s="65"/>
    </row>
    <row r="90" spans="2:41" ht="34.9" customHeight="1">
      <c r="B90" s="110">
        <v>86</v>
      </c>
      <c r="C90" s="60">
        <v>0</v>
      </c>
      <c r="D90" s="60">
        <v>0</v>
      </c>
      <c r="E90" s="60">
        <v>0</v>
      </c>
      <c r="F90" s="60">
        <v>0</v>
      </c>
      <c r="G90" s="60">
        <v>0</v>
      </c>
      <c r="H90" s="96">
        <f t="shared" si="3"/>
        <v>0</v>
      </c>
      <c r="I90" s="60">
        <v>67</v>
      </c>
      <c r="J90" s="61">
        <v>1000933</v>
      </c>
      <c r="K90" s="61" t="s">
        <v>275</v>
      </c>
      <c r="L90" s="61">
        <v>527294</v>
      </c>
      <c r="M90" s="40" t="s">
        <v>330</v>
      </c>
      <c r="N90" s="40" t="s">
        <v>331</v>
      </c>
      <c r="O90" s="40" t="s">
        <v>332</v>
      </c>
      <c r="P90" s="61">
        <v>45.8</v>
      </c>
      <c r="Q90" s="61">
        <v>4.42</v>
      </c>
      <c r="R90" s="61">
        <f t="shared" si="0"/>
        <v>202.44</v>
      </c>
      <c r="S90" s="87">
        <f t="shared" si="1"/>
        <v>5.7840000000000003E-2</v>
      </c>
      <c r="T90" s="61" t="s">
        <v>71</v>
      </c>
      <c r="U90" s="61" t="s">
        <v>130</v>
      </c>
      <c r="V90" s="61" t="s">
        <v>329</v>
      </c>
      <c r="W90" s="61" t="s">
        <v>74</v>
      </c>
      <c r="X90" s="44" t="s">
        <v>131</v>
      </c>
      <c r="Y90" s="44" t="s">
        <v>333</v>
      </c>
      <c r="Z90" s="61" t="s">
        <v>77</v>
      </c>
      <c r="AA90" s="38">
        <v>0</v>
      </c>
      <c r="AB90" s="53" t="s">
        <v>119</v>
      </c>
      <c r="AC90" s="38" t="s">
        <v>77</v>
      </c>
      <c r="AD90" s="61"/>
      <c r="AE90" s="61"/>
      <c r="AF90" s="61"/>
      <c r="AG90" s="44" t="s">
        <v>209</v>
      </c>
      <c r="AH90" s="61"/>
      <c r="AI90" s="61"/>
      <c r="AJ90" s="80" t="s">
        <v>334</v>
      </c>
      <c r="AK90" s="66"/>
      <c r="AL90" s="73" t="s">
        <v>250</v>
      </c>
      <c r="AM90" s="61"/>
      <c r="AN90" s="68" t="s">
        <v>335</v>
      </c>
      <c r="AO90" s="65"/>
    </row>
    <row r="91" spans="2:41" ht="34.9" customHeight="1">
      <c r="B91" s="100">
        <v>87</v>
      </c>
      <c r="C91" s="94">
        <v>0</v>
      </c>
      <c r="D91" s="94">
        <v>0</v>
      </c>
      <c r="E91" s="94">
        <v>1</v>
      </c>
      <c r="F91" s="94">
        <v>1</v>
      </c>
      <c r="G91" s="94">
        <v>0</v>
      </c>
      <c r="H91" s="96">
        <f t="shared" si="3"/>
        <v>2</v>
      </c>
      <c r="I91" s="77">
        <v>68</v>
      </c>
      <c r="J91" s="61">
        <v>1000628</v>
      </c>
      <c r="K91" s="61" t="s">
        <v>275</v>
      </c>
      <c r="L91" s="61">
        <v>141349</v>
      </c>
      <c r="M91" s="40" t="s">
        <v>336</v>
      </c>
      <c r="N91" s="40" t="s">
        <v>120</v>
      </c>
      <c r="O91" s="40" t="s">
        <v>121</v>
      </c>
      <c r="P91" s="61">
        <v>25.29</v>
      </c>
      <c r="Q91" s="61">
        <v>2.62</v>
      </c>
      <c r="R91" s="61">
        <f t="shared" si="0"/>
        <v>66.260000000000005</v>
      </c>
      <c r="S91" s="87">
        <f t="shared" si="1"/>
        <v>1.8931428571428571E-2</v>
      </c>
      <c r="T91" s="61" t="s">
        <v>71</v>
      </c>
      <c r="U91" s="61" t="s">
        <v>130</v>
      </c>
      <c r="V91" s="61" t="s">
        <v>73</v>
      </c>
      <c r="W91" s="61" t="s">
        <v>74</v>
      </c>
      <c r="X91" s="44" t="s">
        <v>131</v>
      </c>
      <c r="Y91" s="44" t="s">
        <v>333</v>
      </c>
      <c r="Z91" s="61" t="s">
        <v>77</v>
      </c>
      <c r="AA91" s="38">
        <v>0</v>
      </c>
      <c r="AB91" s="53" t="s">
        <v>119</v>
      </c>
      <c r="AC91" s="38" t="s">
        <v>77</v>
      </c>
      <c r="AD91" s="61"/>
      <c r="AE91" s="61"/>
      <c r="AF91" s="61"/>
      <c r="AG91" s="44" t="s">
        <v>209</v>
      </c>
      <c r="AH91" s="61"/>
      <c r="AI91" s="61"/>
      <c r="AJ91" s="80"/>
      <c r="AK91" s="66"/>
      <c r="AL91" s="73" t="s">
        <v>250</v>
      </c>
      <c r="AM91" s="61"/>
      <c r="AN91" s="61" t="s">
        <v>222</v>
      </c>
      <c r="AO91" s="65"/>
    </row>
    <row r="92" spans="2:41" ht="34.9" customHeight="1">
      <c r="B92" s="98">
        <v>88</v>
      </c>
      <c r="C92" s="94">
        <v>0</v>
      </c>
      <c r="D92" s="94">
        <v>0</v>
      </c>
      <c r="E92" s="94">
        <v>1</v>
      </c>
      <c r="F92" s="94">
        <v>1</v>
      </c>
      <c r="G92" s="94">
        <v>0</v>
      </c>
      <c r="H92" s="96">
        <f t="shared" si="3"/>
        <v>2</v>
      </c>
      <c r="I92" s="77">
        <v>69</v>
      </c>
      <c r="J92" s="61">
        <v>1000613</v>
      </c>
      <c r="K92" s="61" t="s">
        <v>275</v>
      </c>
      <c r="L92" s="61">
        <v>141350</v>
      </c>
      <c r="M92" s="40" t="s">
        <v>336</v>
      </c>
      <c r="N92" s="40" t="s">
        <v>337</v>
      </c>
      <c r="O92" s="40" t="s">
        <v>338</v>
      </c>
      <c r="P92" s="61">
        <v>29.76</v>
      </c>
      <c r="Q92" s="61">
        <v>2.8</v>
      </c>
      <c r="R92" s="61">
        <f t="shared" si="0"/>
        <v>83.33</v>
      </c>
      <c r="S92" s="87">
        <f t="shared" si="1"/>
        <v>2.3808571428571429E-2</v>
      </c>
      <c r="T92" s="61" t="s">
        <v>71</v>
      </c>
      <c r="U92" s="61" t="s">
        <v>130</v>
      </c>
      <c r="V92" s="61" t="s">
        <v>73</v>
      </c>
      <c r="W92" s="61" t="s">
        <v>74</v>
      </c>
      <c r="X92" s="44" t="s">
        <v>131</v>
      </c>
      <c r="Y92" s="44" t="s">
        <v>333</v>
      </c>
      <c r="Z92" s="61" t="s">
        <v>77</v>
      </c>
      <c r="AA92" s="61">
        <v>26</v>
      </c>
      <c r="AB92" s="49" t="s">
        <v>78</v>
      </c>
      <c r="AC92" s="38" t="s">
        <v>77</v>
      </c>
      <c r="AD92" s="61"/>
      <c r="AE92" s="61"/>
      <c r="AF92" s="61"/>
      <c r="AG92" s="44" t="s">
        <v>209</v>
      </c>
      <c r="AH92" s="61"/>
      <c r="AI92" s="61"/>
      <c r="AJ92" s="80"/>
      <c r="AK92" s="66"/>
      <c r="AL92" s="73" t="s">
        <v>250</v>
      </c>
      <c r="AM92" s="61"/>
      <c r="AN92" s="61" t="s">
        <v>222</v>
      </c>
      <c r="AO92" s="65"/>
    </row>
    <row r="93" spans="2:41" ht="34.9" customHeight="1">
      <c r="B93" s="99">
        <v>89</v>
      </c>
      <c r="C93" s="94">
        <v>0</v>
      </c>
      <c r="D93" s="94">
        <v>0</v>
      </c>
      <c r="E93" s="94">
        <v>1</v>
      </c>
      <c r="F93" s="94">
        <v>1</v>
      </c>
      <c r="G93" s="94">
        <v>0</v>
      </c>
      <c r="H93" s="96">
        <f t="shared" si="3"/>
        <v>2</v>
      </c>
      <c r="I93" s="77">
        <v>70</v>
      </c>
      <c r="J93" s="61">
        <v>1000608</v>
      </c>
      <c r="K93" s="61" t="s">
        <v>275</v>
      </c>
      <c r="L93" s="61">
        <v>141351</v>
      </c>
      <c r="M93" s="40" t="s">
        <v>336</v>
      </c>
      <c r="N93" s="40" t="s">
        <v>338</v>
      </c>
      <c r="O93" s="40" t="s">
        <v>339</v>
      </c>
      <c r="P93" s="61">
        <v>30.42</v>
      </c>
      <c r="Q93" s="61">
        <v>3.18</v>
      </c>
      <c r="R93" s="61">
        <f t="shared" si="0"/>
        <v>96.74</v>
      </c>
      <c r="S93" s="87">
        <f t="shared" si="1"/>
        <v>2.7639999999999998E-2</v>
      </c>
      <c r="T93" s="61" t="s">
        <v>71</v>
      </c>
      <c r="U93" s="61" t="s">
        <v>130</v>
      </c>
      <c r="V93" s="61" t="s">
        <v>73</v>
      </c>
      <c r="W93" s="62" t="s">
        <v>74</v>
      </c>
      <c r="X93" s="44" t="s">
        <v>131</v>
      </c>
      <c r="Y93" s="44" t="s">
        <v>333</v>
      </c>
      <c r="Z93" s="61" t="s">
        <v>77</v>
      </c>
      <c r="AA93" s="61">
        <v>26</v>
      </c>
      <c r="AB93" s="49" t="s">
        <v>78</v>
      </c>
      <c r="AC93" s="38" t="s">
        <v>77</v>
      </c>
      <c r="AD93" s="61"/>
      <c r="AE93" s="61"/>
      <c r="AF93" s="61"/>
      <c r="AG93" s="44" t="s">
        <v>209</v>
      </c>
      <c r="AH93" s="61"/>
      <c r="AI93" s="61"/>
      <c r="AJ93" s="80"/>
      <c r="AK93" s="66"/>
      <c r="AL93" s="73" t="s">
        <v>250</v>
      </c>
      <c r="AM93" s="61"/>
      <c r="AN93" s="61" t="s">
        <v>222</v>
      </c>
      <c r="AO93" s="65"/>
    </row>
    <row r="94" spans="2:41" ht="34.9" customHeight="1">
      <c r="B94" s="100">
        <v>90</v>
      </c>
      <c r="C94" s="94">
        <v>0</v>
      </c>
      <c r="D94" s="94">
        <v>0</v>
      </c>
      <c r="E94" s="94">
        <v>1</v>
      </c>
      <c r="F94" s="94">
        <v>1</v>
      </c>
      <c r="G94" s="94">
        <v>0</v>
      </c>
      <c r="H94" s="96">
        <f t="shared" si="3"/>
        <v>2</v>
      </c>
      <c r="I94" s="77">
        <v>71</v>
      </c>
      <c r="J94" s="61">
        <v>1000604</v>
      </c>
      <c r="K94" s="61" t="s">
        <v>275</v>
      </c>
      <c r="L94" s="61">
        <v>141352</v>
      </c>
      <c r="M94" s="40" t="s">
        <v>336</v>
      </c>
      <c r="N94" s="40" t="s">
        <v>339</v>
      </c>
      <c r="O94" s="40" t="s">
        <v>122</v>
      </c>
      <c r="P94" s="61">
        <v>19.22</v>
      </c>
      <c r="Q94" s="61">
        <v>3.67</v>
      </c>
      <c r="R94" s="61">
        <f t="shared" si="0"/>
        <v>70.540000000000006</v>
      </c>
      <c r="S94" s="87">
        <f t="shared" si="1"/>
        <v>2.0154285714285715E-2</v>
      </c>
      <c r="T94" s="61" t="s">
        <v>71</v>
      </c>
      <c r="U94" s="61" t="s">
        <v>130</v>
      </c>
      <c r="V94" s="61" t="s">
        <v>73</v>
      </c>
      <c r="W94" s="62" t="s">
        <v>74</v>
      </c>
      <c r="X94" s="44" t="s">
        <v>131</v>
      </c>
      <c r="Y94" s="44" t="s">
        <v>333</v>
      </c>
      <c r="Z94" s="61" t="s">
        <v>77</v>
      </c>
      <c r="AA94" s="61">
        <v>24</v>
      </c>
      <c r="AB94" s="48" t="s">
        <v>117</v>
      </c>
      <c r="AC94" s="38" t="s">
        <v>77</v>
      </c>
      <c r="AD94" s="61"/>
      <c r="AE94" s="61"/>
      <c r="AF94" s="61"/>
      <c r="AG94" s="44" t="s">
        <v>209</v>
      </c>
      <c r="AH94" s="61"/>
      <c r="AI94" s="61"/>
      <c r="AJ94" s="80"/>
      <c r="AK94" s="66"/>
      <c r="AL94" s="73" t="s">
        <v>250</v>
      </c>
      <c r="AM94" s="61"/>
      <c r="AN94" s="61" t="s">
        <v>222</v>
      </c>
      <c r="AO94" s="65"/>
    </row>
    <row r="95" spans="2:41" ht="34.9" customHeight="1">
      <c r="B95" s="98">
        <v>91</v>
      </c>
      <c r="C95" s="94">
        <v>0</v>
      </c>
      <c r="D95" s="94">
        <v>0</v>
      </c>
      <c r="E95" s="94">
        <v>0</v>
      </c>
      <c r="F95" s="94">
        <v>0</v>
      </c>
      <c r="G95" s="94">
        <v>0</v>
      </c>
      <c r="H95" s="96">
        <f t="shared" si="3"/>
        <v>0</v>
      </c>
      <c r="I95" s="60">
        <v>72</v>
      </c>
      <c r="J95" s="61">
        <v>1007155</v>
      </c>
      <c r="K95" s="61" t="s">
        <v>275</v>
      </c>
      <c r="L95" s="61">
        <v>91019435</v>
      </c>
      <c r="M95" s="40" t="s">
        <v>289</v>
      </c>
      <c r="N95" s="40" t="s">
        <v>298</v>
      </c>
      <c r="O95" s="40" t="s">
        <v>298</v>
      </c>
      <c r="P95" s="61">
        <v>31.29</v>
      </c>
      <c r="Q95" s="61">
        <v>8.5500000000000007</v>
      </c>
      <c r="R95" s="61">
        <f t="shared" si="0"/>
        <v>267.52999999999997</v>
      </c>
      <c r="S95" s="87">
        <f t="shared" si="1"/>
        <v>7.6437142857142856E-2</v>
      </c>
      <c r="T95" s="61" t="s">
        <v>105</v>
      </c>
      <c r="U95" s="61" t="s">
        <v>146</v>
      </c>
      <c r="V95" s="61" t="s">
        <v>73</v>
      </c>
      <c r="W95" s="61" t="s">
        <v>74</v>
      </c>
      <c r="X95" s="44" t="s">
        <v>107</v>
      </c>
      <c r="Y95" s="44" t="s">
        <v>178</v>
      </c>
      <c r="Z95" s="61" t="s">
        <v>108</v>
      </c>
      <c r="AA95" s="61">
        <v>73</v>
      </c>
      <c r="AB95" s="54" t="s">
        <v>123</v>
      </c>
      <c r="AC95" s="38" t="s">
        <v>77</v>
      </c>
      <c r="AD95" s="61"/>
      <c r="AE95" s="61"/>
      <c r="AF95" s="61"/>
      <c r="AG95" s="44" t="s">
        <v>340</v>
      </c>
      <c r="AH95" s="61"/>
      <c r="AI95" s="61"/>
      <c r="AJ95" s="80"/>
      <c r="AK95" s="66"/>
      <c r="AL95" s="73" t="s">
        <v>341</v>
      </c>
      <c r="AM95" s="61"/>
      <c r="AN95" s="68" t="s">
        <v>342</v>
      </c>
      <c r="AO95" s="65"/>
    </row>
    <row r="96" spans="2:41" ht="34.9" customHeight="1">
      <c r="B96" s="99">
        <v>92</v>
      </c>
      <c r="C96" s="94">
        <v>0</v>
      </c>
      <c r="D96" s="94">
        <v>0</v>
      </c>
      <c r="E96" s="94">
        <v>0</v>
      </c>
      <c r="F96" s="94">
        <v>0</v>
      </c>
      <c r="G96" s="94">
        <v>0</v>
      </c>
      <c r="H96" s="96">
        <f t="shared" si="3"/>
        <v>0</v>
      </c>
      <c r="I96" s="60">
        <v>73</v>
      </c>
      <c r="J96" s="61">
        <v>1003750</v>
      </c>
      <c r="K96" s="61" t="s">
        <v>275</v>
      </c>
      <c r="L96" s="61">
        <v>139852</v>
      </c>
      <c r="M96" s="40" t="s">
        <v>175</v>
      </c>
      <c r="N96" s="40" t="s">
        <v>343</v>
      </c>
      <c r="O96" s="40" t="s">
        <v>344</v>
      </c>
      <c r="P96" s="61">
        <v>100.95</v>
      </c>
      <c r="Q96" s="61">
        <v>7.46</v>
      </c>
      <c r="R96" s="61">
        <f t="shared" si="0"/>
        <v>753.09</v>
      </c>
      <c r="S96" s="87">
        <f t="shared" si="1"/>
        <v>0.21516857142857143</v>
      </c>
      <c r="T96" s="61" t="s">
        <v>105</v>
      </c>
      <c r="U96" s="61" t="s">
        <v>89</v>
      </c>
      <c r="V96" s="61" t="s">
        <v>143</v>
      </c>
      <c r="W96" s="61" t="s">
        <v>74</v>
      </c>
      <c r="X96" s="44" t="s">
        <v>107</v>
      </c>
      <c r="Y96" s="44" t="s">
        <v>176</v>
      </c>
      <c r="Z96" s="61" t="s">
        <v>77</v>
      </c>
      <c r="AA96" s="61">
        <v>63</v>
      </c>
      <c r="AB96" s="50" t="s">
        <v>92</v>
      </c>
      <c r="AC96" s="38" t="s">
        <v>77</v>
      </c>
      <c r="AD96" s="61"/>
      <c r="AE96" s="61"/>
      <c r="AF96" s="61"/>
      <c r="AG96" s="44"/>
      <c r="AH96" s="61"/>
      <c r="AI96" s="61"/>
      <c r="AJ96" s="80"/>
      <c r="AK96" s="66"/>
      <c r="AL96" s="73" t="s">
        <v>250</v>
      </c>
      <c r="AM96" s="61"/>
      <c r="AN96" s="61" t="s">
        <v>222</v>
      </c>
      <c r="AO96" s="65"/>
    </row>
    <row r="97" spans="2:41" ht="34.9" customHeight="1">
      <c r="B97" s="100">
        <v>93</v>
      </c>
      <c r="C97" s="94">
        <v>0</v>
      </c>
      <c r="D97" s="94">
        <v>0</v>
      </c>
      <c r="E97" s="94">
        <v>0</v>
      </c>
      <c r="F97" s="94">
        <v>1</v>
      </c>
      <c r="G97" s="94">
        <v>0</v>
      </c>
      <c r="H97" s="96">
        <f t="shared" si="3"/>
        <v>1</v>
      </c>
      <c r="I97" s="60">
        <v>74</v>
      </c>
      <c r="J97" s="61">
        <v>1006971</v>
      </c>
      <c r="K97" s="61" t="s">
        <v>275</v>
      </c>
      <c r="L97" s="61">
        <v>91019248</v>
      </c>
      <c r="M97" s="40" t="s">
        <v>307</v>
      </c>
      <c r="N97" s="40" t="s">
        <v>336</v>
      </c>
      <c r="O97" s="40" t="s">
        <v>345</v>
      </c>
      <c r="P97" s="61">
        <v>44.25</v>
      </c>
      <c r="Q97" s="61">
        <v>4.83</v>
      </c>
      <c r="R97" s="61">
        <f t="shared" si="0"/>
        <v>213.73</v>
      </c>
      <c r="S97" s="87">
        <f t="shared" si="1"/>
        <v>6.1065714285714286E-2</v>
      </c>
      <c r="T97" s="61" t="s">
        <v>71</v>
      </c>
      <c r="U97" s="61" t="s">
        <v>89</v>
      </c>
      <c r="V97" s="61" t="s">
        <v>143</v>
      </c>
      <c r="W97" s="61" t="s">
        <v>74</v>
      </c>
      <c r="X97" s="44" t="s">
        <v>131</v>
      </c>
      <c r="Y97" s="44" t="s">
        <v>242</v>
      </c>
      <c r="Z97" s="61" t="s">
        <v>77</v>
      </c>
      <c r="AA97" s="61">
        <v>33</v>
      </c>
      <c r="AB97" s="49" t="s">
        <v>78</v>
      </c>
      <c r="AC97" s="38" t="s">
        <v>77</v>
      </c>
      <c r="AD97" s="61"/>
      <c r="AE97" s="61"/>
      <c r="AF97" s="61"/>
      <c r="AG97" s="44" t="s">
        <v>316</v>
      </c>
      <c r="AH97" s="61"/>
      <c r="AI97" s="61"/>
      <c r="AJ97" s="80"/>
      <c r="AK97" s="66"/>
      <c r="AL97" s="73" t="s">
        <v>250</v>
      </c>
      <c r="AM97" s="61"/>
      <c r="AN97" s="61" t="s">
        <v>222</v>
      </c>
      <c r="AO97" s="65"/>
    </row>
    <row r="98" spans="2:41" ht="34.9" customHeight="1">
      <c r="B98" s="100">
        <v>94</v>
      </c>
      <c r="C98" s="94">
        <v>0</v>
      </c>
      <c r="D98" s="94">
        <v>0</v>
      </c>
      <c r="E98" s="94">
        <v>0</v>
      </c>
      <c r="F98" s="94">
        <v>0</v>
      </c>
      <c r="G98" s="94">
        <v>0</v>
      </c>
      <c r="H98" s="96">
        <f t="shared" si="3"/>
        <v>0</v>
      </c>
      <c r="I98" s="60">
        <v>75</v>
      </c>
      <c r="J98" s="61">
        <v>1006972</v>
      </c>
      <c r="K98" s="61" t="s">
        <v>275</v>
      </c>
      <c r="L98" s="61">
        <v>91019247</v>
      </c>
      <c r="M98" s="40" t="s">
        <v>345</v>
      </c>
      <c r="N98" s="40" t="s">
        <v>346</v>
      </c>
      <c r="O98" s="40" t="s">
        <v>347</v>
      </c>
      <c r="P98" s="61">
        <v>30.09</v>
      </c>
      <c r="Q98" s="61">
        <v>3.19</v>
      </c>
      <c r="R98" s="61">
        <f t="shared" si="0"/>
        <v>95.99</v>
      </c>
      <c r="S98" s="87">
        <f t="shared" si="1"/>
        <v>2.7425714285714286E-2</v>
      </c>
      <c r="T98" s="61" t="s">
        <v>71</v>
      </c>
      <c r="U98" s="61" t="s">
        <v>89</v>
      </c>
      <c r="V98" s="61" t="s">
        <v>73</v>
      </c>
      <c r="W98" s="62" t="s">
        <v>74</v>
      </c>
      <c r="X98" s="44" t="s">
        <v>131</v>
      </c>
      <c r="Y98" s="44" t="s">
        <v>242</v>
      </c>
      <c r="Z98" s="61" t="s">
        <v>77</v>
      </c>
      <c r="AA98" s="38">
        <v>0</v>
      </c>
      <c r="AB98" s="53" t="s">
        <v>119</v>
      </c>
      <c r="AC98" s="38" t="s">
        <v>77</v>
      </c>
      <c r="AD98" s="61"/>
      <c r="AE98" s="61"/>
      <c r="AF98" s="61"/>
      <c r="AG98" s="44"/>
      <c r="AH98" s="61"/>
      <c r="AI98" s="61"/>
      <c r="AJ98" s="80"/>
      <c r="AK98" s="66"/>
      <c r="AL98" s="73" t="s">
        <v>250</v>
      </c>
      <c r="AM98" s="61" t="s">
        <v>348</v>
      </c>
      <c r="AN98" s="61" t="s">
        <v>222</v>
      </c>
      <c r="AO98" s="65"/>
    </row>
    <row r="99" spans="2:41" ht="34.9" customHeight="1">
      <c r="B99" s="98">
        <v>95</v>
      </c>
      <c r="C99" s="94">
        <v>0</v>
      </c>
      <c r="D99" s="94">
        <v>0</v>
      </c>
      <c r="E99" s="94">
        <v>0</v>
      </c>
      <c r="F99" s="94">
        <v>0</v>
      </c>
      <c r="G99" s="94">
        <v>0</v>
      </c>
      <c r="H99" s="96">
        <f t="shared" si="3"/>
        <v>0</v>
      </c>
      <c r="I99" s="60">
        <v>76</v>
      </c>
      <c r="J99" s="61">
        <v>1002104</v>
      </c>
      <c r="K99" s="61" t="s">
        <v>275</v>
      </c>
      <c r="L99" s="61">
        <v>137517</v>
      </c>
      <c r="M99" s="40" t="s">
        <v>349</v>
      </c>
      <c r="N99" s="40" t="s">
        <v>350</v>
      </c>
      <c r="O99" s="40" t="s">
        <v>202</v>
      </c>
      <c r="P99" s="61">
        <v>95.22</v>
      </c>
      <c r="Q99" s="61">
        <v>2.68</v>
      </c>
      <c r="R99" s="61">
        <f t="shared" si="0"/>
        <v>255.19</v>
      </c>
      <c r="S99" s="87">
        <f t="shared" si="1"/>
        <v>7.2911428571428571E-2</v>
      </c>
      <c r="T99" s="61" t="s">
        <v>71</v>
      </c>
      <c r="U99" s="61" t="s">
        <v>130</v>
      </c>
      <c r="V99" s="61" t="s">
        <v>73</v>
      </c>
      <c r="W99" s="61" t="s">
        <v>74</v>
      </c>
      <c r="X99" s="44" t="s">
        <v>182</v>
      </c>
      <c r="Y99" s="44" t="s">
        <v>182</v>
      </c>
      <c r="Z99" s="61" t="s">
        <v>77</v>
      </c>
      <c r="AA99" s="38">
        <v>0</v>
      </c>
      <c r="AB99" s="53" t="s">
        <v>119</v>
      </c>
      <c r="AC99" s="38" t="s">
        <v>77</v>
      </c>
      <c r="AD99" s="61"/>
      <c r="AE99" s="61"/>
      <c r="AF99" s="61"/>
      <c r="AG99" s="44"/>
      <c r="AH99" s="61"/>
      <c r="AI99" s="61"/>
      <c r="AJ99" s="80"/>
      <c r="AK99" s="66"/>
      <c r="AL99" s="73" t="s">
        <v>250</v>
      </c>
      <c r="AM99" s="61"/>
      <c r="AN99" s="61" t="s">
        <v>222</v>
      </c>
      <c r="AO99" s="65"/>
    </row>
    <row r="100" spans="2:41" ht="34.9" customHeight="1">
      <c r="B100" s="99">
        <v>96</v>
      </c>
      <c r="C100" s="94">
        <v>0</v>
      </c>
      <c r="D100" s="94">
        <v>0</v>
      </c>
      <c r="E100" s="94">
        <v>0</v>
      </c>
      <c r="F100" s="94">
        <v>0</v>
      </c>
      <c r="G100" s="94">
        <v>0</v>
      </c>
      <c r="H100" s="96">
        <f t="shared" si="3"/>
        <v>0</v>
      </c>
      <c r="I100" s="60">
        <v>77</v>
      </c>
      <c r="J100" s="61">
        <v>1004746</v>
      </c>
      <c r="K100" s="61" t="s">
        <v>275</v>
      </c>
      <c r="L100" s="61">
        <v>139331</v>
      </c>
      <c r="M100" s="40" t="s">
        <v>268</v>
      </c>
      <c r="N100" s="40" t="s">
        <v>351</v>
      </c>
      <c r="O100" s="40" t="s">
        <v>352</v>
      </c>
      <c r="P100" s="61">
        <v>102.24</v>
      </c>
      <c r="Q100" s="61">
        <v>5.04</v>
      </c>
      <c r="R100" s="61">
        <f t="shared" si="0"/>
        <v>515.29</v>
      </c>
      <c r="S100" s="87">
        <f t="shared" si="1"/>
        <v>0.14722571428571427</v>
      </c>
      <c r="T100" s="61" t="s">
        <v>71</v>
      </c>
      <c r="U100" s="61" t="s">
        <v>89</v>
      </c>
      <c r="V100" s="61" t="s">
        <v>73</v>
      </c>
      <c r="W100" s="61" t="s">
        <v>74</v>
      </c>
      <c r="X100" s="44" t="s">
        <v>75</v>
      </c>
      <c r="Y100" s="44" t="s">
        <v>76</v>
      </c>
      <c r="Z100" s="61" t="s">
        <v>77</v>
      </c>
      <c r="AA100" s="38">
        <v>11</v>
      </c>
      <c r="AB100" s="53" t="s">
        <v>119</v>
      </c>
      <c r="AC100" s="38" t="s">
        <v>77</v>
      </c>
      <c r="AD100" s="61"/>
      <c r="AE100" s="61"/>
      <c r="AF100" s="61"/>
      <c r="AG100" s="44"/>
      <c r="AH100" s="61"/>
      <c r="AI100" s="61"/>
      <c r="AJ100" s="80"/>
      <c r="AK100" s="66"/>
      <c r="AL100" s="73" t="s">
        <v>250</v>
      </c>
      <c r="AM100" s="61" t="s">
        <v>353</v>
      </c>
      <c r="AN100" s="74" t="s">
        <v>354</v>
      </c>
      <c r="AO100" s="65"/>
    </row>
    <row r="101" spans="2:41" ht="34.9" customHeight="1">
      <c r="B101" s="100">
        <v>97</v>
      </c>
      <c r="C101" s="94">
        <v>0</v>
      </c>
      <c r="D101" s="94">
        <v>1</v>
      </c>
      <c r="E101" s="94">
        <v>1</v>
      </c>
      <c r="F101" s="94">
        <v>0</v>
      </c>
      <c r="G101" s="94">
        <v>0</v>
      </c>
      <c r="H101" s="96">
        <f t="shared" si="3"/>
        <v>2</v>
      </c>
      <c r="I101" s="77">
        <v>78</v>
      </c>
      <c r="J101" s="61">
        <v>1005619</v>
      </c>
      <c r="K101" s="61" t="s">
        <v>355</v>
      </c>
      <c r="L101" s="61">
        <v>20002471</v>
      </c>
      <c r="M101" s="40" t="s">
        <v>356</v>
      </c>
      <c r="N101" s="40" t="s">
        <v>122</v>
      </c>
      <c r="O101" s="40" t="s">
        <v>357</v>
      </c>
      <c r="P101" s="61">
        <v>74.03</v>
      </c>
      <c r="Q101" s="61">
        <v>7.95</v>
      </c>
      <c r="R101" s="61">
        <f t="shared" si="0"/>
        <v>588.54</v>
      </c>
      <c r="S101" s="87">
        <f t="shared" si="1"/>
        <v>0.1681542857142857</v>
      </c>
      <c r="T101" s="61" t="s">
        <v>71</v>
      </c>
      <c r="U101" s="61" t="s">
        <v>130</v>
      </c>
      <c r="V101" s="61" t="s">
        <v>143</v>
      </c>
      <c r="W101" s="61" t="s">
        <v>74</v>
      </c>
      <c r="X101" s="44" t="s">
        <v>75</v>
      </c>
      <c r="Y101" s="44" t="s">
        <v>358</v>
      </c>
      <c r="Z101" s="61" t="s">
        <v>77</v>
      </c>
      <c r="AA101" s="38">
        <v>0</v>
      </c>
      <c r="AB101" s="53" t="s">
        <v>119</v>
      </c>
      <c r="AC101" s="38" t="s">
        <v>77</v>
      </c>
      <c r="AD101" s="61"/>
      <c r="AE101" s="61"/>
      <c r="AF101" s="61"/>
      <c r="AG101" s="44"/>
      <c r="AH101" s="61"/>
      <c r="AI101" s="61"/>
      <c r="AJ101" s="80"/>
      <c r="AK101" s="66"/>
      <c r="AL101" s="73" t="s">
        <v>359</v>
      </c>
      <c r="AM101" s="61"/>
      <c r="AN101" s="61" t="s">
        <v>222</v>
      </c>
      <c r="AO101" s="65"/>
    </row>
    <row r="102" spans="2:41" ht="34.9" customHeight="1">
      <c r="B102" s="111">
        <v>98</v>
      </c>
      <c r="C102" s="94">
        <v>0</v>
      </c>
      <c r="D102" s="94">
        <v>0</v>
      </c>
      <c r="E102" s="94">
        <v>1</v>
      </c>
      <c r="F102" s="94">
        <v>0</v>
      </c>
      <c r="G102" s="94">
        <v>0</v>
      </c>
      <c r="H102" s="96">
        <f t="shared" si="3"/>
        <v>1</v>
      </c>
      <c r="I102" s="77">
        <v>78</v>
      </c>
      <c r="J102" s="61">
        <v>1005611</v>
      </c>
      <c r="K102" s="61" t="s">
        <v>275</v>
      </c>
      <c r="L102" s="61">
        <v>138870</v>
      </c>
      <c r="M102" s="40" t="s">
        <v>356</v>
      </c>
      <c r="N102" s="40" t="s">
        <v>357</v>
      </c>
      <c r="O102" s="40" t="s">
        <v>87</v>
      </c>
      <c r="P102" s="61">
        <v>73.819999999999993</v>
      </c>
      <c r="Q102" s="61">
        <v>8.01</v>
      </c>
      <c r="R102" s="61">
        <f t="shared" si="0"/>
        <v>591.29999999999995</v>
      </c>
      <c r="S102" s="87">
        <f t="shared" si="1"/>
        <v>0.16894285714285712</v>
      </c>
      <c r="T102" s="61" t="s">
        <v>71</v>
      </c>
      <c r="U102" s="61" t="s">
        <v>130</v>
      </c>
      <c r="V102" s="61" t="s">
        <v>329</v>
      </c>
      <c r="W102" s="62" t="s">
        <v>74</v>
      </c>
      <c r="X102" s="44" t="s">
        <v>75</v>
      </c>
      <c r="Y102" s="44" t="s">
        <v>358</v>
      </c>
      <c r="Z102" s="61" t="s">
        <v>77</v>
      </c>
      <c r="AA102" s="38">
        <v>0</v>
      </c>
      <c r="AB102" s="53" t="s">
        <v>119</v>
      </c>
      <c r="AC102" s="38" t="s">
        <v>77</v>
      </c>
      <c r="AD102" s="61"/>
      <c r="AE102" s="61"/>
      <c r="AF102" s="61"/>
      <c r="AG102" s="44"/>
      <c r="AH102" s="61"/>
      <c r="AI102" s="61"/>
      <c r="AJ102" s="80" t="s">
        <v>360</v>
      </c>
      <c r="AK102" s="66"/>
      <c r="AL102" s="73" t="s">
        <v>359</v>
      </c>
      <c r="AM102" s="61"/>
      <c r="AN102" s="61" t="s">
        <v>222</v>
      </c>
      <c r="AO102" s="65"/>
    </row>
    <row r="103" spans="2:41" ht="34.9" customHeight="1">
      <c r="B103" s="99">
        <v>99</v>
      </c>
      <c r="C103" s="94">
        <v>0</v>
      </c>
      <c r="D103" s="94">
        <v>0</v>
      </c>
      <c r="E103" s="94">
        <v>0</v>
      </c>
      <c r="F103" s="94">
        <v>0</v>
      </c>
      <c r="G103" s="94">
        <v>0</v>
      </c>
      <c r="H103" s="96">
        <f t="shared" ref="H103" si="5">SUM(C103:G103)</f>
        <v>0</v>
      </c>
      <c r="I103" s="60">
        <v>79</v>
      </c>
      <c r="J103" s="61">
        <v>1005144</v>
      </c>
      <c r="K103" s="61" t="s">
        <v>275</v>
      </c>
      <c r="L103" s="61">
        <v>137018</v>
      </c>
      <c r="M103" s="40" t="s">
        <v>361</v>
      </c>
      <c r="N103" s="40" t="s">
        <v>163</v>
      </c>
      <c r="O103" s="40" t="s">
        <v>362</v>
      </c>
      <c r="P103" s="61">
        <v>99.99</v>
      </c>
      <c r="Q103" s="61">
        <v>7.53</v>
      </c>
      <c r="R103" s="61">
        <f t="shared" si="0"/>
        <v>752.92</v>
      </c>
      <c r="S103" s="87">
        <f t="shared" si="1"/>
        <v>0.21511999999999998</v>
      </c>
      <c r="T103" s="61" t="s">
        <v>71</v>
      </c>
      <c r="U103" s="61" t="s">
        <v>72</v>
      </c>
      <c r="V103" s="61" t="s">
        <v>73</v>
      </c>
      <c r="W103" s="62" t="s">
        <v>74</v>
      </c>
      <c r="X103" s="44" t="s">
        <v>75</v>
      </c>
      <c r="Y103" s="44" t="s">
        <v>363</v>
      </c>
      <c r="Z103" s="61" t="s">
        <v>77</v>
      </c>
      <c r="AA103" s="38">
        <v>61</v>
      </c>
      <c r="AB103" s="50" t="s">
        <v>92</v>
      </c>
      <c r="AC103" s="38" t="s">
        <v>77</v>
      </c>
      <c r="AD103" s="61"/>
      <c r="AE103" s="61"/>
      <c r="AF103" s="61"/>
      <c r="AG103" s="44"/>
      <c r="AH103" s="61"/>
      <c r="AI103" s="61"/>
      <c r="AJ103" s="80"/>
      <c r="AK103" s="66"/>
      <c r="AL103" s="73" t="s">
        <v>359</v>
      </c>
      <c r="AM103" s="61"/>
      <c r="AN103" s="61" t="s">
        <v>222</v>
      </c>
      <c r="AO103" s="65"/>
    </row>
    <row r="104" spans="2:41" ht="34.9" customHeight="1">
      <c r="B104" s="100">
        <v>100</v>
      </c>
      <c r="C104" s="94">
        <v>0</v>
      </c>
      <c r="D104" s="94">
        <v>0</v>
      </c>
      <c r="E104" s="94">
        <v>0</v>
      </c>
      <c r="F104" s="94">
        <v>0</v>
      </c>
      <c r="G104" s="94">
        <v>0</v>
      </c>
      <c r="H104" s="96">
        <f t="shared" si="3"/>
        <v>0</v>
      </c>
      <c r="I104" s="60">
        <v>80</v>
      </c>
      <c r="J104" s="61">
        <v>1003794</v>
      </c>
      <c r="K104" s="61" t="s">
        <v>275</v>
      </c>
      <c r="L104" s="61">
        <v>137866</v>
      </c>
      <c r="M104" s="40" t="s">
        <v>364</v>
      </c>
      <c r="N104" s="40" t="s">
        <v>102</v>
      </c>
      <c r="O104" s="40" t="s">
        <v>172</v>
      </c>
      <c r="P104" s="61">
        <v>146.44999999999999</v>
      </c>
      <c r="Q104" s="61">
        <v>6.89</v>
      </c>
      <c r="R104" s="61">
        <f t="shared" si="0"/>
        <v>1009.04</v>
      </c>
      <c r="S104" s="87">
        <f t="shared" si="1"/>
        <v>0.28829714285714286</v>
      </c>
      <c r="T104" s="61" t="s">
        <v>105</v>
      </c>
      <c r="U104" s="61" t="s">
        <v>89</v>
      </c>
      <c r="V104" s="61" t="s">
        <v>73</v>
      </c>
      <c r="W104" s="61" t="s">
        <v>74</v>
      </c>
      <c r="X104" s="44" t="s">
        <v>107</v>
      </c>
      <c r="Y104" s="44" t="s">
        <v>365</v>
      </c>
      <c r="Z104" s="61" t="s">
        <v>77</v>
      </c>
      <c r="AA104" s="38">
        <v>88</v>
      </c>
      <c r="AB104" s="52" t="s">
        <v>109</v>
      </c>
      <c r="AC104" s="38" t="s">
        <v>77</v>
      </c>
      <c r="AD104" s="61"/>
      <c r="AE104" s="61"/>
      <c r="AF104" s="61"/>
      <c r="AG104" s="44" t="s">
        <v>366</v>
      </c>
      <c r="AH104" s="61"/>
      <c r="AI104" s="61"/>
      <c r="AJ104" s="80"/>
      <c r="AK104" s="66"/>
      <c r="AL104" s="73" t="s">
        <v>359</v>
      </c>
      <c r="AM104" s="61" t="s">
        <v>367</v>
      </c>
      <c r="AN104" s="61" t="s">
        <v>222</v>
      </c>
      <c r="AO104" s="65"/>
    </row>
    <row r="105" spans="2:41" ht="34.9" customHeight="1">
      <c r="B105" s="100">
        <v>101</v>
      </c>
      <c r="C105" s="94">
        <v>0</v>
      </c>
      <c r="D105" s="94">
        <v>0</v>
      </c>
      <c r="E105" s="94">
        <v>0</v>
      </c>
      <c r="F105" s="94">
        <v>0</v>
      </c>
      <c r="G105" s="94">
        <v>0</v>
      </c>
      <c r="H105" s="96">
        <f t="shared" ref="H105:H106" si="6">SUM(C105:G105)</f>
        <v>0</v>
      </c>
      <c r="I105" s="60">
        <v>81</v>
      </c>
      <c r="J105" s="61">
        <v>1003908</v>
      </c>
      <c r="K105" s="61" t="s">
        <v>275</v>
      </c>
      <c r="L105" s="61">
        <v>139714</v>
      </c>
      <c r="M105" s="40" t="s">
        <v>368</v>
      </c>
      <c r="N105" s="40" t="s">
        <v>169</v>
      </c>
      <c r="O105" s="40" t="s">
        <v>103</v>
      </c>
      <c r="P105" s="61">
        <v>99.27</v>
      </c>
      <c r="Q105" s="61">
        <v>5.79</v>
      </c>
      <c r="R105" s="61">
        <f t="shared" si="0"/>
        <v>574.77</v>
      </c>
      <c r="S105" s="87">
        <f t="shared" si="1"/>
        <v>0.16422</v>
      </c>
      <c r="T105" s="61" t="s">
        <v>71</v>
      </c>
      <c r="U105" s="61" t="s">
        <v>89</v>
      </c>
      <c r="V105" s="61" t="s">
        <v>73</v>
      </c>
      <c r="W105" s="61" t="s">
        <v>74</v>
      </c>
      <c r="X105" s="44" t="s">
        <v>107</v>
      </c>
      <c r="Y105" s="44" t="s">
        <v>369</v>
      </c>
      <c r="Z105" s="61" t="s">
        <v>77</v>
      </c>
      <c r="AA105" s="38">
        <v>90</v>
      </c>
      <c r="AB105" s="52" t="s">
        <v>109</v>
      </c>
      <c r="AC105" s="38" t="s">
        <v>77</v>
      </c>
      <c r="AD105" s="61"/>
      <c r="AE105" s="61"/>
      <c r="AF105" s="61"/>
      <c r="AG105" s="44" t="s">
        <v>370</v>
      </c>
      <c r="AH105" s="61"/>
      <c r="AI105" s="61"/>
      <c r="AJ105" s="80" t="s">
        <v>371</v>
      </c>
      <c r="AK105" s="66"/>
      <c r="AL105" s="73" t="s">
        <v>250</v>
      </c>
      <c r="AM105" s="61"/>
      <c r="AN105" s="68" t="s">
        <v>372</v>
      </c>
      <c r="AO105" s="65"/>
    </row>
    <row r="106" spans="2:41" ht="34.9" customHeight="1">
      <c r="B106" s="98">
        <v>102</v>
      </c>
      <c r="C106" s="94">
        <v>0</v>
      </c>
      <c r="D106" s="94">
        <v>0</v>
      </c>
      <c r="E106" s="94">
        <v>0</v>
      </c>
      <c r="F106" s="94">
        <v>0</v>
      </c>
      <c r="G106" s="94">
        <v>0</v>
      </c>
      <c r="H106" s="96">
        <f t="shared" si="6"/>
        <v>0</v>
      </c>
      <c r="I106" s="60">
        <v>82</v>
      </c>
      <c r="J106" s="61">
        <v>1004233</v>
      </c>
      <c r="K106" s="61" t="s">
        <v>275</v>
      </c>
      <c r="L106" s="61">
        <v>139575</v>
      </c>
      <c r="M106" s="40" t="s">
        <v>373</v>
      </c>
      <c r="N106" s="40" t="s">
        <v>343</v>
      </c>
      <c r="O106" s="40" t="s">
        <v>374</v>
      </c>
      <c r="P106" s="61">
        <v>97.2</v>
      </c>
      <c r="Q106" s="61">
        <v>7.55</v>
      </c>
      <c r="R106" s="61">
        <f t="shared" si="0"/>
        <v>733.86</v>
      </c>
      <c r="S106" s="87">
        <f t="shared" si="1"/>
        <v>0.20967428571428573</v>
      </c>
      <c r="T106" s="61" t="s">
        <v>71</v>
      </c>
      <c r="U106" s="61" t="s">
        <v>72</v>
      </c>
      <c r="V106" s="61" t="s">
        <v>73</v>
      </c>
      <c r="W106" s="61" t="s">
        <v>74</v>
      </c>
      <c r="X106" s="44" t="s">
        <v>278</v>
      </c>
      <c r="Y106" s="44" t="s">
        <v>375</v>
      </c>
      <c r="Z106" s="61" t="s">
        <v>77</v>
      </c>
      <c r="AA106" s="38">
        <v>51</v>
      </c>
      <c r="AB106" s="51" t="s">
        <v>99</v>
      </c>
      <c r="AC106" s="38" t="s">
        <v>77</v>
      </c>
      <c r="AD106" s="61"/>
      <c r="AE106" s="61"/>
      <c r="AF106" s="61"/>
      <c r="AG106" s="44" t="s">
        <v>370</v>
      </c>
      <c r="AH106" s="61"/>
      <c r="AI106" s="61"/>
      <c r="AJ106" s="80"/>
      <c r="AK106" s="66"/>
      <c r="AL106" s="73" t="s">
        <v>250</v>
      </c>
      <c r="AM106" s="61"/>
      <c r="AN106" s="68" t="s">
        <v>376</v>
      </c>
      <c r="AO106" s="65"/>
    </row>
    <row r="107" spans="2:41" ht="34.9" customHeight="1">
      <c r="B107" s="99">
        <v>103</v>
      </c>
      <c r="C107" s="94">
        <v>0</v>
      </c>
      <c r="D107" s="94">
        <v>0</v>
      </c>
      <c r="E107" s="94">
        <v>0</v>
      </c>
      <c r="F107" s="94">
        <v>0</v>
      </c>
      <c r="G107" s="94">
        <v>0</v>
      </c>
      <c r="H107" s="96">
        <f t="shared" ref="H107" si="7">SUM(C107:G107)</f>
        <v>0</v>
      </c>
      <c r="I107" s="60">
        <v>83</v>
      </c>
      <c r="J107" s="61">
        <v>1004649</v>
      </c>
      <c r="K107" s="61" t="s">
        <v>275</v>
      </c>
      <c r="L107" s="61">
        <v>137241</v>
      </c>
      <c r="M107" s="40" t="s">
        <v>87</v>
      </c>
      <c r="N107" s="40" t="s">
        <v>268</v>
      </c>
      <c r="O107" s="40" t="s">
        <v>377</v>
      </c>
      <c r="P107" s="61">
        <v>183.78</v>
      </c>
      <c r="Q107" s="61">
        <v>10.15</v>
      </c>
      <c r="R107" s="61">
        <f t="shared" si="0"/>
        <v>1865.37</v>
      </c>
      <c r="S107" s="87">
        <f t="shared" si="1"/>
        <v>0.53296285714285707</v>
      </c>
      <c r="T107" s="61" t="s">
        <v>105</v>
      </c>
      <c r="U107" s="61" t="s">
        <v>72</v>
      </c>
      <c r="V107" s="61" t="s">
        <v>73</v>
      </c>
      <c r="W107" s="62" t="s">
        <v>74</v>
      </c>
      <c r="X107" s="44" t="s">
        <v>75</v>
      </c>
      <c r="Y107" s="44" t="s">
        <v>378</v>
      </c>
      <c r="Z107" s="61" t="s">
        <v>77</v>
      </c>
      <c r="AA107" s="38">
        <v>88</v>
      </c>
      <c r="AB107" s="52" t="s">
        <v>109</v>
      </c>
      <c r="AC107" s="38" t="s">
        <v>77</v>
      </c>
      <c r="AD107" s="61"/>
      <c r="AE107" s="61"/>
      <c r="AF107" s="61"/>
      <c r="AG107" s="44"/>
      <c r="AH107" s="61"/>
      <c r="AI107" s="61"/>
      <c r="AJ107" s="80"/>
      <c r="AK107" s="66"/>
      <c r="AL107" s="73" t="s">
        <v>359</v>
      </c>
      <c r="AM107" s="61" t="s">
        <v>379</v>
      </c>
      <c r="AN107" s="68" t="s">
        <v>380</v>
      </c>
      <c r="AO107" s="65"/>
    </row>
    <row r="108" spans="2:41" ht="34.9" customHeight="1">
      <c r="B108" s="100">
        <v>104</v>
      </c>
      <c r="C108" s="94">
        <v>0</v>
      </c>
      <c r="D108" s="94">
        <v>0</v>
      </c>
      <c r="E108" s="94">
        <v>0</v>
      </c>
      <c r="F108" s="94">
        <v>0</v>
      </c>
      <c r="G108" s="94">
        <v>0</v>
      </c>
      <c r="H108" s="96">
        <f t="shared" si="3"/>
        <v>0</v>
      </c>
      <c r="I108" s="60">
        <v>84</v>
      </c>
      <c r="J108" s="61">
        <v>1004519</v>
      </c>
      <c r="K108" s="61" t="s">
        <v>275</v>
      </c>
      <c r="L108" s="61">
        <v>139370</v>
      </c>
      <c r="M108" s="40" t="s">
        <v>377</v>
      </c>
      <c r="N108" s="40" t="s">
        <v>357</v>
      </c>
      <c r="O108" s="40" t="s">
        <v>87</v>
      </c>
      <c r="P108" s="61">
        <v>79.62</v>
      </c>
      <c r="Q108" s="61">
        <v>7.59</v>
      </c>
      <c r="R108" s="61">
        <f t="shared" si="0"/>
        <v>604.32000000000005</v>
      </c>
      <c r="S108" s="87">
        <f t="shared" si="1"/>
        <v>0.17266285714285715</v>
      </c>
      <c r="T108" s="61" t="s">
        <v>71</v>
      </c>
      <c r="U108" s="61" t="s">
        <v>72</v>
      </c>
      <c r="V108" s="61" t="s">
        <v>73</v>
      </c>
      <c r="W108" s="62" t="s">
        <v>74</v>
      </c>
      <c r="X108" s="44" t="s">
        <v>75</v>
      </c>
      <c r="Y108" s="44" t="s">
        <v>378</v>
      </c>
      <c r="Z108" s="61" t="s">
        <v>77</v>
      </c>
      <c r="AA108" s="38">
        <v>0</v>
      </c>
      <c r="AB108" s="53" t="s">
        <v>119</v>
      </c>
      <c r="AC108" s="38" t="s">
        <v>77</v>
      </c>
      <c r="AD108" s="61"/>
      <c r="AE108" s="61"/>
      <c r="AF108" s="61"/>
      <c r="AG108" s="44"/>
      <c r="AH108" s="61"/>
      <c r="AI108" s="61"/>
      <c r="AJ108" s="80"/>
      <c r="AK108" s="66"/>
      <c r="AL108" s="73" t="s">
        <v>359</v>
      </c>
      <c r="AM108" s="61" t="s">
        <v>379</v>
      </c>
      <c r="AN108" s="61" t="s">
        <v>222</v>
      </c>
      <c r="AO108" s="65"/>
    </row>
    <row r="109" spans="2:41" ht="34.9" customHeight="1">
      <c r="B109" s="98">
        <v>105</v>
      </c>
      <c r="C109" s="94">
        <v>0</v>
      </c>
      <c r="D109" s="94">
        <v>0</v>
      </c>
      <c r="E109" s="94">
        <v>0</v>
      </c>
      <c r="F109" s="94">
        <v>0</v>
      </c>
      <c r="G109" s="94">
        <v>0</v>
      </c>
      <c r="H109" s="96">
        <f t="shared" si="3"/>
        <v>0</v>
      </c>
      <c r="I109" s="60">
        <v>85</v>
      </c>
      <c r="J109" s="61">
        <v>1004873</v>
      </c>
      <c r="K109" s="61" t="s">
        <v>275</v>
      </c>
      <c r="L109" s="61">
        <v>139271</v>
      </c>
      <c r="M109" s="40" t="s">
        <v>280</v>
      </c>
      <c r="N109" s="40" t="s">
        <v>293</v>
      </c>
      <c r="O109" s="40" t="s">
        <v>381</v>
      </c>
      <c r="P109" s="61">
        <v>85.62</v>
      </c>
      <c r="Q109" s="61">
        <v>9.82</v>
      </c>
      <c r="R109" s="61">
        <f t="shared" si="0"/>
        <v>840.79</v>
      </c>
      <c r="S109" s="87">
        <f t="shared" si="1"/>
        <v>0.24022571428571426</v>
      </c>
      <c r="T109" s="61" t="s">
        <v>105</v>
      </c>
      <c r="U109" s="61" t="s">
        <v>106</v>
      </c>
      <c r="V109" s="61" t="s">
        <v>73</v>
      </c>
      <c r="W109" s="61" t="s">
        <v>74</v>
      </c>
      <c r="X109" s="44" t="s">
        <v>75</v>
      </c>
      <c r="Y109" s="44" t="s">
        <v>76</v>
      </c>
      <c r="Z109" s="61" t="s">
        <v>108</v>
      </c>
      <c r="AA109" s="38">
        <v>83</v>
      </c>
      <c r="AB109" s="54" t="s">
        <v>123</v>
      </c>
      <c r="AC109" s="38" t="s">
        <v>77</v>
      </c>
      <c r="AD109" s="61"/>
      <c r="AE109" s="61"/>
      <c r="AF109" s="61"/>
      <c r="AG109" s="44"/>
      <c r="AH109" s="61"/>
      <c r="AI109" s="61"/>
      <c r="AJ109" s="80"/>
      <c r="AK109" s="66"/>
      <c r="AL109" s="73" t="s">
        <v>359</v>
      </c>
      <c r="AM109" s="61" t="s">
        <v>379</v>
      </c>
      <c r="AN109" s="68" t="s">
        <v>382</v>
      </c>
      <c r="AO109" s="65"/>
    </row>
    <row r="110" spans="2:41" ht="34.9" customHeight="1">
      <c r="B110" s="99">
        <v>106</v>
      </c>
      <c r="C110" s="94">
        <v>0</v>
      </c>
      <c r="D110" s="94">
        <v>1</v>
      </c>
      <c r="E110" s="94">
        <v>0</v>
      </c>
      <c r="F110" s="94">
        <v>0</v>
      </c>
      <c r="G110" s="94">
        <v>0</v>
      </c>
      <c r="H110" s="96">
        <f t="shared" si="3"/>
        <v>1</v>
      </c>
      <c r="I110" s="60">
        <v>86</v>
      </c>
      <c r="J110" s="61">
        <v>1002686</v>
      </c>
      <c r="K110" s="61" t="s">
        <v>355</v>
      </c>
      <c r="L110" s="61">
        <v>20008772</v>
      </c>
      <c r="M110" s="40" t="s">
        <v>383</v>
      </c>
      <c r="N110" s="40" t="s">
        <v>247</v>
      </c>
      <c r="O110" s="40" t="s">
        <v>252</v>
      </c>
      <c r="P110" s="61">
        <v>81.62</v>
      </c>
      <c r="Q110" s="61">
        <v>3.83</v>
      </c>
      <c r="R110" s="61">
        <f t="shared" si="0"/>
        <v>312.60000000000002</v>
      </c>
      <c r="S110" s="87">
        <f t="shared" si="1"/>
        <v>8.9314285714285721E-2</v>
      </c>
      <c r="T110" s="61" t="s">
        <v>71</v>
      </c>
      <c r="U110" s="61" t="s">
        <v>130</v>
      </c>
      <c r="V110" s="61" t="s">
        <v>73</v>
      </c>
      <c r="W110" s="61" t="s">
        <v>74</v>
      </c>
      <c r="X110" s="44" t="s">
        <v>182</v>
      </c>
      <c r="Y110" s="44" t="s">
        <v>253</v>
      </c>
      <c r="Z110" s="61" t="s">
        <v>77</v>
      </c>
      <c r="AA110" s="38">
        <v>0</v>
      </c>
      <c r="AB110" s="53" t="s">
        <v>119</v>
      </c>
      <c r="AC110" s="38" t="s">
        <v>77</v>
      </c>
      <c r="AD110" s="61"/>
      <c r="AE110" s="61"/>
      <c r="AF110" s="61"/>
      <c r="AG110" s="44"/>
      <c r="AH110" s="61"/>
      <c r="AI110" s="61"/>
      <c r="AJ110" s="80"/>
      <c r="AK110" s="66"/>
      <c r="AL110" s="73" t="s">
        <v>250</v>
      </c>
      <c r="AM110" s="61" t="s">
        <v>384</v>
      </c>
      <c r="AN110" s="61" t="s">
        <v>222</v>
      </c>
      <c r="AO110" s="65"/>
    </row>
    <row r="111" spans="2:41" ht="34.9" customHeight="1">
      <c r="B111" s="100">
        <v>107</v>
      </c>
      <c r="C111" s="94">
        <v>0</v>
      </c>
      <c r="D111" s="94">
        <v>0</v>
      </c>
      <c r="E111" s="94">
        <v>0</v>
      </c>
      <c r="F111" s="94">
        <v>0</v>
      </c>
      <c r="G111" s="94">
        <v>0</v>
      </c>
      <c r="H111" s="96">
        <f t="shared" si="3"/>
        <v>0</v>
      </c>
      <c r="I111" s="60">
        <v>87</v>
      </c>
      <c r="J111" s="61">
        <v>1003966</v>
      </c>
      <c r="K111" s="61" t="s">
        <v>275</v>
      </c>
      <c r="L111" s="61">
        <v>139787</v>
      </c>
      <c r="M111" s="40" t="s">
        <v>385</v>
      </c>
      <c r="N111" s="40" t="s">
        <v>157</v>
      </c>
      <c r="O111" s="40" t="s">
        <v>344</v>
      </c>
      <c r="P111" s="61">
        <v>124.92</v>
      </c>
      <c r="Q111" s="61">
        <v>7.92</v>
      </c>
      <c r="R111" s="61">
        <f t="shared" si="0"/>
        <v>989.37</v>
      </c>
      <c r="S111" s="87">
        <f t="shared" si="1"/>
        <v>0.28267714285714285</v>
      </c>
      <c r="T111" s="61" t="s">
        <v>105</v>
      </c>
      <c r="U111" s="61" t="s">
        <v>152</v>
      </c>
      <c r="V111" s="61" t="s">
        <v>73</v>
      </c>
      <c r="W111" s="62" t="s">
        <v>74</v>
      </c>
      <c r="X111" s="44" t="s">
        <v>107</v>
      </c>
      <c r="Y111" s="44" t="s">
        <v>365</v>
      </c>
      <c r="Z111" s="61" t="s">
        <v>77</v>
      </c>
      <c r="AA111" s="38">
        <v>34</v>
      </c>
      <c r="AB111" s="49" t="s">
        <v>78</v>
      </c>
      <c r="AC111" s="38" t="s">
        <v>77</v>
      </c>
      <c r="AD111" s="61"/>
      <c r="AE111" s="61"/>
      <c r="AF111" s="61"/>
      <c r="AG111" s="44" t="s">
        <v>386</v>
      </c>
      <c r="AH111" s="61"/>
      <c r="AI111" s="61"/>
      <c r="AJ111" s="80" t="s">
        <v>387</v>
      </c>
      <c r="AK111" s="66"/>
      <c r="AL111" s="73" t="s">
        <v>250</v>
      </c>
      <c r="AM111" s="61"/>
      <c r="AN111" s="61" t="s">
        <v>222</v>
      </c>
      <c r="AO111" s="65"/>
    </row>
    <row r="112" spans="2:41" ht="34.9" customHeight="1">
      <c r="B112" s="100">
        <v>108</v>
      </c>
      <c r="C112" s="94">
        <v>0</v>
      </c>
      <c r="D112" s="94">
        <v>0</v>
      </c>
      <c r="E112" s="94">
        <v>0</v>
      </c>
      <c r="F112" s="94">
        <v>0</v>
      </c>
      <c r="G112" s="94">
        <v>0</v>
      </c>
      <c r="H112" s="96">
        <f t="shared" si="3"/>
        <v>0</v>
      </c>
      <c r="I112" s="60">
        <v>88</v>
      </c>
      <c r="J112" s="61">
        <v>1000461</v>
      </c>
      <c r="K112" s="61" t="s">
        <v>275</v>
      </c>
      <c r="L112" s="61">
        <v>138822</v>
      </c>
      <c r="M112" s="40" t="s">
        <v>388</v>
      </c>
      <c r="N112" s="40" t="s">
        <v>389</v>
      </c>
      <c r="O112" s="40" t="s">
        <v>315</v>
      </c>
      <c r="P112" s="61">
        <v>54.57</v>
      </c>
      <c r="Q112" s="61">
        <v>5.62</v>
      </c>
      <c r="R112" s="61">
        <f t="shared" si="0"/>
        <v>306.68</v>
      </c>
      <c r="S112" s="87">
        <f t="shared" si="1"/>
        <v>8.7622857142857141E-2</v>
      </c>
      <c r="T112" s="61" t="s">
        <v>71</v>
      </c>
      <c r="U112" s="61" t="s">
        <v>130</v>
      </c>
      <c r="V112" s="61" t="s">
        <v>73</v>
      </c>
      <c r="W112" s="62" t="s">
        <v>74</v>
      </c>
      <c r="X112" s="44" t="s">
        <v>131</v>
      </c>
      <c r="Y112" s="44" t="s">
        <v>390</v>
      </c>
      <c r="Z112" s="61" t="s">
        <v>77</v>
      </c>
      <c r="AA112" s="38">
        <v>89</v>
      </c>
      <c r="AB112" s="52" t="s">
        <v>109</v>
      </c>
      <c r="AC112" s="38" t="s">
        <v>77</v>
      </c>
      <c r="AD112" s="61"/>
      <c r="AE112" s="61"/>
      <c r="AF112" s="61"/>
      <c r="AG112" s="44"/>
      <c r="AH112" s="61"/>
      <c r="AI112" s="61"/>
      <c r="AJ112" s="80"/>
      <c r="AK112" s="66"/>
      <c r="AL112" s="73" t="s">
        <v>250</v>
      </c>
      <c r="AM112" s="61"/>
      <c r="AN112" s="61" t="s">
        <v>222</v>
      </c>
      <c r="AO112" s="65"/>
    </row>
    <row r="113" spans="2:41" ht="34.9" customHeight="1">
      <c r="B113" s="98">
        <v>109</v>
      </c>
      <c r="C113" s="94">
        <v>0</v>
      </c>
      <c r="D113" s="94">
        <v>0</v>
      </c>
      <c r="E113" s="94">
        <v>0</v>
      </c>
      <c r="F113" s="94">
        <v>0</v>
      </c>
      <c r="G113" s="94">
        <v>0</v>
      </c>
      <c r="H113" s="96">
        <f t="shared" si="3"/>
        <v>0</v>
      </c>
      <c r="I113" s="60">
        <v>89</v>
      </c>
      <c r="J113" s="61">
        <v>1005597</v>
      </c>
      <c r="K113" s="61" t="s">
        <v>275</v>
      </c>
      <c r="L113" s="62">
        <v>136688</v>
      </c>
      <c r="M113" s="40" t="s">
        <v>391</v>
      </c>
      <c r="N113" s="40" t="s">
        <v>392</v>
      </c>
      <c r="O113" s="40" t="s">
        <v>187</v>
      </c>
      <c r="P113" s="61">
        <v>63.92</v>
      </c>
      <c r="Q113" s="61">
        <v>5.94</v>
      </c>
      <c r="R113" s="61">
        <f t="shared" si="0"/>
        <v>379.68</v>
      </c>
      <c r="S113" s="87">
        <f t="shared" si="1"/>
        <v>0.10848000000000001</v>
      </c>
      <c r="T113" s="61" t="s">
        <v>105</v>
      </c>
      <c r="U113" s="61" t="s">
        <v>89</v>
      </c>
      <c r="V113" s="61" t="s">
        <v>73</v>
      </c>
      <c r="W113" s="61" t="s">
        <v>74</v>
      </c>
      <c r="X113" s="44" t="s">
        <v>278</v>
      </c>
      <c r="Y113" s="44" t="s">
        <v>393</v>
      </c>
      <c r="Z113" s="61" t="s">
        <v>77</v>
      </c>
      <c r="AA113" s="38">
        <v>71</v>
      </c>
      <c r="AB113" s="54" t="s">
        <v>123</v>
      </c>
      <c r="AC113" s="38" t="s">
        <v>77</v>
      </c>
      <c r="AD113" s="61"/>
      <c r="AE113" s="61"/>
      <c r="AF113" s="61"/>
      <c r="AG113" s="44"/>
      <c r="AH113" s="61"/>
      <c r="AI113" s="61"/>
      <c r="AJ113" s="80" t="s">
        <v>394</v>
      </c>
      <c r="AK113" s="66"/>
      <c r="AL113" s="73" t="s">
        <v>250</v>
      </c>
      <c r="AM113" s="62" t="s">
        <v>395</v>
      </c>
      <c r="AN113" s="68" t="s">
        <v>396</v>
      </c>
      <c r="AO113" s="65"/>
    </row>
    <row r="114" spans="2:41" ht="34.9" customHeight="1">
      <c r="B114" s="99">
        <v>110</v>
      </c>
      <c r="C114" s="94">
        <v>0</v>
      </c>
      <c r="D114" s="94">
        <v>0</v>
      </c>
      <c r="E114" s="94">
        <v>1</v>
      </c>
      <c r="F114" s="94">
        <v>0</v>
      </c>
      <c r="G114" s="94">
        <v>0</v>
      </c>
      <c r="H114" s="96">
        <f t="shared" si="3"/>
        <v>1</v>
      </c>
      <c r="I114" s="77">
        <v>90</v>
      </c>
      <c r="J114" s="61">
        <v>1005687</v>
      </c>
      <c r="K114" s="61" t="s">
        <v>275</v>
      </c>
      <c r="L114" s="61">
        <v>510292</v>
      </c>
      <c r="M114" s="40" t="s">
        <v>397</v>
      </c>
      <c r="N114" s="40" t="s">
        <v>398</v>
      </c>
      <c r="O114" s="40" t="s">
        <v>399</v>
      </c>
      <c r="P114" s="61">
        <v>71.599999999999994</v>
      </c>
      <c r="Q114" s="61">
        <v>5.34</v>
      </c>
      <c r="R114" s="61">
        <f t="shared" si="0"/>
        <v>382.34</v>
      </c>
      <c r="S114" s="87">
        <f t="shared" si="1"/>
        <v>0.10923999999999999</v>
      </c>
      <c r="T114" s="61" t="s">
        <v>105</v>
      </c>
      <c r="U114" s="61" t="s">
        <v>106</v>
      </c>
      <c r="V114" s="61" t="s">
        <v>73</v>
      </c>
      <c r="W114" s="61" t="s">
        <v>74</v>
      </c>
      <c r="X114" s="44" t="s">
        <v>278</v>
      </c>
      <c r="Y114" s="44" t="s">
        <v>400</v>
      </c>
      <c r="Z114" s="61" t="s">
        <v>108</v>
      </c>
      <c r="AA114" s="38">
        <v>92</v>
      </c>
      <c r="AB114" s="52" t="s">
        <v>109</v>
      </c>
      <c r="AC114" s="38" t="s">
        <v>77</v>
      </c>
      <c r="AD114" s="61"/>
      <c r="AE114" s="61"/>
      <c r="AF114" s="61"/>
      <c r="AG114" s="44"/>
      <c r="AH114" s="61"/>
      <c r="AI114" s="61"/>
      <c r="AJ114" s="80"/>
      <c r="AK114" s="66"/>
      <c r="AL114" s="73" t="s">
        <v>359</v>
      </c>
      <c r="AM114" s="62" t="s">
        <v>395</v>
      </c>
      <c r="AN114" s="68" t="s">
        <v>401</v>
      </c>
      <c r="AO114" s="65"/>
    </row>
    <row r="115" spans="2:41" ht="34.9" customHeight="1">
      <c r="B115" s="100">
        <v>111</v>
      </c>
      <c r="C115" s="94">
        <v>0</v>
      </c>
      <c r="D115" s="94">
        <v>0</v>
      </c>
      <c r="E115" s="94">
        <v>1</v>
      </c>
      <c r="F115" s="94">
        <v>0</v>
      </c>
      <c r="G115" s="94">
        <v>0</v>
      </c>
      <c r="H115" s="96">
        <f t="shared" si="3"/>
        <v>1</v>
      </c>
      <c r="I115" s="77">
        <v>90</v>
      </c>
      <c r="J115" s="61">
        <v>1005670</v>
      </c>
      <c r="K115" s="61" t="s">
        <v>275</v>
      </c>
      <c r="L115" s="61">
        <v>510289</v>
      </c>
      <c r="M115" s="40" t="s">
        <v>397</v>
      </c>
      <c r="N115" s="40" t="s">
        <v>399</v>
      </c>
      <c r="O115" s="40" t="s">
        <v>391</v>
      </c>
      <c r="P115" s="61">
        <v>77.739999999999995</v>
      </c>
      <c r="Q115" s="61">
        <v>4.99</v>
      </c>
      <c r="R115" s="61">
        <f t="shared" si="0"/>
        <v>387.92</v>
      </c>
      <c r="S115" s="87">
        <f t="shared" si="1"/>
        <v>0.11083428571428572</v>
      </c>
      <c r="T115" s="61" t="s">
        <v>105</v>
      </c>
      <c r="U115" s="61" t="s">
        <v>106</v>
      </c>
      <c r="V115" s="61" t="s">
        <v>73</v>
      </c>
      <c r="W115" s="61" t="s">
        <v>74</v>
      </c>
      <c r="X115" s="44" t="s">
        <v>278</v>
      </c>
      <c r="Y115" s="44" t="s">
        <v>400</v>
      </c>
      <c r="Z115" s="61" t="s">
        <v>108</v>
      </c>
      <c r="AA115" s="38">
        <v>86</v>
      </c>
      <c r="AB115" s="52" t="s">
        <v>109</v>
      </c>
      <c r="AC115" s="38" t="s">
        <v>77</v>
      </c>
      <c r="AD115" s="61"/>
      <c r="AE115" s="61"/>
      <c r="AF115" s="61"/>
      <c r="AG115" s="44"/>
      <c r="AH115" s="61"/>
      <c r="AI115" s="61"/>
      <c r="AJ115" s="80"/>
      <c r="AK115" s="66"/>
      <c r="AL115" s="73" t="s">
        <v>359</v>
      </c>
      <c r="AM115" s="62" t="s">
        <v>395</v>
      </c>
      <c r="AN115" s="68" t="s">
        <v>402</v>
      </c>
      <c r="AO115" s="65"/>
    </row>
    <row r="116" spans="2:41" ht="34.9" customHeight="1">
      <c r="B116" s="98">
        <v>112</v>
      </c>
      <c r="C116" s="94">
        <v>0</v>
      </c>
      <c r="D116" s="94">
        <v>0</v>
      </c>
      <c r="E116" s="94">
        <v>0</v>
      </c>
      <c r="F116" s="94">
        <v>0</v>
      </c>
      <c r="G116" s="94">
        <v>0</v>
      </c>
      <c r="H116" s="96">
        <f t="shared" si="3"/>
        <v>0</v>
      </c>
      <c r="I116" s="60">
        <v>91</v>
      </c>
      <c r="J116" s="61">
        <v>1005604</v>
      </c>
      <c r="K116" s="61" t="s">
        <v>275</v>
      </c>
      <c r="L116" s="61">
        <v>138959</v>
      </c>
      <c r="M116" s="40" t="s">
        <v>187</v>
      </c>
      <c r="N116" s="40" t="s">
        <v>398</v>
      </c>
      <c r="O116" s="40" t="s">
        <v>399</v>
      </c>
      <c r="P116" s="61">
        <v>71.31</v>
      </c>
      <c r="Q116" s="61">
        <v>6.17</v>
      </c>
      <c r="R116" s="61">
        <f t="shared" si="0"/>
        <v>439.98</v>
      </c>
      <c r="S116" s="87">
        <f t="shared" si="1"/>
        <v>0.12570857142857145</v>
      </c>
      <c r="T116" s="61" t="s">
        <v>71</v>
      </c>
      <c r="U116" s="61" t="s">
        <v>130</v>
      </c>
      <c r="V116" s="61" t="s">
        <v>73</v>
      </c>
      <c r="W116" s="62" t="s">
        <v>74</v>
      </c>
      <c r="X116" s="44" t="s">
        <v>278</v>
      </c>
      <c r="Y116" s="44" t="s">
        <v>393</v>
      </c>
      <c r="Z116" s="61" t="s">
        <v>77</v>
      </c>
      <c r="AA116" s="38">
        <v>25</v>
      </c>
      <c r="AB116" s="48" t="s">
        <v>117</v>
      </c>
      <c r="AC116" s="38" t="s">
        <v>77</v>
      </c>
      <c r="AD116" s="61"/>
      <c r="AE116" s="61"/>
      <c r="AF116" s="61"/>
      <c r="AG116" s="44"/>
      <c r="AH116" s="61"/>
      <c r="AI116" s="61"/>
      <c r="AJ116" s="80"/>
      <c r="AK116" s="66"/>
      <c r="AL116" s="73" t="s">
        <v>359</v>
      </c>
      <c r="AM116" s="62" t="s">
        <v>395</v>
      </c>
      <c r="AN116" s="68" t="s">
        <v>403</v>
      </c>
      <c r="AO116" s="65"/>
    </row>
    <row r="117" spans="2:41" ht="34.9" customHeight="1">
      <c r="B117" s="99">
        <v>113</v>
      </c>
      <c r="C117" s="94">
        <v>0</v>
      </c>
      <c r="D117" s="94">
        <v>0</v>
      </c>
      <c r="E117" s="94">
        <v>0</v>
      </c>
      <c r="F117" s="94">
        <v>0</v>
      </c>
      <c r="G117" s="94">
        <v>1</v>
      </c>
      <c r="H117" s="96">
        <f t="shared" si="3"/>
        <v>1</v>
      </c>
      <c r="I117" s="60">
        <v>92</v>
      </c>
      <c r="J117" s="61">
        <v>1000724</v>
      </c>
      <c r="K117" s="61" t="s">
        <v>275</v>
      </c>
      <c r="L117" s="61">
        <v>138813</v>
      </c>
      <c r="M117" s="40" t="s">
        <v>87</v>
      </c>
      <c r="N117" s="40" t="s">
        <v>325</v>
      </c>
      <c r="O117" s="40" t="s">
        <v>404</v>
      </c>
      <c r="P117" s="61">
        <v>129.1</v>
      </c>
      <c r="Q117" s="61">
        <v>9.07</v>
      </c>
      <c r="R117" s="61">
        <f t="shared" si="0"/>
        <v>1170.94</v>
      </c>
      <c r="S117" s="87">
        <f t="shared" si="1"/>
        <v>0.33455428571428575</v>
      </c>
      <c r="T117" s="61" t="s">
        <v>105</v>
      </c>
      <c r="U117" s="61" t="s">
        <v>72</v>
      </c>
      <c r="V117" s="61" t="s">
        <v>73</v>
      </c>
      <c r="W117" s="62" t="s">
        <v>74</v>
      </c>
      <c r="X117" s="44" t="s">
        <v>131</v>
      </c>
      <c r="Y117" s="44" t="s">
        <v>333</v>
      </c>
      <c r="Z117" s="61" t="s">
        <v>77</v>
      </c>
      <c r="AA117" s="38">
        <v>94</v>
      </c>
      <c r="AB117" s="52" t="s">
        <v>109</v>
      </c>
      <c r="AC117" s="38" t="s">
        <v>77</v>
      </c>
      <c r="AD117" s="61"/>
      <c r="AE117" s="61"/>
      <c r="AF117" s="61"/>
      <c r="AG117" s="44" t="s">
        <v>405</v>
      </c>
      <c r="AH117" s="61"/>
      <c r="AI117" s="61"/>
      <c r="AJ117" s="80" t="s">
        <v>406</v>
      </c>
      <c r="AK117" s="66"/>
      <c r="AL117" s="73"/>
      <c r="AM117" s="62"/>
      <c r="AN117" s="68"/>
      <c r="AO117" s="65"/>
    </row>
    <row r="118" spans="2:41" ht="34.9" customHeight="1">
      <c r="B118" s="100">
        <v>114</v>
      </c>
      <c r="C118" s="94">
        <v>1</v>
      </c>
      <c r="D118" s="94">
        <v>0</v>
      </c>
      <c r="E118" s="94">
        <v>0</v>
      </c>
      <c r="F118" s="94">
        <v>0</v>
      </c>
      <c r="G118" s="94">
        <v>0</v>
      </c>
      <c r="H118" s="96">
        <f t="shared" si="3"/>
        <v>1</v>
      </c>
      <c r="I118" s="60">
        <v>93</v>
      </c>
      <c r="J118" s="61">
        <v>1005812</v>
      </c>
      <c r="K118" s="61" t="s">
        <v>275</v>
      </c>
      <c r="L118" s="61">
        <v>138848</v>
      </c>
      <c r="M118" s="40" t="s">
        <v>407</v>
      </c>
      <c r="N118" s="40" t="s">
        <v>128</v>
      </c>
      <c r="O118" s="40" t="s">
        <v>127</v>
      </c>
      <c r="P118" s="61">
        <v>57.38</v>
      </c>
      <c r="Q118" s="61">
        <v>7.93</v>
      </c>
      <c r="R118" s="61">
        <f t="shared" si="0"/>
        <v>455.02</v>
      </c>
      <c r="S118" s="87">
        <f t="shared" si="1"/>
        <v>0.13000571428571428</v>
      </c>
      <c r="T118" s="61" t="s">
        <v>71</v>
      </c>
      <c r="U118" s="61" t="s">
        <v>72</v>
      </c>
      <c r="V118" s="61" t="s">
        <v>73</v>
      </c>
      <c r="W118" s="62" t="s">
        <v>74</v>
      </c>
      <c r="X118" s="44" t="s">
        <v>278</v>
      </c>
      <c r="Y118" s="44" t="s">
        <v>274</v>
      </c>
      <c r="Z118" s="61" t="s">
        <v>77</v>
      </c>
      <c r="AA118" s="38">
        <v>37</v>
      </c>
      <c r="AB118" s="49" t="s">
        <v>78</v>
      </c>
      <c r="AC118" s="38" t="s">
        <v>77</v>
      </c>
      <c r="AD118" s="61"/>
      <c r="AE118" s="61"/>
      <c r="AF118" s="61"/>
      <c r="AG118" s="44"/>
      <c r="AH118" s="61" t="s">
        <v>408</v>
      </c>
      <c r="AI118" s="61"/>
      <c r="AJ118" s="80" t="s">
        <v>409</v>
      </c>
      <c r="AK118" s="66"/>
      <c r="AL118" s="73"/>
      <c r="AM118" s="62"/>
      <c r="AN118" s="68"/>
      <c r="AO118" s="65"/>
    </row>
    <row r="119" spans="2:41" ht="34.9" customHeight="1">
      <c r="B119" s="100">
        <v>115</v>
      </c>
      <c r="C119" s="94">
        <v>1</v>
      </c>
      <c r="D119" s="94">
        <v>1</v>
      </c>
      <c r="E119" s="94">
        <v>1</v>
      </c>
      <c r="F119" s="94">
        <v>1</v>
      </c>
      <c r="G119" s="94">
        <v>1</v>
      </c>
      <c r="H119" s="96">
        <f t="shared" si="3"/>
        <v>5</v>
      </c>
      <c r="I119" s="60">
        <v>94</v>
      </c>
      <c r="J119" s="61">
        <v>1003592</v>
      </c>
      <c r="K119" s="61" t="s">
        <v>275</v>
      </c>
      <c r="L119" s="61">
        <v>139808</v>
      </c>
      <c r="M119" s="40" t="s">
        <v>102</v>
      </c>
      <c r="N119" s="40" t="s">
        <v>87</v>
      </c>
      <c r="O119" s="40" t="s">
        <v>125</v>
      </c>
      <c r="P119" s="61">
        <v>147.69999999999999</v>
      </c>
      <c r="Q119" s="61">
        <v>13.21</v>
      </c>
      <c r="R119" s="61">
        <f t="shared" si="0"/>
        <v>1951.12</v>
      </c>
      <c r="S119" s="87">
        <f t="shared" si="1"/>
        <v>0.55746285714285715</v>
      </c>
      <c r="T119" s="61" t="s">
        <v>105</v>
      </c>
      <c r="U119" s="61" t="s">
        <v>106</v>
      </c>
      <c r="V119" s="61" t="s">
        <v>73</v>
      </c>
      <c r="W119" s="62" t="s">
        <v>74</v>
      </c>
      <c r="X119" s="44" t="s">
        <v>107</v>
      </c>
      <c r="Y119" s="44" t="s">
        <v>107</v>
      </c>
      <c r="Z119" s="61" t="s">
        <v>77</v>
      </c>
      <c r="AA119" s="38">
        <v>65</v>
      </c>
      <c r="AB119" s="50" t="s">
        <v>92</v>
      </c>
      <c r="AC119" s="38" t="s">
        <v>77</v>
      </c>
      <c r="AD119" s="61"/>
      <c r="AE119" s="61"/>
      <c r="AF119" s="61"/>
      <c r="AG119" s="44"/>
      <c r="AH119" s="61"/>
      <c r="AI119" s="61"/>
      <c r="AJ119" s="80" t="s">
        <v>410</v>
      </c>
      <c r="AK119" s="66"/>
      <c r="AL119" s="73"/>
      <c r="AM119" s="62"/>
      <c r="AN119" s="68"/>
      <c r="AO119" s="65"/>
    </row>
    <row r="120" spans="2:41" ht="34.9" customHeight="1">
      <c r="B120" s="98">
        <v>116</v>
      </c>
      <c r="C120" s="94">
        <v>0</v>
      </c>
      <c r="D120" s="94">
        <v>1</v>
      </c>
      <c r="E120" s="94">
        <v>1</v>
      </c>
      <c r="F120" s="94">
        <v>0</v>
      </c>
      <c r="G120" s="94">
        <v>0</v>
      </c>
      <c r="H120" s="96">
        <f t="shared" si="3"/>
        <v>2</v>
      </c>
      <c r="I120" s="60">
        <v>95</v>
      </c>
      <c r="J120" s="61">
        <v>1005586</v>
      </c>
      <c r="K120" s="61" t="s">
        <v>411</v>
      </c>
      <c r="L120" s="61">
        <v>3481</v>
      </c>
      <c r="M120" s="40" t="s">
        <v>187</v>
      </c>
      <c r="N120" s="40" t="s">
        <v>399</v>
      </c>
      <c r="O120" s="40" t="s">
        <v>391</v>
      </c>
      <c r="P120" s="61">
        <v>66.680000000000007</v>
      </c>
      <c r="Q120" s="61">
        <v>1.99</v>
      </c>
      <c r="R120" s="61">
        <f t="shared" si="0"/>
        <v>132.69</v>
      </c>
      <c r="S120" s="87">
        <f t="shared" si="1"/>
        <v>3.7911428571428568E-2</v>
      </c>
      <c r="T120" s="61" t="s">
        <v>71</v>
      </c>
      <c r="U120" s="61" t="s">
        <v>412</v>
      </c>
      <c r="V120" s="61" t="s">
        <v>143</v>
      </c>
      <c r="W120" s="62" t="s">
        <v>74</v>
      </c>
      <c r="X120" s="44" t="s">
        <v>278</v>
      </c>
      <c r="Y120" s="44" t="s">
        <v>393</v>
      </c>
      <c r="Z120" s="61" t="s">
        <v>77</v>
      </c>
      <c r="AA120" s="38" t="s">
        <v>100</v>
      </c>
      <c r="AB120" s="38" t="s">
        <v>100</v>
      </c>
      <c r="AC120" s="38" t="s">
        <v>77</v>
      </c>
      <c r="AD120" s="61"/>
      <c r="AE120" s="61"/>
      <c r="AF120" s="61"/>
      <c r="AG120" s="44"/>
      <c r="AH120" s="61"/>
      <c r="AI120" s="61"/>
      <c r="AJ120" s="80"/>
      <c r="AK120" s="66"/>
      <c r="AL120" s="73" t="s">
        <v>359</v>
      </c>
      <c r="AM120" s="62" t="s">
        <v>395</v>
      </c>
      <c r="AN120" s="68" t="s">
        <v>413</v>
      </c>
      <c r="AO120" s="65"/>
    </row>
    <row r="121" spans="2:41" ht="34.9" customHeight="1">
      <c r="B121" s="99">
        <v>117</v>
      </c>
      <c r="C121" s="94">
        <v>0</v>
      </c>
      <c r="D121" s="94">
        <v>1</v>
      </c>
      <c r="E121" s="94">
        <v>1</v>
      </c>
      <c r="F121" s="94">
        <v>0</v>
      </c>
      <c r="G121" s="94">
        <v>0</v>
      </c>
      <c r="H121" s="96">
        <f t="shared" si="3"/>
        <v>2</v>
      </c>
      <c r="I121" s="60">
        <v>95</v>
      </c>
      <c r="J121" s="61">
        <v>1005563</v>
      </c>
      <c r="K121" s="61" t="s">
        <v>411</v>
      </c>
      <c r="L121" s="61">
        <v>3483</v>
      </c>
      <c r="M121" s="40" t="s">
        <v>187</v>
      </c>
      <c r="N121" s="40" t="s">
        <v>391</v>
      </c>
      <c r="O121" s="40" t="s">
        <v>414</v>
      </c>
      <c r="P121" s="61">
        <v>42.66</v>
      </c>
      <c r="Q121" s="61">
        <v>2.2000000000000002</v>
      </c>
      <c r="R121" s="84">
        <f t="shared" si="0"/>
        <v>93.85</v>
      </c>
      <c r="S121" s="87">
        <f t="shared" si="1"/>
        <v>2.6814285714285714E-2</v>
      </c>
      <c r="T121" s="84" t="s">
        <v>71</v>
      </c>
      <c r="U121" s="61" t="s">
        <v>412</v>
      </c>
      <c r="V121" s="61" t="s">
        <v>143</v>
      </c>
      <c r="W121" s="61" t="s">
        <v>74</v>
      </c>
      <c r="X121" s="44" t="s">
        <v>278</v>
      </c>
      <c r="Y121" s="44" t="s">
        <v>393</v>
      </c>
      <c r="Z121" s="61" t="s">
        <v>77</v>
      </c>
      <c r="AA121" s="38" t="s">
        <v>100</v>
      </c>
      <c r="AB121" s="38" t="s">
        <v>100</v>
      </c>
      <c r="AC121" s="38" t="s">
        <v>77</v>
      </c>
      <c r="AD121" s="61"/>
      <c r="AE121" s="61"/>
      <c r="AF121" s="61"/>
      <c r="AG121" s="44"/>
      <c r="AH121" s="61"/>
      <c r="AI121" s="61"/>
      <c r="AJ121" s="80"/>
      <c r="AK121" s="66"/>
      <c r="AL121" s="73" t="s">
        <v>359</v>
      </c>
      <c r="AM121" s="62" t="s">
        <v>395</v>
      </c>
      <c r="AN121" s="68" t="s">
        <v>415</v>
      </c>
      <c r="AO121" s="65"/>
    </row>
    <row r="122" spans="2:41" ht="34.9" customHeight="1">
      <c r="B122" s="100">
        <v>118</v>
      </c>
      <c r="C122" s="94">
        <v>0</v>
      </c>
      <c r="D122" s="94">
        <v>1</v>
      </c>
      <c r="E122" s="94">
        <v>1</v>
      </c>
      <c r="F122" s="94">
        <v>0</v>
      </c>
      <c r="G122" s="94">
        <v>0</v>
      </c>
      <c r="H122" s="96">
        <f t="shared" si="3"/>
        <v>2</v>
      </c>
      <c r="I122" s="60">
        <v>96</v>
      </c>
      <c r="J122" s="61">
        <v>1005572</v>
      </c>
      <c r="K122" s="61" t="s">
        <v>411</v>
      </c>
      <c r="L122" s="61">
        <v>3487</v>
      </c>
      <c r="M122" s="40" t="s">
        <v>188</v>
      </c>
      <c r="N122" s="40" t="s">
        <v>398</v>
      </c>
      <c r="O122" s="40" t="s">
        <v>416</v>
      </c>
      <c r="P122" s="61">
        <v>69.87</v>
      </c>
      <c r="Q122" s="61">
        <v>1.99</v>
      </c>
      <c r="R122" s="61">
        <f t="shared" si="0"/>
        <v>139.04</v>
      </c>
      <c r="S122" s="93">
        <f t="shared" si="1"/>
        <v>3.9725714285714281E-2</v>
      </c>
      <c r="T122" s="61" t="s">
        <v>71</v>
      </c>
      <c r="U122" s="61" t="s">
        <v>412</v>
      </c>
      <c r="V122" s="61" t="s">
        <v>143</v>
      </c>
      <c r="W122" s="61" t="s">
        <v>74</v>
      </c>
      <c r="X122" s="44" t="s">
        <v>278</v>
      </c>
      <c r="Y122" s="44" t="s">
        <v>393</v>
      </c>
      <c r="Z122" s="61" t="s">
        <v>77</v>
      </c>
      <c r="AA122" s="38" t="s">
        <v>100</v>
      </c>
      <c r="AB122" s="38" t="s">
        <v>100</v>
      </c>
      <c r="AC122" s="38" t="s">
        <v>77</v>
      </c>
      <c r="AD122" s="61"/>
      <c r="AE122" s="61"/>
      <c r="AF122" s="61"/>
      <c r="AG122" s="44"/>
      <c r="AH122" s="61"/>
      <c r="AI122" s="61"/>
      <c r="AJ122" s="80"/>
      <c r="AK122" s="66"/>
      <c r="AL122" s="73" t="s">
        <v>359</v>
      </c>
      <c r="AM122" s="62" t="s">
        <v>395</v>
      </c>
      <c r="AN122" s="68" t="s">
        <v>417</v>
      </c>
      <c r="AO122" s="65"/>
    </row>
    <row r="123" spans="2:41" ht="34.9" customHeight="1">
      <c r="B123" s="98">
        <v>119</v>
      </c>
      <c r="C123" s="94">
        <v>0</v>
      </c>
      <c r="D123" s="94">
        <v>1</v>
      </c>
      <c r="E123" s="94">
        <v>1</v>
      </c>
      <c r="F123" s="94">
        <v>0</v>
      </c>
      <c r="G123" s="94">
        <v>0</v>
      </c>
      <c r="H123" s="96">
        <f t="shared" si="3"/>
        <v>2</v>
      </c>
      <c r="I123" s="60">
        <v>96</v>
      </c>
      <c r="J123" s="61">
        <v>1005547</v>
      </c>
      <c r="K123" s="61" t="s">
        <v>411</v>
      </c>
      <c r="L123" s="61">
        <v>3489</v>
      </c>
      <c r="M123" s="40" t="s">
        <v>188</v>
      </c>
      <c r="N123" s="40" t="s">
        <v>399</v>
      </c>
      <c r="O123" s="40" t="s">
        <v>391</v>
      </c>
      <c r="P123" s="61">
        <v>67.42</v>
      </c>
      <c r="Q123" s="61">
        <v>2.57</v>
      </c>
      <c r="R123" s="61">
        <f t="shared" si="0"/>
        <v>173.27</v>
      </c>
      <c r="S123" s="93">
        <f t="shared" si="1"/>
        <v>4.9505714285714292E-2</v>
      </c>
      <c r="T123" s="61" t="s">
        <v>71</v>
      </c>
      <c r="U123" s="61" t="s">
        <v>412</v>
      </c>
      <c r="V123" s="61" t="s">
        <v>143</v>
      </c>
      <c r="W123" s="61" t="s">
        <v>74</v>
      </c>
      <c r="X123" s="44" t="s">
        <v>278</v>
      </c>
      <c r="Y123" s="44" t="s">
        <v>393</v>
      </c>
      <c r="Z123" s="61" t="s">
        <v>77</v>
      </c>
      <c r="AA123" s="38" t="s">
        <v>100</v>
      </c>
      <c r="AB123" s="38" t="s">
        <v>100</v>
      </c>
      <c r="AC123" s="38" t="s">
        <v>77</v>
      </c>
      <c r="AD123" s="61"/>
      <c r="AE123" s="61"/>
      <c r="AF123" s="61"/>
      <c r="AG123" s="44"/>
      <c r="AH123" s="61"/>
      <c r="AI123" s="61"/>
      <c r="AJ123" s="80"/>
      <c r="AK123" s="66"/>
      <c r="AL123" s="73" t="s">
        <v>359</v>
      </c>
      <c r="AM123" s="62" t="s">
        <v>395</v>
      </c>
      <c r="AN123" s="68" t="s">
        <v>417</v>
      </c>
      <c r="AO123" s="65"/>
    </row>
    <row r="124" spans="2:41" ht="34.9" customHeight="1">
      <c r="B124" s="99">
        <v>120</v>
      </c>
      <c r="C124" s="94">
        <v>0</v>
      </c>
      <c r="D124" s="94">
        <v>1</v>
      </c>
      <c r="E124" s="94">
        <v>1</v>
      </c>
      <c r="F124" s="94">
        <v>0</v>
      </c>
      <c r="G124" s="94">
        <v>0</v>
      </c>
      <c r="H124" s="96">
        <f t="shared" si="3"/>
        <v>2</v>
      </c>
      <c r="I124" s="60">
        <v>97</v>
      </c>
      <c r="J124" s="61">
        <v>1008145</v>
      </c>
      <c r="K124" s="61" t="s">
        <v>411</v>
      </c>
      <c r="L124" s="61">
        <v>92052878</v>
      </c>
      <c r="M124" s="40" t="s">
        <v>188</v>
      </c>
      <c r="N124" s="40" t="s">
        <v>391</v>
      </c>
      <c r="O124" s="40" t="s">
        <v>414</v>
      </c>
      <c r="P124" s="61">
        <v>40.119999999999997</v>
      </c>
      <c r="Q124" s="61">
        <v>1.79</v>
      </c>
      <c r="R124" s="65"/>
      <c r="S124" s="65"/>
      <c r="T124" s="65"/>
      <c r="U124" s="61" t="s">
        <v>412</v>
      </c>
      <c r="V124" s="61" t="s">
        <v>143</v>
      </c>
      <c r="W124" s="62" t="s">
        <v>74</v>
      </c>
      <c r="X124" s="44" t="s">
        <v>278</v>
      </c>
      <c r="Y124" s="44" t="s">
        <v>393</v>
      </c>
      <c r="Z124" s="61" t="s">
        <v>77</v>
      </c>
      <c r="AA124" s="38" t="s">
        <v>100</v>
      </c>
      <c r="AB124" s="38" t="s">
        <v>100</v>
      </c>
      <c r="AC124" s="38" t="s">
        <v>77</v>
      </c>
      <c r="AD124" s="61"/>
      <c r="AE124" s="61"/>
      <c r="AF124" s="61"/>
      <c r="AG124" s="44"/>
      <c r="AH124" s="61"/>
      <c r="AI124" s="61"/>
      <c r="AJ124" s="80"/>
      <c r="AK124" s="66"/>
      <c r="AL124" s="73" t="s">
        <v>359</v>
      </c>
      <c r="AM124" s="62" t="s">
        <v>395</v>
      </c>
      <c r="AN124" s="68" t="s">
        <v>417</v>
      </c>
      <c r="AO124" s="65"/>
    </row>
    <row r="125" spans="2:41" ht="34.9" customHeight="1">
      <c r="B125" s="100">
        <v>121</v>
      </c>
      <c r="C125" s="60">
        <v>0</v>
      </c>
      <c r="D125" s="60">
        <v>0</v>
      </c>
      <c r="E125" s="60">
        <v>1</v>
      </c>
      <c r="F125" s="60">
        <v>0</v>
      </c>
      <c r="G125" s="60">
        <v>0</v>
      </c>
      <c r="H125" s="96">
        <f t="shared" si="3"/>
        <v>1</v>
      </c>
      <c r="I125" s="112">
        <v>98</v>
      </c>
      <c r="J125" s="61">
        <v>1005531</v>
      </c>
      <c r="K125" s="61" t="s">
        <v>275</v>
      </c>
      <c r="L125" s="61">
        <v>3555</v>
      </c>
      <c r="M125" s="40" t="s">
        <v>418</v>
      </c>
      <c r="N125" s="40" t="s">
        <v>398</v>
      </c>
      <c r="O125" s="40" t="s">
        <v>416</v>
      </c>
      <c r="P125" s="61"/>
      <c r="Q125" s="61"/>
      <c r="R125" s="61"/>
      <c r="S125" s="93"/>
      <c r="T125" s="61"/>
      <c r="U125" s="61"/>
      <c r="V125" s="61"/>
      <c r="W125" s="62" t="s">
        <v>74</v>
      </c>
      <c r="X125" s="44"/>
      <c r="Y125" s="44"/>
      <c r="Z125" s="61"/>
      <c r="AA125" s="38"/>
      <c r="AB125" s="61"/>
      <c r="AC125" s="61"/>
      <c r="AD125" s="61"/>
      <c r="AE125" s="61"/>
      <c r="AF125" s="61"/>
      <c r="AG125" s="44"/>
      <c r="AH125" s="61"/>
      <c r="AI125" s="61"/>
      <c r="AJ125" s="80"/>
      <c r="AK125" s="66"/>
      <c r="AL125" s="73" t="s">
        <v>359</v>
      </c>
      <c r="AM125" s="62" t="s">
        <v>395</v>
      </c>
      <c r="AN125" s="68" t="s">
        <v>396</v>
      </c>
      <c r="AO125" s="65"/>
    </row>
    <row r="126" spans="2:41" ht="34.9" customHeight="1">
      <c r="B126" s="100">
        <v>122</v>
      </c>
      <c r="C126" s="60">
        <v>0</v>
      </c>
      <c r="D126" s="60">
        <v>0</v>
      </c>
      <c r="E126" s="60">
        <v>1</v>
      </c>
      <c r="F126" s="60">
        <v>0</v>
      </c>
      <c r="G126" s="60">
        <v>0</v>
      </c>
      <c r="H126" s="96">
        <f t="shared" si="3"/>
        <v>1</v>
      </c>
      <c r="I126" s="112">
        <v>98</v>
      </c>
      <c r="J126" s="61">
        <v>1005518</v>
      </c>
      <c r="K126" s="61" t="s">
        <v>275</v>
      </c>
      <c r="L126" s="61">
        <v>3558</v>
      </c>
      <c r="M126" s="40" t="s">
        <v>418</v>
      </c>
      <c r="N126" s="40" t="s">
        <v>416</v>
      </c>
      <c r="O126" s="40" t="s">
        <v>419</v>
      </c>
      <c r="P126" s="61"/>
      <c r="Q126" s="61"/>
      <c r="R126" s="61"/>
      <c r="S126" s="93"/>
      <c r="T126" s="61"/>
      <c r="U126" s="61"/>
      <c r="V126" s="61"/>
      <c r="W126" s="61" t="s">
        <v>74</v>
      </c>
      <c r="X126" s="44"/>
      <c r="Y126" s="44"/>
      <c r="Z126" s="61"/>
      <c r="AA126" s="38"/>
      <c r="AB126" s="61"/>
      <c r="AC126" s="61"/>
      <c r="AD126" s="61"/>
      <c r="AE126" s="61"/>
      <c r="AF126" s="61"/>
      <c r="AG126" s="44"/>
      <c r="AH126" s="61"/>
      <c r="AI126" s="61"/>
      <c r="AJ126" s="80"/>
      <c r="AK126" s="66"/>
      <c r="AL126" s="73" t="s">
        <v>359</v>
      </c>
      <c r="AM126" s="62" t="s">
        <v>395</v>
      </c>
      <c r="AN126" s="68" t="s">
        <v>420</v>
      </c>
      <c r="AO126" s="65"/>
    </row>
    <row r="127" spans="2:41" ht="34.9" customHeight="1">
      <c r="B127" s="98">
        <v>123</v>
      </c>
      <c r="C127" s="94">
        <v>0</v>
      </c>
      <c r="D127" s="94">
        <v>0</v>
      </c>
      <c r="E127" s="94">
        <v>1</v>
      </c>
      <c r="F127" s="94">
        <v>0</v>
      </c>
      <c r="G127" s="94">
        <v>0</v>
      </c>
      <c r="H127" s="96">
        <f t="shared" si="3"/>
        <v>1</v>
      </c>
      <c r="I127" s="77">
        <v>100</v>
      </c>
      <c r="J127" s="61">
        <v>1005669</v>
      </c>
      <c r="K127" s="61" t="s">
        <v>275</v>
      </c>
      <c r="L127" s="61">
        <v>373</v>
      </c>
      <c r="M127" s="40" t="s">
        <v>227</v>
      </c>
      <c r="N127" s="40" t="s">
        <v>397</v>
      </c>
      <c r="O127" s="40" t="s">
        <v>392</v>
      </c>
      <c r="P127" s="61"/>
      <c r="Q127" s="61"/>
      <c r="R127" s="61"/>
      <c r="S127" s="93"/>
      <c r="T127" s="61"/>
      <c r="U127" s="61"/>
      <c r="V127" s="61"/>
      <c r="W127" s="61" t="s">
        <v>74</v>
      </c>
      <c r="X127" s="44"/>
      <c r="Y127" s="44"/>
      <c r="Z127" s="61"/>
      <c r="AA127" s="38"/>
      <c r="AB127" s="61"/>
      <c r="AC127" s="61"/>
      <c r="AD127" s="61"/>
      <c r="AE127" s="61"/>
      <c r="AF127" s="61"/>
      <c r="AG127" s="44"/>
      <c r="AH127" s="61"/>
      <c r="AI127" s="61"/>
      <c r="AJ127" s="80"/>
      <c r="AK127" s="66"/>
      <c r="AL127" s="73" t="s">
        <v>359</v>
      </c>
      <c r="AM127" s="62" t="s">
        <v>395</v>
      </c>
      <c r="AN127" s="68" t="s">
        <v>421</v>
      </c>
      <c r="AO127" s="65"/>
    </row>
    <row r="128" spans="2:41" ht="34.9" customHeight="1">
      <c r="B128" s="99">
        <v>124</v>
      </c>
      <c r="C128" s="94">
        <v>0</v>
      </c>
      <c r="D128" s="94">
        <v>0</v>
      </c>
      <c r="E128" s="94">
        <v>1</v>
      </c>
      <c r="F128" s="94">
        <v>0</v>
      </c>
      <c r="G128" s="94">
        <v>0</v>
      </c>
      <c r="H128" s="96">
        <f t="shared" si="3"/>
        <v>1</v>
      </c>
      <c r="I128" s="77">
        <v>100</v>
      </c>
      <c r="J128" s="61">
        <v>1005615</v>
      </c>
      <c r="K128" s="61" t="s">
        <v>275</v>
      </c>
      <c r="L128" s="61">
        <v>375</v>
      </c>
      <c r="M128" s="40" t="s">
        <v>422</v>
      </c>
      <c r="N128" s="40" t="s">
        <v>392</v>
      </c>
      <c r="O128" s="40" t="s">
        <v>187</v>
      </c>
      <c r="P128" s="61">
        <v>63.98</v>
      </c>
      <c r="Q128" s="61">
        <v>5.86</v>
      </c>
      <c r="R128" s="61">
        <f>ROUND(P124*Q124,2)</f>
        <v>71.81</v>
      </c>
      <c r="S128" s="93">
        <f>R128/3500</f>
        <v>2.0517142857142859E-2</v>
      </c>
      <c r="T128" s="61" t="s">
        <v>105</v>
      </c>
      <c r="U128" s="61" t="s">
        <v>89</v>
      </c>
      <c r="V128" s="61" t="s">
        <v>73</v>
      </c>
      <c r="W128" s="61" t="s">
        <v>74</v>
      </c>
      <c r="X128" s="44" t="s">
        <v>278</v>
      </c>
      <c r="Y128" s="44" t="s">
        <v>393</v>
      </c>
      <c r="Z128" s="61" t="s">
        <v>423</v>
      </c>
      <c r="AA128" s="38">
        <v>45</v>
      </c>
      <c r="AB128" s="51" t="s">
        <v>99</v>
      </c>
      <c r="AC128" s="38" t="s">
        <v>77</v>
      </c>
      <c r="AD128" s="61"/>
      <c r="AE128" s="61"/>
      <c r="AF128" s="61"/>
      <c r="AG128" s="44"/>
      <c r="AH128" s="61"/>
      <c r="AI128" s="61"/>
      <c r="AJ128" s="80"/>
      <c r="AK128" s="66"/>
      <c r="AL128" s="73" t="s">
        <v>359</v>
      </c>
      <c r="AM128" s="62" t="s">
        <v>395</v>
      </c>
      <c r="AN128" s="68" t="s">
        <v>401</v>
      </c>
      <c r="AO128" s="65"/>
    </row>
    <row r="129" spans="2:41" ht="34.9" customHeight="1">
      <c r="B129" s="100">
        <v>125</v>
      </c>
      <c r="C129" s="94">
        <v>0</v>
      </c>
      <c r="D129" s="94">
        <v>0</v>
      </c>
      <c r="E129" s="94">
        <v>1</v>
      </c>
      <c r="F129" s="94">
        <v>0</v>
      </c>
      <c r="G129" s="94">
        <v>0</v>
      </c>
      <c r="H129" s="96">
        <f t="shared" si="3"/>
        <v>1</v>
      </c>
      <c r="I129" s="77">
        <v>100</v>
      </c>
      <c r="J129" s="61">
        <v>1005585</v>
      </c>
      <c r="K129" s="61" t="s">
        <v>275</v>
      </c>
      <c r="L129" s="61">
        <v>376</v>
      </c>
      <c r="M129" s="40" t="s">
        <v>227</v>
      </c>
      <c r="N129" s="40" t="s">
        <v>424</v>
      </c>
      <c r="O129" s="40" t="s">
        <v>188</v>
      </c>
      <c r="P129" s="61"/>
      <c r="Q129" s="61"/>
      <c r="R129" s="88"/>
      <c r="S129" s="162"/>
      <c r="T129" s="88"/>
      <c r="U129" s="61"/>
      <c r="V129" s="61"/>
      <c r="W129" s="62" t="s">
        <v>74</v>
      </c>
      <c r="X129" s="44"/>
      <c r="Y129" s="44"/>
      <c r="Z129" s="61"/>
      <c r="AA129" s="38"/>
      <c r="AB129" s="61"/>
      <c r="AC129" s="61"/>
      <c r="AD129" s="61"/>
      <c r="AE129" s="61"/>
      <c r="AF129" s="61"/>
      <c r="AG129" s="44"/>
      <c r="AH129" s="61"/>
      <c r="AI129" s="61"/>
      <c r="AJ129" s="80"/>
      <c r="AK129" s="66"/>
      <c r="AL129" s="73" t="s">
        <v>359</v>
      </c>
      <c r="AM129" s="62" t="s">
        <v>395</v>
      </c>
      <c r="AN129" s="68" t="s">
        <v>401</v>
      </c>
      <c r="AO129" s="65"/>
    </row>
    <row r="130" spans="2:41" ht="34.9" customHeight="1">
      <c r="B130" s="98">
        <v>126</v>
      </c>
      <c r="C130" s="94">
        <v>0</v>
      </c>
      <c r="D130" s="94">
        <v>0</v>
      </c>
      <c r="E130" s="94">
        <v>1</v>
      </c>
      <c r="F130" s="94">
        <v>0</v>
      </c>
      <c r="G130" s="94">
        <v>0</v>
      </c>
      <c r="H130" s="96">
        <f t="shared" si="3"/>
        <v>1</v>
      </c>
      <c r="I130" s="77">
        <v>100</v>
      </c>
      <c r="J130" s="61">
        <v>1005546</v>
      </c>
      <c r="K130" s="61" t="s">
        <v>275</v>
      </c>
      <c r="L130" s="61">
        <v>379</v>
      </c>
      <c r="M130" s="40" t="s">
        <v>227</v>
      </c>
      <c r="N130" s="40" t="s">
        <v>188</v>
      </c>
      <c r="O130" s="40" t="s">
        <v>418</v>
      </c>
      <c r="P130" s="61"/>
      <c r="Q130" s="61"/>
      <c r="R130" s="61"/>
      <c r="S130" s="87"/>
      <c r="T130" s="61"/>
      <c r="U130" s="61"/>
      <c r="V130" s="61"/>
      <c r="W130" s="62" t="s">
        <v>74</v>
      </c>
      <c r="X130" s="44"/>
      <c r="Y130" s="44"/>
      <c r="Z130" s="61"/>
      <c r="AA130" s="38"/>
      <c r="AB130" s="61"/>
      <c r="AC130" s="61"/>
      <c r="AD130" s="61"/>
      <c r="AE130" s="61"/>
      <c r="AF130" s="61"/>
      <c r="AG130" s="44"/>
      <c r="AH130" s="61"/>
      <c r="AI130" s="61"/>
      <c r="AJ130" s="80"/>
      <c r="AK130" s="66"/>
      <c r="AL130" s="73" t="s">
        <v>359</v>
      </c>
      <c r="AM130" s="62" t="s">
        <v>395</v>
      </c>
      <c r="AN130" s="68" t="s">
        <v>401</v>
      </c>
      <c r="AO130" s="65"/>
    </row>
    <row r="131" spans="2:41" ht="34.9" customHeight="1">
      <c r="B131" s="99">
        <v>127</v>
      </c>
      <c r="C131" s="94">
        <v>0</v>
      </c>
      <c r="D131" s="94">
        <v>0</v>
      </c>
      <c r="E131" s="94">
        <v>0</v>
      </c>
      <c r="F131" s="94">
        <v>0</v>
      </c>
      <c r="G131" s="94">
        <v>0</v>
      </c>
      <c r="H131" s="96">
        <f t="shared" si="3"/>
        <v>0</v>
      </c>
      <c r="I131" s="60">
        <v>101</v>
      </c>
      <c r="J131" s="61">
        <v>1005638</v>
      </c>
      <c r="K131" s="61" t="s">
        <v>275</v>
      </c>
      <c r="L131" s="61">
        <v>387</v>
      </c>
      <c r="M131" s="40" t="s">
        <v>186</v>
      </c>
      <c r="N131" s="40" t="s">
        <v>397</v>
      </c>
      <c r="O131" s="40" t="s">
        <v>392</v>
      </c>
      <c r="P131" s="61"/>
      <c r="Q131" s="61"/>
      <c r="R131" s="61"/>
      <c r="S131" s="87"/>
      <c r="T131" s="61"/>
      <c r="U131" s="61"/>
      <c r="V131" s="61"/>
      <c r="W131" s="61" t="s">
        <v>74</v>
      </c>
      <c r="X131" s="44"/>
      <c r="Y131" s="44"/>
      <c r="Z131" s="61"/>
      <c r="AA131" s="38"/>
      <c r="AB131" s="61"/>
      <c r="AC131" s="61"/>
      <c r="AD131" s="61"/>
      <c r="AE131" s="61"/>
      <c r="AF131" s="61"/>
      <c r="AG131" s="44"/>
      <c r="AH131" s="61"/>
      <c r="AI131" s="61"/>
      <c r="AJ131" s="80"/>
      <c r="AK131" s="66"/>
      <c r="AL131" s="73" t="s">
        <v>359</v>
      </c>
      <c r="AM131" s="62" t="s">
        <v>395</v>
      </c>
      <c r="AN131" s="68" t="s">
        <v>396</v>
      </c>
      <c r="AO131" s="65"/>
    </row>
    <row r="132" spans="2:41" ht="34.9" customHeight="1">
      <c r="B132" s="100">
        <v>128</v>
      </c>
      <c r="C132" s="94">
        <v>0</v>
      </c>
      <c r="D132" s="94">
        <v>0</v>
      </c>
      <c r="E132" s="94">
        <v>0</v>
      </c>
      <c r="F132" s="94">
        <v>0</v>
      </c>
      <c r="G132" s="94">
        <v>0</v>
      </c>
      <c r="H132" s="96">
        <f t="shared" si="3"/>
        <v>0</v>
      </c>
      <c r="I132" s="60">
        <v>102</v>
      </c>
      <c r="J132" s="61">
        <v>1001872</v>
      </c>
      <c r="K132" s="61" t="s">
        <v>275</v>
      </c>
      <c r="L132" s="84">
        <v>24130476</v>
      </c>
      <c r="M132" s="85" t="s">
        <v>425</v>
      </c>
      <c r="N132" s="85" t="s">
        <v>157</v>
      </c>
      <c r="O132" s="85" t="s">
        <v>151</v>
      </c>
      <c r="P132" s="84"/>
      <c r="Q132" s="84"/>
      <c r="R132" s="84"/>
      <c r="S132" s="102"/>
      <c r="T132" s="84"/>
      <c r="U132" s="84"/>
      <c r="V132" s="84"/>
      <c r="W132" s="84" t="s">
        <v>74</v>
      </c>
      <c r="X132" s="103"/>
      <c r="Y132" s="103"/>
      <c r="Z132" s="84"/>
      <c r="AA132" s="87"/>
      <c r="AB132" s="84"/>
      <c r="AC132" s="84"/>
      <c r="AD132" s="84"/>
      <c r="AE132" s="84"/>
      <c r="AF132" s="84"/>
      <c r="AG132" s="103"/>
      <c r="AH132" s="84"/>
      <c r="AI132" s="84"/>
      <c r="AJ132" s="104"/>
      <c r="AK132" s="66"/>
      <c r="AL132" s="64" t="s">
        <v>221</v>
      </c>
      <c r="AM132" s="61"/>
      <c r="AN132" s="68" t="s">
        <v>426</v>
      </c>
      <c r="AO132" s="65"/>
    </row>
    <row r="133" spans="2:41" ht="34.9" customHeight="1">
      <c r="B133" s="100">
        <v>129</v>
      </c>
      <c r="C133" s="94">
        <v>1</v>
      </c>
      <c r="D133" s="94">
        <v>1</v>
      </c>
      <c r="E133" s="94">
        <v>0</v>
      </c>
      <c r="F133" s="94">
        <v>0</v>
      </c>
      <c r="G133" s="94">
        <v>0</v>
      </c>
      <c r="H133" s="96">
        <f t="shared" si="3"/>
        <v>2</v>
      </c>
      <c r="I133" s="60">
        <v>103</v>
      </c>
      <c r="J133" s="61">
        <v>1001668</v>
      </c>
      <c r="K133" s="61" t="s">
        <v>411</v>
      </c>
      <c r="L133" s="61">
        <v>92052678</v>
      </c>
      <c r="M133" s="91" t="s">
        <v>88</v>
      </c>
      <c r="N133" s="91" t="s">
        <v>98</v>
      </c>
      <c r="O133" s="91" t="s">
        <v>86</v>
      </c>
      <c r="P133" s="61">
        <v>61.84</v>
      </c>
      <c r="Q133" s="61">
        <v>3.5</v>
      </c>
      <c r="R133" s="61">
        <f t="shared" ref="R133" si="8">ROUND(P133*Q133,2)</f>
        <v>216.44</v>
      </c>
      <c r="S133" s="93">
        <f t="shared" ref="S133" si="9">R133/3500</f>
        <v>6.1839999999999999E-2</v>
      </c>
      <c r="T133" s="61" t="s">
        <v>105</v>
      </c>
      <c r="U133" s="61" t="s">
        <v>412</v>
      </c>
      <c r="V133" s="61" t="s">
        <v>143</v>
      </c>
      <c r="W133" s="61" t="s">
        <v>74</v>
      </c>
      <c r="X133" s="109" t="s">
        <v>90</v>
      </c>
      <c r="Y133" s="109" t="s">
        <v>91</v>
      </c>
      <c r="Z133" s="61" t="s">
        <v>412</v>
      </c>
      <c r="AA133" s="38" t="s">
        <v>100</v>
      </c>
      <c r="AB133" s="38" t="s">
        <v>100</v>
      </c>
      <c r="AC133" s="38" t="s">
        <v>77</v>
      </c>
      <c r="AD133" s="61"/>
      <c r="AE133" s="61"/>
      <c r="AF133" s="61"/>
      <c r="AG133" s="44" t="s">
        <v>94</v>
      </c>
      <c r="AH133" s="61"/>
      <c r="AI133" s="61"/>
      <c r="AJ133" s="80"/>
      <c r="AK133" s="66"/>
      <c r="AL133" s="64"/>
      <c r="AM133" s="61"/>
      <c r="AN133" s="68"/>
      <c r="AO133" s="65"/>
    </row>
    <row r="134" spans="2:41" ht="34.9" customHeight="1">
      <c r="B134" s="98">
        <v>130</v>
      </c>
      <c r="C134" s="60">
        <v>0</v>
      </c>
      <c r="D134" s="60">
        <v>0</v>
      </c>
      <c r="E134" s="60">
        <v>0</v>
      </c>
      <c r="F134" s="60">
        <v>0</v>
      </c>
      <c r="G134" s="60">
        <v>0</v>
      </c>
      <c r="H134" s="96">
        <f t="shared" ref="H134:H136" si="10">SUM(C134:G134)</f>
        <v>0</v>
      </c>
      <c r="I134" s="60">
        <v>104</v>
      </c>
      <c r="J134" s="69"/>
      <c r="K134" s="61" t="s">
        <v>275</v>
      </c>
      <c r="L134" s="105"/>
      <c r="M134" s="113" t="s">
        <v>427</v>
      </c>
      <c r="N134" s="113"/>
      <c r="O134" s="113"/>
      <c r="P134" s="106"/>
      <c r="Q134" s="106"/>
      <c r="R134" s="106"/>
      <c r="S134" s="107"/>
      <c r="T134" s="106"/>
      <c r="U134" s="106"/>
      <c r="V134" s="106"/>
      <c r="W134" s="88" t="s">
        <v>74</v>
      </c>
      <c r="X134" s="46"/>
      <c r="Y134" s="46"/>
      <c r="Z134" s="106"/>
      <c r="AA134" s="45"/>
      <c r="AB134" s="106"/>
      <c r="AC134" s="106"/>
      <c r="AD134" s="106"/>
      <c r="AE134" s="106"/>
      <c r="AF134" s="106"/>
      <c r="AG134" s="46"/>
      <c r="AH134" s="106"/>
      <c r="AI134" s="106"/>
      <c r="AJ134" s="108"/>
      <c r="AK134" s="63"/>
      <c r="AL134" s="71" t="s">
        <v>428</v>
      </c>
      <c r="AM134" s="69"/>
      <c r="AN134" s="65"/>
      <c r="AO134" s="65"/>
    </row>
    <row r="135" spans="2:41" ht="34.9" customHeight="1">
      <c r="B135" s="99">
        <v>131</v>
      </c>
      <c r="C135" s="60">
        <v>0</v>
      </c>
      <c r="D135" s="60">
        <v>0</v>
      </c>
      <c r="E135" s="60">
        <v>0</v>
      </c>
      <c r="F135" s="60">
        <v>0</v>
      </c>
      <c r="G135" s="60">
        <v>0</v>
      </c>
      <c r="H135" s="96">
        <f t="shared" si="10"/>
        <v>0</v>
      </c>
      <c r="I135" s="60">
        <v>105</v>
      </c>
      <c r="J135" s="69"/>
      <c r="K135" s="61" t="s">
        <v>275</v>
      </c>
      <c r="L135" s="69"/>
      <c r="M135" s="114" t="s">
        <v>429</v>
      </c>
      <c r="N135" s="114"/>
      <c r="O135" s="114"/>
      <c r="P135" s="70"/>
      <c r="Q135" s="70"/>
      <c r="R135" s="70"/>
      <c r="S135" s="93"/>
      <c r="T135" s="70"/>
      <c r="U135" s="70"/>
      <c r="V135" s="70"/>
      <c r="W135" s="62" t="s">
        <v>74</v>
      </c>
      <c r="X135" s="44"/>
      <c r="Y135" s="44"/>
      <c r="Z135" s="70"/>
      <c r="AA135" s="38"/>
      <c r="AB135" s="70"/>
      <c r="AC135" s="70"/>
      <c r="AD135" s="70"/>
      <c r="AE135" s="70"/>
      <c r="AF135" s="70"/>
      <c r="AG135" s="44"/>
      <c r="AH135" s="70"/>
      <c r="AI135" s="70"/>
      <c r="AJ135" s="80"/>
      <c r="AK135" s="63"/>
      <c r="AL135" s="71" t="s">
        <v>428</v>
      </c>
      <c r="AM135" s="69"/>
      <c r="AN135" s="65"/>
      <c r="AO135" s="65"/>
    </row>
    <row r="136" spans="2:41" ht="34.9" customHeight="1">
      <c r="B136" s="94">
        <v>132</v>
      </c>
      <c r="C136" s="60">
        <v>0</v>
      </c>
      <c r="D136" s="60">
        <v>0</v>
      </c>
      <c r="E136" s="60">
        <v>0</v>
      </c>
      <c r="F136" s="60">
        <v>0</v>
      </c>
      <c r="G136" s="60">
        <v>0</v>
      </c>
      <c r="H136" s="96">
        <f t="shared" si="10"/>
        <v>0</v>
      </c>
      <c r="I136" s="60">
        <v>106</v>
      </c>
      <c r="J136" s="69"/>
      <c r="K136" s="61" t="s">
        <v>275</v>
      </c>
      <c r="L136" s="69"/>
      <c r="M136" s="114" t="s">
        <v>430</v>
      </c>
      <c r="N136" s="114"/>
      <c r="O136" s="114"/>
      <c r="P136" s="70"/>
      <c r="Q136" s="70"/>
      <c r="R136" s="70"/>
      <c r="S136" s="93"/>
      <c r="T136" s="70"/>
      <c r="U136" s="70"/>
      <c r="V136" s="70"/>
      <c r="W136" s="62" t="s">
        <v>74</v>
      </c>
      <c r="X136" s="44"/>
      <c r="Y136" s="44"/>
      <c r="Z136" s="70"/>
      <c r="AA136" s="38"/>
      <c r="AB136" s="70"/>
      <c r="AC136" s="70"/>
      <c r="AD136" s="70"/>
      <c r="AE136" s="70"/>
      <c r="AF136" s="70"/>
      <c r="AG136" s="44"/>
      <c r="AH136" s="70"/>
      <c r="AI136" s="70"/>
      <c r="AJ136" s="80"/>
      <c r="AK136" s="63"/>
      <c r="AL136" s="72" t="s">
        <v>428</v>
      </c>
      <c r="AM136" s="69"/>
      <c r="AN136" s="65"/>
      <c r="AO136" s="65"/>
    </row>
    <row r="138" spans="2:41" ht="18">
      <c r="R138" s="79">
        <f>SUM(R5:R132)</f>
        <v>76243.749999999971</v>
      </c>
    </row>
  </sheetData>
  <autoFilter ref="B3:AJ136" xr:uid="{92062CF5-CA40-4B86-AC63-7FAB5618C24D}">
    <filterColumn colId="21" showButton="0"/>
    <filterColumn colId="22" showButton="0"/>
    <filterColumn colId="25" showButton="0"/>
    <filterColumn colId="28" showButton="0"/>
    <filterColumn colId="31" showButton="0"/>
    <filterColumn colId="32" showButton="0"/>
    <filterColumn colId="33" showButton="0"/>
  </autoFilter>
  <mergeCells count="29">
    <mergeCell ref="H3:H4"/>
    <mergeCell ref="C3:C4"/>
    <mergeCell ref="D3:D4"/>
    <mergeCell ref="E3:E4"/>
    <mergeCell ref="F3:F4"/>
    <mergeCell ref="G3:G4"/>
    <mergeCell ref="B2:AJ2"/>
    <mergeCell ref="AF3:AF4"/>
    <mergeCell ref="AC3:AC4"/>
    <mergeCell ref="Z3:Z4"/>
    <mergeCell ref="V3:V4"/>
    <mergeCell ref="T3:T4"/>
    <mergeCell ref="S3:S4"/>
    <mergeCell ref="B3:B4"/>
    <mergeCell ref="R3:R4"/>
    <mergeCell ref="Q3:Q4"/>
    <mergeCell ref="P3:P4"/>
    <mergeCell ref="O3:O4"/>
    <mergeCell ref="N3:N4"/>
    <mergeCell ref="AG3:AJ3"/>
    <mergeCell ref="M3:M4"/>
    <mergeCell ref="L3:L4"/>
    <mergeCell ref="J3:J4"/>
    <mergeCell ref="I3:I4"/>
    <mergeCell ref="AD3:AE3"/>
    <mergeCell ref="K3:K4"/>
    <mergeCell ref="W3:Y3"/>
    <mergeCell ref="U3:U4"/>
    <mergeCell ref="AA3:AB3"/>
  </mergeCells>
  <conditionalFormatting sqref="C1:G2 D3:G4">
    <cfRule type="containsText" dxfId="57" priority="33" operator="containsText" text="1">
      <formula>NOT(ISERROR(SEARCH("1",C1)))</formula>
    </cfRule>
  </conditionalFormatting>
  <conditionalFormatting sqref="C5:G1048576">
    <cfRule type="containsText" dxfId="56" priority="7" operator="containsText" text="1">
      <formula>NOT(ISERROR(SEARCH("1",C5)))</formula>
    </cfRule>
  </conditionalFormatting>
  <conditionalFormatting sqref="J1:J1048576">
    <cfRule type="duplicateValues" dxfId="55" priority="339"/>
    <cfRule type="duplicateValues" dxfId="54" priority="358"/>
  </conditionalFormatting>
  <conditionalFormatting sqref="J5:J16">
    <cfRule type="duplicateValues" dxfId="53" priority="735"/>
  </conditionalFormatting>
  <conditionalFormatting sqref="J132:J133 J17:J53">
    <cfRule type="duplicateValues" dxfId="52" priority="748"/>
  </conditionalFormatting>
  <conditionalFormatting sqref="J134:J1048576 J1:J3 J54:J131">
    <cfRule type="duplicateValues" dxfId="51" priority="749"/>
  </conditionalFormatting>
  <conditionalFormatting sqref="K1:K2 K5:K1048576">
    <cfRule type="containsText" dxfId="50" priority="146" operator="containsText" text="Calzada">
      <formula>NOT(ISERROR(SEARCH("Calzada",K1)))</formula>
    </cfRule>
  </conditionalFormatting>
  <conditionalFormatting sqref="K5:K1048576 K1:K2">
    <cfRule type="containsText" dxfId="49" priority="145" operator="containsText" text="Vía Peatonal">
      <formula>NOT(ISERROR(SEARCH("Vía Peatonal",K1)))</formula>
    </cfRule>
  </conditionalFormatting>
  <conditionalFormatting sqref="K120:K124">
    <cfRule type="containsText" dxfId="48" priority="45" operator="containsText" text="Andén">
      <formula>NOT(ISERROR(SEARCH("Andén",K120)))</formula>
    </cfRule>
  </conditionalFormatting>
  <conditionalFormatting sqref="K133">
    <cfRule type="containsText" dxfId="47" priority="32" operator="containsText" text="Andén">
      <formula>NOT(ISERROR(SEARCH("Andén",K133)))</formula>
    </cfRule>
  </conditionalFormatting>
  <conditionalFormatting sqref="T1:T123">
    <cfRule type="containsText" dxfId="46" priority="55" operator="containsText" text="Rural">
      <formula>NOT(ISERROR(SEARCH("Rural",T1)))</formula>
    </cfRule>
    <cfRule type="containsText" dxfId="45" priority="56" operator="containsText" text="Intermedia">
      <formula>NOT(ISERROR(SEARCH("Intermedia",T1)))</formula>
    </cfRule>
    <cfRule type="containsText" dxfId="44" priority="57" operator="containsText" text="Local">
      <formula>NOT(ISERROR(SEARCH("Local",T1)))</formula>
    </cfRule>
  </conditionalFormatting>
  <conditionalFormatting sqref="T125:T1048576">
    <cfRule type="containsText" dxfId="43" priority="4" operator="containsText" text="Rural">
      <formula>NOT(ISERROR(SEARCH("Rural",T125)))</formula>
    </cfRule>
    <cfRule type="containsText" dxfId="42" priority="5" operator="containsText" text="Intermedia">
      <formula>NOT(ISERROR(SEARCH("Intermedia",T125)))</formula>
    </cfRule>
    <cfRule type="containsText" dxfId="41" priority="6" operator="containsText" text="Local">
      <formula>NOT(ISERROR(SEARCH("Local",T125)))</formula>
    </cfRule>
  </conditionalFormatting>
  <conditionalFormatting sqref="V1:V1048576">
    <cfRule type="containsText" dxfId="40" priority="26" operator="containsText" text="Afirmado">
      <formula>NOT(ISERROR(SEARCH("Afirmado",V1)))</formula>
    </cfRule>
    <cfRule type="containsText" dxfId="39" priority="27" operator="containsText" text="Rigido">
      <formula>NOT(ISERROR(SEARCH("Rigido",V1)))</formula>
    </cfRule>
    <cfRule type="containsText" dxfId="38" priority="28" operator="containsText" text="Flexible">
      <formula>NOT(ISERROR(SEARCH("Flexible",V1)))</formula>
    </cfRule>
  </conditionalFormatting>
  <conditionalFormatting sqref="Z1:Z1048576">
    <cfRule type="containsText" dxfId="37" priority="37" operator="containsText" text="No">
      <formula>NOT(ISERROR(SEARCH("No",Z1)))</formula>
    </cfRule>
    <cfRule type="containsText" dxfId="36" priority="38" operator="containsText" text="Si">
      <formula>NOT(ISERROR(SEARCH("Si",Z1)))</formula>
    </cfRule>
  </conditionalFormatting>
  <conditionalFormatting sqref="AC32:AC124">
    <cfRule type="containsText" dxfId="35" priority="34" operator="containsText" text="Si ">
      <formula>NOT(ISERROR(SEARCH("Si ",AC32)))</formula>
    </cfRule>
    <cfRule type="containsText" dxfId="34" priority="35" operator="containsText" text="No ">
      <formula>NOT(ISERROR(SEARCH("No ",AC32)))</formula>
    </cfRule>
    <cfRule type="containsText" dxfId="33" priority="36" operator="containsText" text="Revisar ">
      <formula>NOT(ISERROR(SEARCH("Revisar ",AC32)))</formula>
    </cfRule>
  </conditionalFormatting>
  <conditionalFormatting sqref="AC128">
    <cfRule type="containsText" dxfId="32" priority="1" operator="containsText" text="Si ">
      <formula>NOT(ISERROR(SEARCH("Si ",AC128)))</formula>
    </cfRule>
    <cfRule type="containsText" dxfId="31" priority="2" operator="containsText" text="No ">
      <formula>NOT(ISERROR(SEARCH("No ",AC128)))</formula>
    </cfRule>
    <cfRule type="containsText" dxfId="30" priority="3" operator="containsText" text="Revisar ">
      <formula>NOT(ISERROR(SEARCH("Revisar ",AC128)))</formula>
    </cfRule>
  </conditionalFormatting>
  <conditionalFormatting sqref="AC133">
    <cfRule type="containsText" dxfId="29" priority="23" operator="containsText" text="Si ">
      <formula>NOT(ISERROR(SEARCH("Si ",AC133)))</formula>
    </cfRule>
    <cfRule type="containsText" dxfId="28" priority="24" operator="containsText" text="No ">
      <formula>NOT(ISERROR(SEARCH("No ",AC133)))</formula>
    </cfRule>
    <cfRule type="containsText" dxfId="27" priority="25" operator="containsText" text="Revisar ">
      <formula>NOT(ISERROR(SEARCH("Revisar ",AC133)))</formula>
    </cfRule>
  </conditionalFormatting>
  <conditionalFormatting sqref="AC7:AD31">
    <cfRule type="containsText" dxfId="26" priority="428" operator="containsText" text="Si ">
      <formula>NOT(ISERROR(SEARCH("Si ",AC7)))</formula>
    </cfRule>
    <cfRule type="containsText" dxfId="25" priority="429" operator="containsText" text="No ">
      <formula>NOT(ISERROR(SEARCH("No ",AC7)))</formula>
    </cfRule>
    <cfRule type="containsText" dxfId="24" priority="430" operator="containsText" text="Revisar ">
      <formula>NOT(ISERROR(SEARCH("Revisar ",AC7)))</formula>
    </cfRule>
  </conditionalFormatting>
  <conditionalFormatting sqref="AC5:AH6">
    <cfRule type="containsText" dxfId="23" priority="672" operator="containsText" text="Si ">
      <formula>NOT(ISERROR(SEARCH("Si ",AC5)))</formula>
    </cfRule>
    <cfRule type="containsText" dxfId="22" priority="673" operator="containsText" text="No ">
      <formula>NOT(ISERROR(SEARCH("No ",AC5)))</formula>
    </cfRule>
    <cfRule type="containsText" dxfId="21" priority="674" operator="containsText" text="Revisar ">
      <formula>NOT(ISERROR(SEARCH("Revisar ",AC5)))</formula>
    </cfRule>
  </conditionalFormatting>
  <conditionalFormatting sqref="AD42:AE42">
    <cfRule type="containsText" dxfId="20" priority="309" operator="containsText" text="Si ">
      <formula>NOT(ISERROR(SEARCH("Si ",AD42)))</formula>
    </cfRule>
    <cfRule type="containsText" dxfId="19" priority="310" operator="containsText" text="No ">
      <formula>NOT(ISERROR(SEARCH("No ",AD42)))</formula>
    </cfRule>
    <cfRule type="containsText" dxfId="18" priority="311" operator="containsText" text="Revisar ">
      <formula>NOT(ISERROR(SEARCH("Revisar ",AD42)))</formula>
    </cfRule>
  </conditionalFormatting>
  <conditionalFormatting sqref="AF8:AF49">
    <cfRule type="containsText" dxfId="17" priority="315" operator="containsText" text="Si ">
      <formula>NOT(ISERROR(SEARCH("Si ",AF8)))</formula>
    </cfRule>
    <cfRule type="containsText" dxfId="16" priority="316" operator="containsText" text="No ">
      <formula>NOT(ISERROR(SEARCH("No ",AF8)))</formula>
    </cfRule>
    <cfRule type="containsText" dxfId="15" priority="317" operator="containsText" text="Revisar ">
      <formula>NOT(ISERROR(SEARCH("Revisar ",AF8)))</formula>
    </cfRule>
  </conditionalFormatting>
  <conditionalFormatting sqref="AF7:AH7">
    <cfRule type="containsText" dxfId="14" priority="663" operator="containsText" text="Si ">
      <formula>NOT(ISERROR(SEARCH("Si ",AF7)))</formula>
    </cfRule>
    <cfRule type="containsText" dxfId="13" priority="664" operator="containsText" text="No ">
      <formula>NOT(ISERROR(SEARCH("No ",AF7)))</formula>
    </cfRule>
    <cfRule type="containsText" dxfId="12" priority="665" operator="containsText" text="Revisar ">
      <formula>NOT(ISERROR(SEARCH("Revisar ",AF7)))</formula>
    </cfRule>
  </conditionalFormatting>
  <conditionalFormatting sqref="AG133">
    <cfRule type="containsText" dxfId="11" priority="20" operator="containsText" text="Si ">
      <formula>NOT(ISERROR(SEARCH("Si ",AG133)))</formula>
    </cfRule>
    <cfRule type="containsText" dxfId="10" priority="21" operator="containsText" text="No ">
      <formula>NOT(ISERROR(SEARCH("No ",AG133)))</formula>
    </cfRule>
    <cfRule type="containsText" dxfId="9" priority="22" operator="containsText" text="Revisar ">
      <formula>NOT(ISERROR(SEARCH("Revisar ",AG133)))</formula>
    </cfRule>
  </conditionalFormatting>
  <conditionalFormatting sqref="AG15:AH16">
    <cfRule type="containsText" dxfId="8" priority="566" operator="containsText" text="Si ">
      <formula>NOT(ISERROR(SEARCH("Si ",AG15)))</formula>
    </cfRule>
    <cfRule type="containsText" dxfId="7" priority="567" operator="containsText" text="No ">
      <formula>NOT(ISERROR(SEARCH("No ",AG15)))</formula>
    </cfRule>
    <cfRule type="containsText" dxfId="6" priority="568" operator="containsText" text="Revisar ">
      <formula>NOT(ISERROR(SEARCH("Revisar ",AG15)))</formula>
    </cfRule>
  </conditionalFormatting>
  <printOptions horizontalCentered="1"/>
  <pageMargins left="0.19685039370078741" right="0.19685039370078741" top="0.74803149606299213" bottom="0.74803149606299213" header="0.31496062992125984" footer="0.31496062992125984"/>
  <pageSetup scale="19" orientation="landscape" r:id="rId1"/>
  <ignoredErrors>
    <ignoredError sqref="H5:H103 H104 H107:H136 H105:H106" formulaRange="1"/>
  </ignoredError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30BAC-C8AF-4FED-90E0-19CAACF3EA89}">
  <dimension ref="C2:H35"/>
  <sheetViews>
    <sheetView showGridLines="0" view="pageBreakPreview" topLeftCell="A13" zoomScale="115" zoomScaleNormal="85" zoomScaleSheetLayoutView="115" workbookViewId="0">
      <selection activeCell="D26" sqref="D26"/>
    </sheetView>
  </sheetViews>
  <sheetFormatPr defaultColWidth="8.7109375" defaultRowHeight="11.45"/>
  <cols>
    <col min="1" max="1" width="8.7109375" style="32"/>
    <col min="2" max="2" width="5.7109375" style="32" customWidth="1"/>
    <col min="3" max="3" width="8.7109375" style="32"/>
    <col min="4" max="4" width="14.42578125" style="32" customWidth="1"/>
    <col min="5" max="5" width="15.42578125" style="32" customWidth="1"/>
    <col min="6" max="6" width="18.28515625" style="34" customWidth="1"/>
    <col min="7" max="8" width="18.140625" style="34" customWidth="1"/>
    <col min="9" max="16384" width="8.7109375" style="32"/>
  </cols>
  <sheetData>
    <row r="2" spans="3:8" s="31" customFormat="1" ht="19.899999999999999" customHeight="1">
      <c r="C2" s="273" t="s">
        <v>431</v>
      </c>
      <c r="D2" s="274"/>
      <c r="E2" s="274"/>
      <c r="F2" s="274"/>
      <c r="G2" s="274"/>
      <c r="H2" s="275"/>
    </row>
    <row r="3" spans="3:8" s="31" customFormat="1" ht="27.4" customHeight="1">
      <c r="C3" s="35" t="s">
        <v>0</v>
      </c>
      <c r="D3" s="35" t="s">
        <v>1</v>
      </c>
      <c r="E3" s="35" t="s">
        <v>46</v>
      </c>
      <c r="F3" s="35" t="s">
        <v>3</v>
      </c>
      <c r="G3" s="35" t="s">
        <v>4</v>
      </c>
      <c r="H3" s="35" t="s">
        <v>5</v>
      </c>
    </row>
    <row r="4" spans="3:8" s="33" customFormat="1" ht="17.649999999999999" customHeight="1">
      <c r="C4" s="36">
        <v>1</v>
      </c>
      <c r="D4" s="36">
        <v>1004575</v>
      </c>
      <c r="E4" s="36">
        <v>139407</v>
      </c>
      <c r="F4" s="36" t="s">
        <v>70</v>
      </c>
      <c r="G4" s="36" t="s">
        <v>68</v>
      </c>
      <c r="H4" s="36" t="s">
        <v>432</v>
      </c>
    </row>
    <row r="5" spans="3:8" s="33" customFormat="1" ht="17.649999999999999" customHeight="1">
      <c r="C5" s="36">
        <v>2</v>
      </c>
      <c r="D5" s="36">
        <v>1002889</v>
      </c>
      <c r="E5" s="36">
        <v>138158</v>
      </c>
      <c r="F5" s="36" t="s">
        <v>169</v>
      </c>
      <c r="G5" s="36" t="s">
        <v>433</v>
      </c>
      <c r="H5" s="36" t="s">
        <v>434</v>
      </c>
    </row>
    <row r="6" spans="3:8" s="33" customFormat="1" ht="17.649999999999999" customHeight="1">
      <c r="C6" s="36">
        <v>7</v>
      </c>
      <c r="D6" s="36">
        <v>1003892</v>
      </c>
      <c r="E6" s="36">
        <v>139699</v>
      </c>
      <c r="F6" s="36" t="s">
        <v>435</v>
      </c>
      <c r="G6" s="36" t="s">
        <v>116</v>
      </c>
      <c r="H6" s="36" t="s">
        <v>436</v>
      </c>
    </row>
    <row r="7" spans="3:8" s="33" customFormat="1" ht="17.649999999999999" customHeight="1">
      <c r="C7" s="36">
        <v>6</v>
      </c>
      <c r="D7" s="36">
        <v>1003880</v>
      </c>
      <c r="E7" s="36">
        <v>139700</v>
      </c>
      <c r="F7" s="36" t="s">
        <v>437</v>
      </c>
      <c r="G7" s="36" t="s">
        <v>436</v>
      </c>
      <c r="H7" s="36" t="s">
        <v>337</v>
      </c>
    </row>
    <row r="8" spans="3:8" s="33" customFormat="1" ht="17.649999999999999" customHeight="1">
      <c r="C8" s="36">
        <v>5</v>
      </c>
      <c r="D8" s="36">
        <v>1003589</v>
      </c>
      <c r="E8" s="36">
        <v>137297</v>
      </c>
      <c r="F8" s="36" t="s">
        <v>438</v>
      </c>
      <c r="G8" s="36" t="s">
        <v>177</v>
      </c>
      <c r="H8" s="36" t="s">
        <v>439</v>
      </c>
    </row>
    <row r="9" spans="3:8" s="33" customFormat="1" ht="17.649999999999999" customHeight="1">
      <c r="C9" s="36">
        <v>3</v>
      </c>
      <c r="D9" s="36">
        <v>1001384</v>
      </c>
      <c r="E9" s="36">
        <v>137653</v>
      </c>
      <c r="F9" s="36" t="s">
        <v>256</v>
      </c>
      <c r="G9" s="36" t="s">
        <v>440</v>
      </c>
      <c r="H9" s="36" t="s">
        <v>441</v>
      </c>
    </row>
    <row r="10" spans="3:8" s="33" customFormat="1" ht="17.649999999999999" customHeight="1">
      <c r="C10" s="36">
        <v>4</v>
      </c>
      <c r="D10" s="36">
        <v>1004732</v>
      </c>
      <c r="E10" s="36">
        <v>136896</v>
      </c>
      <c r="F10" s="36" t="s">
        <v>266</v>
      </c>
      <c r="G10" s="36" t="s">
        <v>268</v>
      </c>
      <c r="H10" s="36" t="s">
        <v>269</v>
      </c>
    </row>
    <row r="11" spans="3:8" s="33" customFormat="1" ht="17.649999999999999" customHeight="1">
      <c r="C11" s="36">
        <v>8</v>
      </c>
      <c r="D11" s="36">
        <v>1004684</v>
      </c>
      <c r="E11" s="36">
        <v>136897</v>
      </c>
      <c r="F11" s="36" t="s">
        <v>266</v>
      </c>
      <c r="G11" s="36" t="s">
        <v>442</v>
      </c>
      <c r="H11" s="36" t="s">
        <v>443</v>
      </c>
    </row>
    <row r="12" spans="3:8" s="33" customFormat="1" ht="17.649999999999999" customHeight="1">
      <c r="C12" s="36">
        <v>9</v>
      </c>
      <c r="D12" s="36">
        <v>1000420</v>
      </c>
      <c r="E12" s="36">
        <v>141422</v>
      </c>
      <c r="F12" s="36" t="s">
        <v>129</v>
      </c>
      <c r="G12" s="36" t="s">
        <v>227</v>
      </c>
      <c r="H12" s="36" t="s">
        <v>245</v>
      </c>
    </row>
    <row r="13" spans="3:8" s="33" customFormat="1" ht="17.649999999999999" customHeight="1">
      <c r="C13" s="36">
        <v>10</v>
      </c>
      <c r="D13" s="36">
        <v>1000423</v>
      </c>
      <c r="E13" s="36">
        <v>141421</v>
      </c>
      <c r="F13" s="36" t="s">
        <v>129</v>
      </c>
      <c r="G13" s="36" t="s">
        <v>444</v>
      </c>
      <c r="H13" s="36" t="s">
        <v>227</v>
      </c>
    </row>
    <row r="14" spans="3:8" s="33" customFormat="1" ht="17.649999999999999" customHeight="1">
      <c r="C14" s="36">
        <v>11</v>
      </c>
      <c r="D14" s="36">
        <v>1006827</v>
      </c>
      <c r="E14" s="36">
        <v>91010808</v>
      </c>
      <c r="F14" s="36" t="s">
        <v>129</v>
      </c>
      <c r="G14" s="36" t="s">
        <v>241</v>
      </c>
      <c r="H14" s="36" t="s">
        <v>444</v>
      </c>
    </row>
    <row r="15" spans="3:8" s="33" customFormat="1" ht="17.649999999999999" customHeight="1">
      <c r="C15" s="36">
        <v>12</v>
      </c>
      <c r="D15" s="36">
        <v>1005604</v>
      </c>
      <c r="E15" s="36">
        <v>138959</v>
      </c>
      <c r="F15" s="36" t="s">
        <v>424</v>
      </c>
      <c r="G15" s="36" t="s">
        <v>227</v>
      </c>
      <c r="H15" s="36" t="s">
        <v>241</v>
      </c>
    </row>
    <row r="16" spans="3:8" s="33" customFormat="1" ht="17.649999999999999" customHeight="1">
      <c r="C16" s="36">
        <v>13</v>
      </c>
      <c r="D16" s="36">
        <v>1005586</v>
      </c>
      <c r="E16" s="36">
        <v>138960</v>
      </c>
      <c r="F16" s="36" t="s">
        <v>424</v>
      </c>
      <c r="G16" s="36" t="s">
        <v>186</v>
      </c>
      <c r="H16" s="36" t="s">
        <v>227</v>
      </c>
    </row>
    <row r="17" spans="3:8" s="33" customFormat="1" ht="17.649999999999999" customHeight="1">
      <c r="C17" s="36">
        <v>14</v>
      </c>
      <c r="D17" s="36">
        <v>1005563</v>
      </c>
      <c r="E17" s="36">
        <v>138961</v>
      </c>
      <c r="F17" s="36" t="s">
        <v>424</v>
      </c>
      <c r="G17" s="36" t="s">
        <v>186</v>
      </c>
      <c r="H17" s="36" t="s">
        <v>245</v>
      </c>
    </row>
    <row r="18" spans="3:8" s="33" customFormat="1" ht="17.649999999999999" customHeight="1">
      <c r="C18" s="36">
        <v>15</v>
      </c>
      <c r="D18" s="36">
        <v>1002116</v>
      </c>
      <c r="E18" s="36">
        <v>140547</v>
      </c>
      <c r="F18" s="36" t="s">
        <v>86</v>
      </c>
      <c r="G18" s="36" t="s">
        <v>241</v>
      </c>
      <c r="H18" s="36" t="s">
        <v>445</v>
      </c>
    </row>
    <row r="19" spans="3:8" s="33" customFormat="1" ht="17.649999999999999" customHeight="1">
      <c r="C19" s="36">
        <v>16</v>
      </c>
      <c r="D19" s="36">
        <v>1002101</v>
      </c>
      <c r="E19" s="36">
        <v>140548</v>
      </c>
      <c r="F19" s="36" t="s">
        <v>86</v>
      </c>
      <c r="G19" s="36" t="s">
        <v>445</v>
      </c>
      <c r="H19" s="36" t="s">
        <v>446</v>
      </c>
    </row>
    <row r="20" spans="3:8" s="33" customFormat="1" ht="17.649999999999999" customHeight="1">
      <c r="C20" s="36">
        <v>17</v>
      </c>
      <c r="D20" s="36">
        <v>1002088</v>
      </c>
      <c r="E20" s="36">
        <v>140549</v>
      </c>
      <c r="F20" s="36" t="s">
        <v>86</v>
      </c>
      <c r="G20" s="36" t="s">
        <v>446</v>
      </c>
      <c r="H20" s="36" t="s">
        <v>447</v>
      </c>
    </row>
    <row r="21" spans="3:8" s="33" customFormat="1" ht="17.649999999999999" customHeight="1">
      <c r="C21" s="36">
        <v>18</v>
      </c>
      <c r="D21" s="36">
        <v>1002079</v>
      </c>
      <c r="E21" s="36">
        <v>140550</v>
      </c>
      <c r="F21" s="36" t="s">
        <v>86</v>
      </c>
      <c r="G21" s="36" t="s">
        <v>447</v>
      </c>
      <c r="H21" s="36" t="s">
        <v>448</v>
      </c>
    </row>
    <row r="22" spans="3:8" s="33" customFormat="1" ht="17.649999999999999" customHeight="1">
      <c r="C22" s="36">
        <v>19</v>
      </c>
      <c r="D22" s="36">
        <v>1002066</v>
      </c>
      <c r="E22" s="36">
        <v>140551</v>
      </c>
      <c r="F22" s="36" t="s">
        <v>86</v>
      </c>
      <c r="G22" s="36" t="s">
        <v>449</v>
      </c>
      <c r="H22" s="36" t="s">
        <v>450</v>
      </c>
    </row>
    <row r="23" spans="3:8" s="33" customFormat="1" ht="17.649999999999999" customHeight="1">
      <c r="C23" s="36">
        <v>20</v>
      </c>
      <c r="D23" s="36">
        <v>1002054</v>
      </c>
      <c r="E23" s="36">
        <v>140552</v>
      </c>
      <c r="F23" s="36" t="s">
        <v>86</v>
      </c>
      <c r="G23" s="36" t="s">
        <v>450</v>
      </c>
      <c r="H23" s="36" t="s">
        <v>451</v>
      </c>
    </row>
    <row r="24" spans="3:8" s="33" customFormat="1" ht="17.649999999999999" customHeight="1">
      <c r="C24" s="36">
        <v>21</v>
      </c>
      <c r="D24" s="36">
        <v>1000646</v>
      </c>
      <c r="E24" s="36">
        <v>138653</v>
      </c>
      <c r="F24" s="36" t="s">
        <v>346</v>
      </c>
      <c r="G24" s="36" t="s">
        <v>452</v>
      </c>
      <c r="H24" s="36" t="s">
        <v>453</v>
      </c>
    </row>
    <row r="25" spans="3:8" s="33" customFormat="1" ht="17.649999999999999" customHeight="1">
      <c r="C25" s="36">
        <v>22</v>
      </c>
      <c r="D25" s="36">
        <v>1006971</v>
      </c>
      <c r="E25" s="36">
        <v>91019248</v>
      </c>
      <c r="F25" s="36" t="s">
        <v>346</v>
      </c>
      <c r="G25" s="36" t="s">
        <v>336</v>
      </c>
      <c r="H25" s="36" t="s">
        <v>452</v>
      </c>
    </row>
    <row r="26" spans="3:8" s="33" customFormat="1" ht="17.649999999999999" customHeight="1">
      <c r="C26" s="36">
        <v>23</v>
      </c>
      <c r="D26" s="36">
        <v>1007226</v>
      </c>
      <c r="E26" s="36">
        <v>91019533</v>
      </c>
      <c r="F26" s="36" t="s">
        <v>454</v>
      </c>
      <c r="G26" s="36" t="s">
        <v>455</v>
      </c>
      <c r="H26" s="36" t="s">
        <v>456</v>
      </c>
    </row>
    <row r="28" spans="3:8" s="31" customFormat="1" ht="19.899999999999999" customHeight="1">
      <c r="C28" s="273" t="s">
        <v>457</v>
      </c>
      <c r="D28" s="274"/>
      <c r="E28" s="274"/>
      <c r="F28" s="274"/>
      <c r="G28" s="274"/>
      <c r="H28" s="275"/>
    </row>
    <row r="29" spans="3:8" s="31" customFormat="1" ht="27.4" customHeight="1">
      <c r="C29" s="35" t="s">
        <v>0</v>
      </c>
      <c r="D29" s="35" t="s">
        <v>1</v>
      </c>
      <c r="E29" s="35" t="s">
        <v>458</v>
      </c>
      <c r="F29" s="35" t="s">
        <v>3</v>
      </c>
      <c r="G29" s="35" t="s">
        <v>4</v>
      </c>
      <c r="H29" s="35" t="s">
        <v>5</v>
      </c>
    </row>
    <row r="30" spans="3:8" s="33" customFormat="1" ht="17.649999999999999" customHeight="1">
      <c r="C30" s="36">
        <v>1</v>
      </c>
      <c r="D30" s="36">
        <v>1005443</v>
      </c>
      <c r="E30" s="36">
        <v>904</v>
      </c>
      <c r="F30" s="36" t="s">
        <v>436</v>
      </c>
      <c r="G30" s="36" t="s">
        <v>272</v>
      </c>
      <c r="H30" s="36" t="s">
        <v>459</v>
      </c>
    </row>
    <row r="31" spans="3:8" s="33" customFormat="1" ht="17.649999999999999" customHeight="1">
      <c r="C31" s="36">
        <v>2</v>
      </c>
      <c r="D31" s="36">
        <v>1005383</v>
      </c>
      <c r="E31" s="36">
        <v>3450</v>
      </c>
      <c r="F31" s="36" t="s">
        <v>459</v>
      </c>
      <c r="G31" s="36" t="s">
        <v>436</v>
      </c>
      <c r="H31" s="36" t="s">
        <v>337</v>
      </c>
    </row>
    <row r="32" spans="3:8" s="33" customFormat="1" ht="17.649999999999999" customHeight="1">
      <c r="C32" s="36">
        <v>3</v>
      </c>
      <c r="D32" s="36">
        <v>1005432</v>
      </c>
      <c r="E32" s="36">
        <v>923</v>
      </c>
      <c r="F32" s="36" t="s">
        <v>337</v>
      </c>
      <c r="G32" s="36" t="s">
        <v>272</v>
      </c>
      <c r="H32" s="36" t="s">
        <v>459</v>
      </c>
    </row>
    <row r="33" spans="3:8" s="33" customFormat="1" ht="17.649999999999999" customHeight="1">
      <c r="C33" s="36">
        <v>4</v>
      </c>
      <c r="D33" s="36">
        <v>1005644</v>
      </c>
      <c r="E33" s="36">
        <v>898</v>
      </c>
      <c r="F33" s="36" t="s">
        <v>436</v>
      </c>
      <c r="G33" s="36" t="s">
        <v>460</v>
      </c>
      <c r="H33" s="36" t="s">
        <v>461</v>
      </c>
    </row>
    <row r="34" spans="3:8" s="33" customFormat="1" ht="17.649999999999999" customHeight="1">
      <c r="C34" s="36">
        <v>5</v>
      </c>
      <c r="D34" s="36">
        <v>1005645</v>
      </c>
      <c r="E34" s="36">
        <v>3371</v>
      </c>
      <c r="F34" s="36" t="s">
        <v>460</v>
      </c>
      <c r="G34" s="36" t="s">
        <v>436</v>
      </c>
      <c r="H34" s="36" t="s">
        <v>337</v>
      </c>
    </row>
    <row r="35" spans="3:8" s="33" customFormat="1" ht="17.649999999999999" customHeight="1">
      <c r="C35" s="36">
        <v>6</v>
      </c>
      <c r="D35" s="36">
        <v>1005629</v>
      </c>
      <c r="E35" s="36">
        <v>917</v>
      </c>
      <c r="F35" s="36" t="s">
        <v>337</v>
      </c>
      <c r="G35" s="36" t="s">
        <v>460</v>
      </c>
      <c r="H35" s="36" t="s">
        <v>462</v>
      </c>
    </row>
  </sheetData>
  <mergeCells count="2">
    <mergeCell ref="C2:H2"/>
    <mergeCell ref="C28:H28"/>
  </mergeCells>
  <printOptions horizontalCentered="1" verticalCentered="1"/>
  <pageMargins left="0.70866141732283472" right="0.70866141732283472" top="0.74803149606299213" bottom="0.74803149606299213" header="0.31496062992125984" footer="0.31496062992125984"/>
  <pageSetup paperSize="9" scale="8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18F01-9E07-4E28-B313-8592C155408E}">
  <dimension ref="B3:H12"/>
  <sheetViews>
    <sheetView showGridLines="0" workbookViewId="0">
      <selection activeCell="E9" sqref="E9"/>
    </sheetView>
  </sheetViews>
  <sheetFormatPr defaultColWidth="11.42578125" defaultRowHeight="14.45"/>
  <cols>
    <col min="1" max="1" width="4.42578125" customWidth="1"/>
    <col min="2" max="2" width="2" customWidth="1"/>
    <col min="3" max="3" width="18.7109375" customWidth="1"/>
    <col min="4" max="4" width="40.7109375" customWidth="1"/>
    <col min="5" max="5" width="52.28515625" customWidth="1"/>
    <col min="6" max="6" width="41.28515625" customWidth="1"/>
    <col min="7" max="7" width="29" customWidth="1"/>
    <col min="8" max="8" width="1.7109375" customWidth="1"/>
  </cols>
  <sheetData>
    <row r="3" spans="2:8">
      <c r="B3" s="172"/>
      <c r="C3" s="173"/>
      <c r="D3" s="173"/>
      <c r="E3" s="173"/>
      <c r="F3" s="173"/>
      <c r="G3" s="173"/>
      <c r="H3" s="174"/>
    </row>
    <row r="4" spans="2:8" s="28" customFormat="1" ht="44.65" customHeight="1">
      <c r="B4" s="175"/>
      <c r="C4" s="183" t="s">
        <v>463</v>
      </c>
      <c r="D4" s="163" t="s">
        <v>464</v>
      </c>
      <c r="E4" s="163" t="s">
        <v>465</v>
      </c>
      <c r="F4" s="163" t="s">
        <v>466</v>
      </c>
      <c r="G4" s="184" t="s">
        <v>467</v>
      </c>
      <c r="H4" s="176"/>
    </row>
    <row r="5" spans="2:8" s="66" customFormat="1" ht="51" customHeight="1">
      <c r="B5" s="177"/>
      <c r="C5" s="276" t="s">
        <v>468</v>
      </c>
      <c r="D5" s="168" t="s">
        <v>469</v>
      </c>
      <c r="E5" s="169" t="s">
        <v>470</v>
      </c>
      <c r="F5" s="169" t="s">
        <v>471</v>
      </c>
      <c r="G5" s="170">
        <v>2573371000</v>
      </c>
      <c r="H5" s="167"/>
    </row>
    <row r="6" spans="2:8" s="66" customFormat="1" ht="51" customHeight="1">
      <c r="B6" s="177"/>
      <c r="C6" s="277"/>
      <c r="D6" s="168" t="s">
        <v>472</v>
      </c>
      <c r="E6" s="169" t="s">
        <v>473</v>
      </c>
      <c r="F6" s="169" t="s">
        <v>474</v>
      </c>
      <c r="G6" s="170">
        <v>200000000</v>
      </c>
      <c r="H6" s="167"/>
    </row>
    <row r="7" spans="2:8" s="66" customFormat="1" ht="51" customHeight="1">
      <c r="B7" s="177"/>
      <c r="C7" s="277"/>
      <c r="D7" s="168" t="s">
        <v>475</v>
      </c>
      <c r="E7" s="169" t="s">
        <v>476</v>
      </c>
      <c r="F7" s="169" t="s">
        <v>477</v>
      </c>
      <c r="G7" s="279">
        <f>22885615000+2000000000</f>
        <v>24885615000</v>
      </c>
      <c r="H7" s="167"/>
    </row>
    <row r="8" spans="2:8" s="66" customFormat="1" ht="51" customHeight="1">
      <c r="B8" s="177"/>
      <c r="C8" s="277"/>
      <c r="D8" s="168" t="s">
        <v>478</v>
      </c>
      <c r="E8" s="169" t="s">
        <v>479</v>
      </c>
      <c r="F8" s="169" t="s">
        <v>480</v>
      </c>
      <c r="G8" s="280"/>
      <c r="H8" s="167"/>
    </row>
    <row r="9" spans="2:8" ht="51" customHeight="1">
      <c r="B9" s="178"/>
      <c r="C9" s="278"/>
      <c r="D9" s="164" t="s">
        <v>481</v>
      </c>
      <c r="E9" s="164" t="s">
        <v>482</v>
      </c>
      <c r="F9" s="165" t="s">
        <v>483</v>
      </c>
      <c r="G9" s="170">
        <v>0</v>
      </c>
      <c r="H9" s="179"/>
    </row>
    <row r="10" spans="2:8">
      <c r="B10" s="178"/>
      <c r="H10" s="179"/>
    </row>
    <row r="11" spans="2:8" ht="21">
      <c r="B11" s="178"/>
      <c r="F11" s="171" t="s">
        <v>484</v>
      </c>
      <c r="G11" s="180">
        <f>G5+G6+G7+G9</f>
        <v>27658986000</v>
      </c>
      <c r="H11" s="179"/>
    </row>
    <row r="12" spans="2:8">
      <c r="B12" s="181"/>
      <c r="C12" s="166"/>
      <c r="D12" s="166"/>
      <c r="E12" s="166"/>
      <c r="F12" s="166"/>
      <c r="G12" s="166"/>
      <c r="H12" s="182"/>
    </row>
  </sheetData>
  <mergeCells count="2">
    <mergeCell ref="C5:C9"/>
    <mergeCell ref="G7:G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AC96B-20B0-49FF-B906-2535C1A76F2B}">
  <dimension ref="B3:C13"/>
  <sheetViews>
    <sheetView workbookViewId="0">
      <selection activeCell="C14" sqref="C14"/>
    </sheetView>
  </sheetViews>
  <sheetFormatPr defaultColWidth="10.7109375" defaultRowHeight="14.45"/>
  <sheetData>
    <row r="3" spans="2:3">
      <c r="B3">
        <v>1</v>
      </c>
      <c r="C3" t="s">
        <v>485</v>
      </c>
    </row>
    <row r="4" spans="2:3">
      <c r="B4">
        <v>2</v>
      </c>
      <c r="C4" t="s">
        <v>486</v>
      </c>
    </row>
    <row r="5" spans="2:3">
      <c r="B5">
        <v>3</v>
      </c>
    </row>
    <row r="8" spans="2:3">
      <c r="B8">
        <v>0</v>
      </c>
      <c r="C8" t="s">
        <v>487</v>
      </c>
    </row>
    <row r="9" spans="2:3">
      <c r="C9" t="s">
        <v>488</v>
      </c>
    </row>
    <row r="10" spans="2:3">
      <c r="C10" t="s">
        <v>489</v>
      </c>
    </row>
    <row r="11" spans="2:3">
      <c r="C11" t="s">
        <v>490</v>
      </c>
    </row>
    <row r="12" spans="2:3">
      <c r="C12" t="s">
        <v>491</v>
      </c>
    </row>
    <row r="13" spans="2:3">
      <c r="C13" t="s">
        <v>492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78C44-B2CF-B04C-B8B9-0C24F70FD16B}">
  <dimension ref="A1:LF318"/>
  <sheetViews>
    <sheetView topLeftCell="A242" zoomScale="70" zoomScaleNormal="70" workbookViewId="0">
      <selection activeCell="I250" sqref="I250"/>
    </sheetView>
  </sheetViews>
  <sheetFormatPr defaultColWidth="11.42578125" defaultRowHeight="13.9"/>
  <cols>
    <col min="1" max="2" width="3.42578125" style="117" customWidth="1"/>
    <col min="3" max="3" width="9.42578125" style="117" customWidth="1"/>
    <col min="4" max="4" width="33.42578125" style="117" customWidth="1"/>
    <col min="5" max="5" width="75.7109375" style="117" customWidth="1"/>
    <col min="6" max="6" width="8.7109375" style="117" customWidth="1"/>
    <col min="7" max="8" width="21.42578125" style="117" customWidth="1"/>
    <col min="9" max="9" width="27.28515625" style="117" bestFit="1" customWidth="1"/>
    <col min="10" max="10" width="29.7109375" style="117" customWidth="1"/>
    <col min="11" max="12" width="3.28515625" style="117" customWidth="1"/>
    <col min="13" max="317" width="25" style="117" customWidth="1"/>
    <col min="318" max="318" width="26.7109375" style="117" customWidth="1"/>
    <col min="319" max="16384" width="11.42578125" style="117"/>
  </cols>
  <sheetData>
    <row r="1" spans="1:318" ht="16.149999999999999" thickBot="1">
      <c r="A1" s="116"/>
      <c r="B1" s="116"/>
      <c r="C1" s="116"/>
      <c r="D1" s="116"/>
      <c r="E1" s="116"/>
      <c r="F1" s="116"/>
      <c r="G1" s="116"/>
      <c r="H1" s="116"/>
      <c r="I1" s="116"/>
      <c r="J1" s="116"/>
      <c r="K1" s="116"/>
      <c r="L1" s="116"/>
    </row>
    <row r="2" spans="1:318" ht="16.149999999999999" thickTop="1">
      <c r="A2" s="116"/>
      <c r="B2" s="118"/>
      <c r="C2" s="119"/>
      <c r="D2" s="119"/>
      <c r="E2" s="119"/>
      <c r="F2" s="119"/>
      <c r="G2" s="119"/>
      <c r="H2" s="119"/>
      <c r="I2" s="119"/>
      <c r="J2" s="119"/>
      <c r="K2" s="120"/>
      <c r="L2" s="116"/>
    </row>
    <row r="3" spans="1:318" ht="27" customHeight="1">
      <c r="A3" s="116"/>
      <c r="B3" s="121"/>
      <c r="C3" s="313" t="s">
        <v>493</v>
      </c>
      <c r="D3" s="313"/>
      <c r="E3" s="314"/>
      <c r="F3" s="314"/>
      <c r="G3" s="314"/>
      <c r="H3" s="314"/>
      <c r="I3" s="314"/>
      <c r="J3" s="314"/>
      <c r="K3" s="122"/>
      <c r="L3" s="116"/>
    </row>
    <row r="4" spans="1:318" ht="15.6">
      <c r="A4" s="116"/>
      <c r="B4" s="121"/>
      <c r="C4" s="123" t="s">
        <v>494</v>
      </c>
      <c r="D4" s="124" t="s">
        <v>495</v>
      </c>
      <c r="E4" s="314"/>
      <c r="F4" s="314"/>
      <c r="G4" s="314"/>
      <c r="H4" s="314"/>
      <c r="I4" s="314"/>
      <c r="J4" s="314"/>
      <c r="K4" s="122"/>
      <c r="L4" s="116"/>
    </row>
    <row r="5" spans="1:318" s="115" customFormat="1" ht="21.4" customHeight="1">
      <c r="A5" s="125"/>
      <c r="B5" s="126"/>
      <c r="C5" s="315" t="s">
        <v>496</v>
      </c>
      <c r="D5" s="315"/>
      <c r="E5" s="315"/>
      <c r="F5" s="315"/>
      <c r="G5" s="315"/>
      <c r="H5" s="315"/>
      <c r="I5" s="315"/>
      <c r="J5" s="315"/>
      <c r="K5" s="127"/>
      <c r="L5" s="125"/>
    </row>
    <row r="6" spans="1:318" s="131" customFormat="1" ht="15.6">
      <c r="A6" s="128"/>
      <c r="B6" s="129"/>
      <c r="C6" s="316" t="s">
        <v>497</v>
      </c>
      <c r="D6" s="316"/>
      <c r="E6" s="316"/>
      <c r="F6" s="316"/>
      <c r="G6" s="316"/>
      <c r="H6" s="316"/>
      <c r="I6" s="316"/>
      <c r="J6" s="316"/>
      <c r="K6" s="130"/>
      <c r="L6" s="128"/>
    </row>
    <row r="7" spans="1:318" ht="43.5" customHeight="1">
      <c r="A7" s="116"/>
      <c r="B7" s="121"/>
      <c r="C7" s="316"/>
      <c r="D7" s="316"/>
      <c r="E7" s="316"/>
      <c r="F7" s="316"/>
      <c r="G7" s="316"/>
      <c r="H7" s="316"/>
      <c r="I7" s="316"/>
      <c r="J7" s="316"/>
      <c r="K7" s="122"/>
      <c r="L7" s="116"/>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32"/>
      <c r="AP7" s="132"/>
      <c r="AQ7" s="132"/>
      <c r="AR7" s="132"/>
      <c r="AS7" s="132"/>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32"/>
      <c r="BX7" s="132"/>
      <c r="BY7" s="132"/>
      <c r="BZ7" s="132"/>
      <c r="CA7" s="132"/>
      <c r="CB7" s="132"/>
      <c r="CC7" s="132"/>
      <c r="CD7" s="132"/>
      <c r="CE7" s="132"/>
      <c r="CF7" s="132"/>
      <c r="CG7" s="132"/>
      <c r="CH7" s="132"/>
      <c r="CI7" s="132"/>
      <c r="CJ7" s="132"/>
      <c r="CK7" s="132"/>
      <c r="CL7" s="132"/>
      <c r="CM7" s="132"/>
      <c r="CN7" s="132"/>
      <c r="CO7" s="132"/>
      <c r="CP7" s="132"/>
      <c r="CQ7" s="132"/>
      <c r="CR7" s="132"/>
      <c r="CS7" s="132"/>
      <c r="CT7" s="132"/>
      <c r="CU7" s="132"/>
      <c r="CV7" s="132"/>
      <c r="CW7" s="132"/>
      <c r="CX7" s="132"/>
      <c r="CY7" s="132"/>
      <c r="CZ7" s="132"/>
      <c r="DA7" s="132"/>
      <c r="DB7" s="132"/>
      <c r="DC7" s="132"/>
      <c r="DD7" s="132"/>
      <c r="DE7" s="132"/>
      <c r="DF7" s="132"/>
      <c r="DG7" s="132"/>
      <c r="DH7" s="132"/>
      <c r="DI7" s="132"/>
      <c r="DJ7" s="132"/>
      <c r="DK7" s="132"/>
      <c r="DL7" s="132"/>
      <c r="DM7" s="132"/>
      <c r="DN7" s="132"/>
      <c r="DO7" s="132"/>
      <c r="DP7" s="132"/>
      <c r="DQ7" s="132"/>
      <c r="DR7" s="132"/>
      <c r="DS7" s="132"/>
      <c r="DT7" s="132"/>
      <c r="DU7" s="132"/>
      <c r="DV7" s="132"/>
      <c r="DW7" s="132"/>
      <c r="DX7" s="132"/>
      <c r="DY7" s="132"/>
      <c r="DZ7" s="132"/>
      <c r="EA7" s="132"/>
      <c r="EB7" s="132"/>
      <c r="EC7" s="132"/>
      <c r="ED7" s="132"/>
      <c r="EE7" s="132"/>
      <c r="EF7" s="132"/>
      <c r="EG7" s="132"/>
      <c r="EH7" s="132"/>
      <c r="EI7" s="132"/>
      <c r="EJ7" s="132"/>
      <c r="EK7" s="132"/>
      <c r="EL7" s="132"/>
      <c r="EM7" s="132"/>
      <c r="EN7" s="132"/>
      <c r="EO7" s="132"/>
      <c r="EP7" s="132"/>
      <c r="EQ7" s="132"/>
      <c r="ER7" s="132"/>
      <c r="ES7" s="132"/>
      <c r="ET7" s="132"/>
      <c r="EU7" s="132"/>
      <c r="EV7" s="132"/>
      <c r="EW7" s="132"/>
      <c r="EX7" s="132"/>
      <c r="EY7" s="132"/>
      <c r="EZ7" s="132"/>
      <c r="FA7" s="132"/>
      <c r="FB7" s="132"/>
      <c r="FC7" s="132"/>
      <c r="FD7" s="132"/>
      <c r="FE7" s="132"/>
      <c r="FF7" s="132"/>
      <c r="FG7" s="132"/>
      <c r="FH7" s="132"/>
      <c r="FI7" s="132"/>
      <c r="FJ7" s="132"/>
      <c r="FK7" s="132"/>
      <c r="FL7" s="132"/>
      <c r="FM7" s="132"/>
      <c r="FN7" s="132"/>
      <c r="FO7" s="132"/>
      <c r="FP7" s="132"/>
      <c r="FQ7" s="132"/>
      <c r="FR7" s="132"/>
      <c r="FS7" s="132"/>
      <c r="FT7" s="132"/>
      <c r="FU7" s="132"/>
      <c r="FV7" s="132"/>
      <c r="FW7" s="132"/>
      <c r="FX7" s="132"/>
      <c r="FY7" s="132"/>
      <c r="FZ7" s="132"/>
      <c r="GA7" s="132"/>
      <c r="GB7" s="132"/>
      <c r="GC7" s="132"/>
      <c r="GD7" s="132"/>
      <c r="GE7" s="132"/>
      <c r="GF7" s="132"/>
      <c r="GG7" s="132"/>
      <c r="GH7" s="132"/>
      <c r="GI7" s="132"/>
      <c r="GJ7" s="132"/>
      <c r="GK7" s="132"/>
      <c r="GL7" s="132"/>
      <c r="GM7" s="132"/>
      <c r="GN7" s="132"/>
      <c r="GO7" s="132"/>
      <c r="GP7" s="132"/>
      <c r="GQ7" s="132"/>
      <c r="GR7" s="132"/>
      <c r="GS7" s="132"/>
      <c r="GT7" s="132"/>
      <c r="GU7" s="132"/>
      <c r="GV7" s="132"/>
      <c r="GW7" s="132"/>
      <c r="GX7" s="132"/>
      <c r="GY7" s="132"/>
      <c r="GZ7" s="132"/>
      <c r="HA7" s="132"/>
      <c r="HB7" s="132"/>
      <c r="HC7" s="132"/>
      <c r="HD7" s="132"/>
      <c r="HE7" s="132"/>
      <c r="HF7" s="132"/>
      <c r="HG7" s="132"/>
      <c r="HH7" s="132"/>
      <c r="HI7" s="132"/>
      <c r="HJ7" s="132"/>
      <c r="HK7" s="132"/>
      <c r="HL7" s="132"/>
      <c r="HM7" s="132"/>
      <c r="HN7" s="132"/>
      <c r="HO7" s="132"/>
      <c r="HP7" s="132"/>
      <c r="HQ7" s="132"/>
      <c r="HR7" s="132"/>
      <c r="HS7" s="132"/>
      <c r="HT7" s="132"/>
      <c r="HU7" s="132"/>
      <c r="HV7" s="132"/>
      <c r="HW7" s="132"/>
      <c r="HX7" s="132"/>
      <c r="HY7" s="132"/>
      <c r="HZ7" s="132"/>
      <c r="IA7" s="132"/>
      <c r="IB7" s="132"/>
      <c r="IC7" s="132"/>
      <c r="ID7" s="132"/>
      <c r="IE7" s="132"/>
      <c r="IF7" s="132"/>
      <c r="IG7" s="132"/>
      <c r="IH7" s="132"/>
      <c r="II7" s="132"/>
      <c r="IJ7" s="132"/>
      <c r="IK7" s="132"/>
      <c r="IL7" s="132"/>
      <c r="IM7" s="132"/>
      <c r="IN7" s="132"/>
      <c r="IO7" s="132"/>
      <c r="IP7" s="132"/>
      <c r="IQ7" s="132"/>
      <c r="IR7" s="132"/>
      <c r="IS7" s="132"/>
      <c r="IT7" s="132"/>
      <c r="IU7" s="132"/>
      <c r="IV7" s="132"/>
      <c r="IW7" s="132"/>
      <c r="IX7" s="132"/>
      <c r="IY7" s="132"/>
      <c r="IZ7" s="132"/>
      <c r="JA7" s="132"/>
      <c r="JB7" s="132"/>
      <c r="JC7" s="132"/>
      <c r="JD7" s="132"/>
      <c r="JE7" s="132"/>
      <c r="JF7" s="132"/>
      <c r="JG7" s="132"/>
      <c r="JH7" s="132"/>
      <c r="JI7" s="132"/>
      <c r="JJ7" s="132"/>
      <c r="JK7" s="132"/>
      <c r="JL7" s="132"/>
      <c r="JM7" s="132"/>
      <c r="JN7" s="132"/>
      <c r="JO7" s="132"/>
      <c r="JP7" s="132"/>
      <c r="JQ7" s="132"/>
      <c r="JR7" s="132"/>
      <c r="JS7" s="132"/>
      <c r="JT7" s="132"/>
      <c r="JU7" s="132"/>
      <c r="JV7" s="132"/>
      <c r="JW7" s="132"/>
      <c r="JX7" s="132"/>
      <c r="JY7" s="132"/>
      <c r="JZ7" s="132"/>
      <c r="KA7" s="132"/>
      <c r="KB7" s="132"/>
      <c r="KC7" s="132"/>
      <c r="KD7" s="132"/>
      <c r="KE7" s="132"/>
      <c r="KF7" s="132"/>
      <c r="KG7" s="132"/>
      <c r="KH7" s="132"/>
      <c r="KI7" s="132"/>
      <c r="KJ7" s="132"/>
      <c r="KK7" s="132"/>
      <c r="KL7" s="132"/>
      <c r="KM7" s="132"/>
      <c r="KN7" s="132"/>
      <c r="KO7" s="132"/>
      <c r="KP7" s="132"/>
      <c r="KQ7" s="132"/>
      <c r="KR7" s="132"/>
      <c r="KS7" s="132"/>
      <c r="KT7" s="132"/>
      <c r="KU7" s="132"/>
      <c r="KV7" s="132"/>
      <c r="KW7" s="132"/>
      <c r="KX7" s="132"/>
      <c r="KY7" s="132"/>
      <c r="KZ7" s="132"/>
      <c r="LA7" s="132"/>
      <c r="LB7" s="132"/>
      <c r="LC7" s="132"/>
      <c r="LD7" s="132"/>
      <c r="LE7" s="132"/>
      <c r="LF7" s="132"/>
    </row>
    <row r="8" spans="1:318" ht="30" customHeight="1">
      <c r="A8" s="116"/>
      <c r="B8" s="121"/>
      <c r="C8" s="317"/>
      <c r="D8" s="317"/>
      <c r="E8" s="317"/>
      <c r="F8" s="317"/>
      <c r="G8" s="317"/>
      <c r="H8" s="317"/>
      <c r="I8" s="317"/>
      <c r="J8" s="317"/>
      <c r="K8" s="122"/>
      <c r="L8" s="116"/>
      <c r="M8" s="132"/>
      <c r="N8" s="132"/>
      <c r="O8" s="132"/>
      <c r="P8" s="132"/>
      <c r="Q8" s="132"/>
      <c r="R8" s="132"/>
      <c r="S8" s="132"/>
      <c r="T8" s="132"/>
      <c r="U8" s="132"/>
      <c r="V8" s="132"/>
      <c r="W8" s="132"/>
      <c r="X8" s="132"/>
      <c r="Y8" s="132"/>
      <c r="Z8" s="132"/>
      <c r="AA8" s="132"/>
      <c r="AB8" s="132"/>
      <c r="AC8" s="132"/>
      <c r="AD8" s="132"/>
      <c r="AE8" s="132"/>
      <c r="AF8" s="132"/>
      <c r="AG8" s="132"/>
      <c r="AH8" s="132"/>
      <c r="AI8" s="132"/>
      <c r="AJ8" s="132"/>
      <c r="AK8" s="132"/>
      <c r="AL8" s="132"/>
      <c r="AM8" s="132"/>
      <c r="AN8" s="132"/>
      <c r="AO8" s="132"/>
      <c r="AP8" s="132"/>
      <c r="AQ8" s="132"/>
      <c r="AR8" s="132"/>
      <c r="AS8" s="132"/>
      <c r="AT8" s="132"/>
      <c r="AU8" s="132"/>
      <c r="AV8" s="132"/>
      <c r="AW8" s="132"/>
      <c r="AX8" s="132"/>
      <c r="AY8" s="132"/>
      <c r="AZ8" s="132"/>
      <c r="BA8" s="132"/>
      <c r="BB8" s="132"/>
      <c r="BC8" s="132"/>
      <c r="BD8" s="132"/>
      <c r="BE8" s="132"/>
      <c r="BF8" s="132"/>
      <c r="BG8" s="132"/>
      <c r="BH8" s="132"/>
      <c r="BI8" s="132"/>
      <c r="BJ8" s="132"/>
      <c r="BK8" s="132"/>
      <c r="BL8" s="132"/>
      <c r="BM8" s="132"/>
      <c r="BN8" s="132"/>
      <c r="BO8" s="132"/>
      <c r="BP8" s="132"/>
      <c r="BQ8" s="132"/>
      <c r="BR8" s="132"/>
      <c r="BS8" s="132"/>
      <c r="BT8" s="132"/>
      <c r="BU8" s="132"/>
      <c r="BV8" s="132"/>
      <c r="BW8" s="132"/>
      <c r="BX8" s="132"/>
      <c r="BY8" s="132"/>
      <c r="BZ8" s="132"/>
      <c r="CA8" s="132"/>
      <c r="CB8" s="132"/>
      <c r="CC8" s="132"/>
      <c r="CD8" s="132"/>
      <c r="CE8" s="132"/>
      <c r="CF8" s="132"/>
      <c r="CG8" s="132"/>
      <c r="CH8" s="132"/>
      <c r="CI8" s="132"/>
      <c r="CJ8" s="132"/>
      <c r="CK8" s="132"/>
      <c r="CL8" s="132"/>
      <c r="CM8" s="132"/>
      <c r="CN8" s="132"/>
      <c r="CO8" s="132"/>
      <c r="CP8" s="132"/>
      <c r="CQ8" s="132"/>
      <c r="CR8" s="132"/>
      <c r="CS8" s="132"/>
      <c r="CT8" s="132"/>
      <c r="CU8" s="132"/>
      <c r="CV8" s="132"/>
      <c r="CW8" s="132"/>
      <c r="CX8" s="132"/>
      <c r="CY8" s="132"/>
      <c r="CZ8" s="132"/>
      <c r="DA8" s="132"/>
      <c r="DB8" s="132"/>
      <c r="DC8" s="132"/>
      <c r="DD8" s="132"/>
      <c r="DE8" s="132"/>
      <c r="DF8" s="132"/>
      <c r="DG8" s="132"/>
      <c r="DH8" s="132"/>
      <c r="DI8" s="132"/>
      <c r="DJ8" s="132"/>
      <c r="DK8" s="132"/>
      <c r="DL8" s="132"/>
      <c r="DM8" s="132"/>
      <c r="DN8" s="132"/>
      <c r="DO8" s="132"/>
      <c r="DP8" s="132"/>
      <c r="DQ8" s="132"/>
      <c r="DR8" s="132"/>
      <c r="DS8" s="132"/>
      <c r="DT8" s="132"/>
      <c r="DU8" s="132"/>
      <c r="DV8" s="132"/>
      <c r="DW8" s="132"/>
      <c r="DX8" s="132"/>
      <c r="DY8" s="132"/>
      <c r="DZ8" s="132"/>
      <c r="EA8" s="132"/>
      <c r="EB8" s="132"/>
      <c r="EC8" s="132"/>
      <c r="ED8" s="132"/>
      <c r="EE8" s="132"/>
      <c r="EF8" s="132"/>
      <c r="EG8" s="132"/>
      <c r="EH8" s="132"/>
      <c r="EI8" s="132"/>
      <c r="EJ8" s="132"/>
      <c r="EK8" s="132"/>
      <c r="EL8" s="132"/>
      <c r="EM8" s="132"/>
      <c r="EN8" s="132"/>
      <c r="EO8" s="132"/>
      <c r="EP8" s="132"/>
      <c r="EQ8" s="132"/>
      <c r="ER8" s="132"/>
      <c r="ES8" s="132"/>
      <c r="ET8" s="132"/>
      <c r="EU8" s="132"/>
      <c r="EV8" s="132"/>
      <c r="EW8" s="132"/>
      <c r="EX8" s="132"/>
      <c r="EY8" s="132"/>
      <c r="EZ8" s="132"/>
      <c r="FA8" s="132"/>
      <c r="FB8" s="132"/>
      <c r="FC8" s="132"/>
      <c r="FD8" s="132"/>
      <c r="FE8" s="132"/>
      <c r="FF8" s="132"/>
      <c r="FG8" s="132"/>
      <c r="FH8" s="132"/>
      <c r="FI8" s="132"/>
      <c r="FJ8" s="132"/>
      <c r="FK8" s="132"/>
      <c r="FL8" s="132"/>
      <c r="FM8" s="132"/>
      <c r="FN8" s="132"/>
      <c r="FO8" s="132"/>
      <c r="FP8" s="132"/>
      <c r="FQ8" s="132"/>
      <c r="FR8" s="132"/>
      <c r="FS8" s="132"/>
      <c r="FT8" s="132"/>
      <c r="FU8" s="132"/>
      <c r="FV8" s="132"/>
      <c r="FW8" s="132"/>
      <c r="FX8" s="132"/>
      <c r="FY8" s="132"/>
      <c r="FZ8" s="132"/>
      <c r="GA8" s="132"/>
      <c r="GB8" s="132"/>
      <c r="GC8" s="132"/>
      <c r="GD8" s="132"/>
      <c r="GE8" s="132"/>
      <c r="GF8" s="132"/>
      <c r="GG8" s="132"/>
      <c r="GH8" s="132"/>
      <c r="GI8" s="132"/>
      <c r="GJ8" s="132"/>
      <c r="GK8" s="132"/>
      <c r="GL8" s="132"/>
      <c r="GM8" s="132"/>
      <c r="GN8" s="132"/>
      <c r="GO8" s="132"/>
      <c r="GP8" s="132"/>
      <c r="GQ8" s="132"/>
      <c r="GR8" s="132"/>
      <c r="GS8" s="132"/>
      <c r="GT8" s="132"/>
      <c r="GU8" s="132"/>
      <c r="GV8" s="132"/>
      <c r="GW8" s="132"/>
      <c r="GX8" s="132"/>
      <c r="GY8" s="132"/>
      <c r="GZ8" s="132"/>
      <c r="HA8" s="132"/>
      <c r="HB8" s="132"/>
      <c r="HC8" s="132"/>
      <c r="HD8" s="132"/>
      <c r="HE8" s="132"/>
      <c r="HF8" s="132"/>
      <c r="HG8" s="132"/>
      <c r="HH8" s="132"/>
      <c r="HI8" s="132"/>
      <c r="HJ8" s="132"/>
      <c r="HK8" s="132"/>
      <c r="HL8" s="132"/>
      <c r="HM8" s="132"/>
      <c r="HN8" s="132"/>
      <c r="HO8" s="132"/>
      <c r="HP8" s="132"/>
      <c r="HQ8" s="132"/>
      <c r="HR8" s="132"/>
      <c r="HS8" s="132"/>
      <c r="HT8" s="132"/>
      <c r="HU8" s="132"/>
      <c r="HV8" s="132"/>
      <c r="HW8" s="132"/>
      <c r="HX8" s="132"/>
      <c r="HY8" s="132"/>
      <c r="HZ8" s="132"/>
      <c r="IA8" s="132"/>
      <c r="IB8" s="132"/>
      <c r="IC8" s="132"/>
      <c r="ID8" s="132"/>
      <c r="IE8" s="132"/>
      <c r="IF8" s="132"/>
      <c r="IG8" s="132"/>
      <c r="IH8" s="132"/>
      <c r="II8" s="132"/>
      <c r="IJ8" s="132"/>
      <c r="IK8" s="132"/>
      <c r="IL8" s="132"/>
      <c r="IM8" s="132"/>
      <c r="IN8" s="132"/>
      <c r="IO8" s="132"/>
      <c r="IP8" s="132"/>
      <c r="IQ8" s="132"/>
      <c r="IR8" s="132"/>
      <c r="IS8" s="132"/>
      <c r="IT8" s="132"/>
      <c r="IU8" s="132"/>
      <c r="IV8" s="132"/>
      <c r="IW8" s="132"/>
      <c r="IX8" s="132"/>
      <c r="IY8" s="132"/>
      <c r="IZ8" s="132"/>
      <c r="JA8" s="132"/>
      <c r="JB8" s="132"/>
      <c r="JC8" s="132"/>
      <c r="JD8" s="132"/>
      <c r="JE8" s="132"/>
      <c r="JF8" s="132"/>
      <c r="JG8" s="132"/>
      <c r="JH8" s="132"/>
      <c r="JI8" s="132"/>
      <c r="JJ8" s="132"/>
      <c r="JK8" s="132"/>
      <c r="JL8" s="132"/>
      <c r="JM8" s="132"/>
      <c r="JN8" s="132"/>
      <c r="JO8" s="132"/>
      <c r="JP8" s="132"/>
      <c r="JQ8" s="132"/>
      <c r="JR8" s="132"/>
      <c r="JS8" s="132"/>
      <c r="JT8" s="132"/>
      <c r="JU8" s="132"/>
      <c r="JV8" s="132"/>
      <c r="JW8" s="132"/>
      <c r="JX8" s="132"/>
      <c r="JY8" s="132"/>
      <c r="JZ8" s="132"/>
      <c r="KA8" s="132"/>
      <c r="KB8" s="132"/>
      <c r="KC8" s="132"/>
      <c r="KD8" s="132"/>
      <c r="KE8" s="132"/>
      <c r="KF8" s="132"/>
      <c r="KG8" s="132"/>
      <c r="KH8" s="132"/>
      <c r="KI8" s="132"/>
      <c r="KJ8" s="132"/>
      <c r="KK8" s="132"/>
      <c r="KL8" s="132"/>
      <c r="KM8" s="132"/>
      <c r="KN8" s="132"/>
      <c r="KO8" s="132"/>
      <c r="KP8" s="132"/>
      <c r="KQ8" s="132"/>
      <c r="KR8" s="132"/>
      <c r="KS8" s="132"/>
      <c r="KT8" s="132"/>
      <c r="KU8" s="132"/>
      <c r="KV8" s="132"/>
      <c r="KW8" s="132"/>
      <c r="KX8" s="132"/>
      <c r="KY8" s="132"/>
      <c r="KZ8" s="132"/>
      <c r="LA8" s="132"/>
      <c r="LB8" s="132"/>
      <c r="LC8" s="132"/>
      <c r="LD8" s="132"/>
      <c r="LE8" s="132"/>
      <c r="LF8" s="132"/>
    </row>
    <row r="9" spans="1:318" ht="26.65" customHeight="1">
      <c r="A9" s="116"/>
      <c r="B9" s="121"/>
      <c r="C9" s="285" t="s">
        <v>498</v>
      </c>
      <c r="D9" s="285" t="s">
        <v>499</v>
      </c>
      <c r="E9" s="285" t="s">
        <v>500</v>
      </c>
      <c r="F9" s="285" t="s">
        <v>501</v>
      </c>
      <c r="G9" s="285" t="s">
        <v>502</v>
      </c>
      <c r="H9" s="283" t="s">
        <v>503</v>
      </c>
      <c r="I9" s="286" t="s">
        <v>504</v>
      </c>
      <c r="J9" s="286" t="s">
        <v>505</v>
      </c>
      <c r="K9" s="122"/>
      <c r="L9" s="116"/>
      <c r="M9" s="132"/>
      <c r="N9" s="132"/>
      <c r="O9" s="132"/>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132"/>
      <c r="AT9" s="132"/>
      <c r="AU9" s="132"/>
      <c r="AV9" s="132"/>
      <c r="AW9" s="132"/>
      <c r="AX9" s="132"/>
      <c r="AY9" s="132"/>
      <c r="AZ9" s="132"/>
      <c r="BA9" s="132"/>
      <c r="BB9" s="132"/>
      <c r="BC9" s="132"/>
      <c r="BD9" s="132"/>
      <c r="BE9" s="132"/>
      <c r="BF9" s="132"/>
      <c r="BG9" s="132"/>
      <c r="BH9" s="132"/>
      <c r="BI9" s="132"/>
      <c r="BJ9" s="132"/>
      <c r="BK9" s="132"/>
      <c r="BL9" s="132"/>
      <c r="BM9" s="132"/>
      <c r="BN9" s="132"/>
      <c r="BO9" s="132"/>
      <c r="BP9" s="132"/>
      <c r="BQ9" s="132"/>
      <c r="BR9" s="132"/>
      <c r="BS9" s="132"/>
      <c r="BT9" s="132"/>
      <c r="BU9" s="132"/>
      <c r="BV9" s="132"/>
      <c r="BW9" s="132"/>
      <c r="BX9" s="132"/>
      <c r="BY9" s="132"/>
      <c r="BZ9" s="132"/>
      <c r="CA9" s="132"/>
      <c r="CB9" s="132"/>
      <c r="CC9" s="132"/>
      <c r="CD9" s="132"/>
      <c r="CE9" s="132"/>
      <c r="CF9" s="132"/>
      <c r="CG9" s="132"/>
      <c r="CH9" s="132"/>
      <c r="CI9" s="132"/>
      <c r="CJ9" s="132"/>
      <c r="CK9" s="132"/>
      <c r="CL9" s="132"/>
      <c r="CM9" s="132"/>
      <c r="CN9" s="132"/>
      <c r="CO9" s="132"/>
      <c r="CP9" s="132"/>
      <c r="CQ9" s="132"/>
      <c r="CR9" s="132"/>
      <c r="CS9" s="132"/>
      <c r="CT9" s="132"/>
      <c r="CU9" s="132"/>
      <c r="CV9" s="132"/>
      <c r="CW9" s="132"/>
      <c r="CX9" s="132"/>
      <c r="CY9" s="132"/>
      <c r="CZ9" s="132"/>
      <c r="DA9" s="132"/>
      <c r="DB9" s="132"/>
      <c r="DC9" s="132"/>
      <c r="DD9" s="132"/>
      <c r="DE9" s="132"/>
      <c r="DF9" s="132"/>
      <c r="DG9" s="132"/>
      <c r="DH9" s="132"/>
      <c r="DI9" s="132"/>
      <c r="DJ9" s="132"/>
      <c r="DK9" s="132"/>
      <c r="DL9" s="132"/>
      <c r="DM9" s="132"/>
      <c r="DN9" s="132"/>
      <c r="DO9" s="132"/>
      <c r="DP9" s="132"/>
      <c r="DQ9" s="132"/>
      <c r="DR9" s="132"/>
      <c r="DS9" s="132"/>
      <c r="DT9" s="132"/>
      <c r="DU9" s="132"/>
      <c r="DV9" s="132"/>
      <c r="DW9" s="132"/>
      <c r="DX9" s="132"/>
      <c r="DY9" s="132"/>
      <c r="DZ9" s="132"/>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32"/>
      <c r="FN9" s="132"/>
      <c r="FO9" s="132"/>
      <c r="FP9" s="132"/>
      <c r="FQ9" s="132"/>
      <c r="FR9" s="132"/>
      <c r="FS9" s="132"/>
      <c r="FT9" s="132"/>
      <c r="FU9" s="132"/>
      <c r="FV9" s="132"/>
      <c r="FW9" s="132"/>
      <c r="FX9" s="132"/>
      <c r="FY9" s="132"/>
      <c r="FZ9" s="132"/>
      <c r="GA9" s="132"/>
      <c r="GB9" s="132"/>
      <c r="GC9" s="132"/>
      <c r="GD9" s="132"/>
      <c r="GE9" s="132"/>
      <c r="GF9" s="132"/>
      <c r="GG9" s="132"/>
      <c r="GH9" s="132"/>
      <c r="GI9" s="132"/>
      <c r="GJ9" s="132"/>
      <c r="GK9" s="132"/>
      <c r="GL9" s="132"/>
      <c r="GM9" s="132"/>
      <c r="GN9" s="132"/>
      <c r="GO9" s="132"/>
      <c r="GP9" s="132"/>
      <c r="GQ9" s="132"/>
      <c r="GR9" s="132"/>
      <c r="GS9" s="132"/>
      <c r="GT9" s="132"/>
      <c r="GU9" s="132"/>
      <c r="GV9" s="132"/>
      <c r="GW9" s="132"/>
      <c r="GX9" s="132"/>
      <c r="GY9" s="132"/>
      <c r="GZ9" s="132"/>
      <c r="HA9" s="132"/>
      <c r="HB9" s="132"/>
      <c r="HC9" s="132"/>
      <c r="HD9" s="132"/>
      <c r="HE9" s="132"/>
      <c r="HF9" s="132"/>
      <c r="HG9" s="132"/>
      <c r="HH9" s="132"/>
      <c r="HI9" s="132"/>
      <c r="HJ9" s="132"/>
      <c r="HK9" s="132"/>
      <c r="HL9" s="132"/>
      <c r="HM9" s="132"/>
      <c r="HN9" s="132"/>
      <c r="HO9" s="132"/>
      <c r="HP9" s="132"/>
      <c r="HQ9" s="132"/>
      <c r="HR9" s="132"/>
      <c r="HS9" s="132"/>
      <c r="HT9" s="132"/>
      <c r="HU9" s="132"/>
      <c r="HV9" s="132"/>
      <c r="HW9" s="132"/>
      <c r="HX9" s="132"/>
      <c r="HY9" s="132"/>
      <c r="HZ9" s="132"/>
      <c r="IA9" s="132"/>
      <c r="IB9" s="132"/>
      <c r="IC9" s="132"/>
      <c r="ID9" s="132"/>
      <c r="IE9" s="132"/>
      <c r="IF9" s="132"/>
      <c r="IG9" s="132"/>
      <c r="IH9" s="132"/>
      <c r="II9" s="132"/>
      <c r="IJ9" s="132"/>
      <c r="IK9" s="132"/>
      <c r="IL9" s="132"/>
      <c r="IM9" s="132"/>
      <c r="IN9" s="132"/>
      <c r="IO9" s="132"/>
      <c r="IP9" s="132"/>
      <c r="IQ9" s="132"/>
      <c r="IR9" s="132"/>
      <c r="IS9" s="132"/>
      <c r="IT9" s="132"/>
      <c r="IU9" s="132"/>
      <c r="IV9" s="132"/>
      <c r="IW9" s="132"/>
      <c r="IX9" s="132"/>
      <c r="IY9" s="132"/>
      <c r="IZ9" s="132"/>
      <c r="JA9" s="132"/>
      <c r="JB9" s="132"/>
      <c r="JC9" s="132"/>
      <c r="JD9" s="132"/>
      <c r="JE9" s="132"/>
      <c r="JF9" s="132"/>
      <c r="JG9" s="132"/>
      <c r="JH9" s="132"/>
      <c r="JI9" s="132"/>
      <c r="JJ9" s="132"/>
      <c r="JK9" s="132"/>
      <c r="JL9" s="132"/>
      <c r="JM9" s="132"/>
      <c r="JN9" s="132"/>
      <c r="JO9" s="132"/>
      <c r="JP9" s="132"/>
      <c r="JQ9" s="132"/>
      <c r="JR9" s="132"/>
      <c r="JS9" s="132"/>
      <c r="JT9" s="132"/>
      <c r="JU9" s="132"/>
      <c r="JV9" s="132"/>
      <c r="JW9" s="132"/>
      <c r="JX9" s="132"/>
      <c r="JY9" s="132"/>
      <c r="JZ9" s="132"/>
      <c r="KA9" s="132"/>
      <c r="KB9" s="132"/>
      <c r="KC9" s="132"/>
      <c r="KD9" s="132"/>
      <c r="KE9" s="132"/>
      <c r="KF9" s="132"/>
      <c r="KG9" s="132"/>
      <c r="KH9" s="132"/>
      <c r="KI9" s="132"/>
      <c r="KJ9" s="132"/>
      <c r="KK9" s="132"/>
      <c r="KL9" s="132"/>
      <c r="KM9" s="132"/>
      <c r="KN9" s="132"/>
      <c r="KO9" s="132"/>
      <c r="KP9" s="132"/>
      <c r="KQ9" s="132"/>
      <c r="KR9" s="132"/>
      <c r="KS9" s="132"/>
      <c r="KT9" s="132"/>
      <c r="KU9" s="132"/>
      <c r="KV9" s="132"/>
      <c r="KW9" s="132"/>
      <c r="KX9" s="132"/>
      <c r="KY9" s="132"/>
      <c r="KZ9" s="132"/>
      <c r="LA9" s="132"/>
      <c r="LB9" s="132"/>
      <c r="LC9" s="132"/>
      <c r="LD9" s="132"/>
      <c r="LE9" s="132"/>
      <c r="LF9" s="132"/>
    </row>
    <row r="10" spans="1:318" ht="46.9" customHeight="1">
      <c r="A10" s="116"/>
      <c r="B10" s="121"/>
      <c r="C10" s="285"/>
      <c r="D10" s="285"/>
      <c r="E10" s="285"/>
      <c r="F10" s="285"/>
      <c r="G10" s="285"/>
      <c r="H10" s="284"/>
      <c r="I10" s="286"/>
      <c r="J10" s="286"/>
      <c r="K10" s="122"/>
      <c r="L10" s="116"/>
      <c r="M10" s="132"/>
      <c r="N10" s="132"/>
      <c r="O10" s="132"/>
      <c r="P10" s="132"/>
      <c r="Q10" s="132"/>
      <c r="R10" s="132"/>
      <c r="S10" s="132"/>
      <c r="T10" s="132"/>
      <c r="U10" s="132"/>
      <c r="V10" s="132"/>
      <c r="W10" s="132"/>
      <c r="X10" s="132"/>
      <c r="Y10" s="132"/>
      <c r="Z10" s="132"/>
      <c r="AA10" s="132"/>
      <c r="AB10" s="132"/>
      <c r="AC10" s="132"/>
      <c r="AD10" s="132"/>
      <c r="AE10" s="132"/>
      <c r="AF10" s="132"/>
      <c r="AG10" s="132"/>
      <c r="AH10" s="132"/>
      <c r="AI10" s="132"/>
      <c r="AJ10" s="132"/>
      <c r="AK10" s="132"/>
      <c r="AL10" s="132"/>
      <c r="AM10" s="132"/>
      <c r="AN10" s="132"/>
      <c r="AO10" s="132"/>
      <c r="AP10" s="132"/>
      <c r="AQ10" s="132"/>
      <c r="AR10" s="132"/>
      <c r="AS10" s="132"/>
      <c r="AT10" s="132"/>
      <c r="AU10" s="132"/>
      <c r="AV10" s="132"/>
      <c r="AW10" s="132"/>
      <c r="AX10" s="132"/>
      <c r="AY10" s="132"/>
      <c r="AZ10" s="132"/>
      <c r="BA10" s="132"/>
      <c r="BB10" s="132"/>
      <c r="BC10" s="132"/>
      <c r="BD10" s="132"/>
      <c r="BE10" s="132"/>
      <c r="BF10" s="132"/>
      <c r="BG10" s="132"/>
      <c r="BH10" s="132"/>
      <c r="BI10" s="132"/>
      <c r="BJ10" s="132"/>
      <c r="BK10" s="132"/>
      <c r="BL10" s="132"/>
      <c r="BM10" s="132"/>
      <c r="BN10" s="132"/>
      <c r="BO10" s="132"/>
      <c r="BP10" s="132"/>
      <c r="BQ10" s="132"/>
      <c r="BR10" s="132"/>
      <c r="BS10" s="132"/>
      <c r="BT10" s="132"/>
      <c r="BU10" s="132"/>
      <c r="BV10" s="132"/>
      <c r="BW10" s="132"/>
      <c r="BX10" s="132"/>
      <c r="BY10" s="132"/>
      <c r="BZ10" s="132"/>
      <c r="CA10" s="132"/>
      <c r="CB10" s="132"/>
      <c r="CC10" s="132"/>
      <c r="CD10" s="132"/>
      <c r="CE10" s="132"/>
      <c r="CF10" s="132"/>
      <c r="CG10" s="132"/>
      <c r="CH10" s="132"/>
      <c r="CI10" s="132"/>
      <c r="CJ10" s="132"/>
      <c r="CK10" s="132"/>
      <c r="CL10" s="132"/>
      <c r="CM10" s="132"/>
      <c r="CN10" s="132"/>
      <c r="CO10" s="132"/>
      <c r="CP10" s="132"/>
      <c r="CQ10" s="132"/>
      <c r="CR10" s="132"/>
      <c r="CS10" s="132"/>
      <c r="CT10" s="132"/>
      <c r="CU10" s="132"/>
      <c r="CV10" s="132"/>
      <c r="CW10" s="132"/>
      <c r="CX10" s="132"/>
      <c r="CY10" s="132"/>
      <c r="CZ10" s="132"/>
      <c r="DA10" s="132"/>
      <c r="DB10" s="132"/>
      <c r="DC10" s="132"/>
      <c r="DD10" s="132"/>
      <c r="DE10" s="132"/>
      <c r="DF10" s="132"/>
      <c r="DG10" s="132"/>
      <c r="DH10" s="132"/>
      <c r="DI10" s="132"/>
      <c r="DJ10" s="132"/>
      <c r="DK10" s="132"/>
      <c r="DL10" s="132"/>
      <c r="DM10" s="132"/>
      <c r="DN10" s="132"/>
      <c r="DO10" s="132"/>
      <c r="DP10" s="132"/>
      <c r="DQ10" s="132"/>
      <c r="DR10" s="132"/>
      <c r="DS10" s="132"/>
      <c r="DT10" s="132"/>
      <c r="DU10" s="132"/>
      <c r="DV10" s="132"/>
      <c r="DW10" s="132"/>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32"/>
      <c r="EU10" s="132"/>
      <c r="EV10" s="132"/>
      <c r="EW10" s="132"/>
      <c r="EX10" s="132"/>
      <c r="EY10" s="132"/>
      <c r="EZ10" s="132"/>
      <c r="FA10" s="132"/>
      <c r="FB10" s="132"/>
      <c r="FC10" s="132"/>
      <c r="FD10" s="132"/>
      <c r="FE10" s="132"/>
      <c r="FF10" s="132"/>
      <c r="FG10" s="132"/>
      <c r="FH10" s="132"/>
      <c r="FI10" s="132"/>
      <c r="FJ10" s="132"/>
      <c r="FK10" s="132"/>
      <c r="FL10" s="132"/>
      <c r="FM10" s="132"/>
      <c r="FN10" s="132"/>
      <c r="FO10" s="132"/>
      <c r="FP10" s="132"/>
      <c r="FQ10" s="132"/>
      <c r="FR10" s="132"/>
      <c r="FS10" s="132"/>
      <c r="FT10" s="132"/>
      <c r="FU10" s="132"/>
      <c r="FV10" s="132"/>
      <c r="FW10" s="132"/>
      <c r="FX10" s="132"/>
      <c r="FY10" s="132"/>
      <c r="FZ10" s="132"/>
      <c r="GA10" s="132"/>
      <c r="GB10" s="132"/>
      <c r="GC10" s="132"/>
      <c r="GD10" s="132"/>
      <c r="GE10" s="132"/>
      <c r="GF10" s="132"/>
      <c r="GG10" s="132"/>
      <c r="GH10" s="132"/>
      <c r="GI10" s="132"/>
      <c r="GJ10" s="132"/>
      <c r="GK10" s="132"/>
      <c r="GL10" s="132"/>
      <c r="GM10" s="132"/>
      <c r="GN10" s="132"/>
      <c r="GO10" s="132"/>
      <c r="GP10" s="132"/>
      <c r="GQ10" s="132"/>
      <c r="GR10" s="132"/>
      <c r="GS10" s="132"/>
      <c r="GT10" s="132"/>
      <c r="GU10" s="132"/>
      <c r="GV10" s="132"/>
      <c r="GW10" s="132"/>
      <c r="GX10" s="132"/>
      <c r="GY10" s="132"/>
      <c r="GZ10" s="132"/>
      <c r="HA10" s="132"/>
      <c r="HB10" s="132"/>
      <c r="HC10" s="132"/>
      <c r="HD10" s="132"/>
      <c r="HE10" s="132"/>
      <c r="HF10" s="132"/>
      <c r="HG10" s="132"/>
      <c r="HH10" s="132"/>
      <c r="HI10" s="132"/>
      <c r="HJ10" s="132"/>
      <c r="HK10" s="132"/>
      <c r="HL10" s="132"/>
      <c r="HM10" s="132"/>
      <c r="HN10" s="132"/>
      <c r="HO10" s="132"/>
      <c r="HP10" s="132"/>
      <c r="HQ10" s="132"/>
      <c r="HR10" s="132"/>
      <c r="HS10" s="132"/>
      <c r="HT10" s="132"/>
      <c r="HU10" s="132"/>
      <c r="HV10" s="132"/>
      <c r="HW10" s="132"/>
      <c r="HX10" s="132"/>
      <c r="HY10" s="132"/>
      <c r="HZ10" s="132"/>
      <c r="IA10" s="132"/>
      <c r="IB10" s="132"/>
      <c r="IC10" s="132"/>
      <c r="ID10" s="132"/>
      <c r="IE10" s="132"/>
      <c r="IF10" s="132"/>
      <c r="IG10" s="132"/>
      <c r="IH10" s="132"/>
      <c r="II10" s="132"/>
      <c r="IJ10" s="132"/>
      <c r="IK10" s="132"/>
      <c r="IL10" s="132"/>
      <c r="IM10" s="132"/>
      <c r="IN10" s="132"/>
      <c r="IO10" s="132"/>
      <c r="IP10" s="132"/>
      <c r="IQ10" s="132"/>
      <c r="IR10" s="132"/>
      <c r="IS10" s="132"/>
      <c r="IT10" s="132"/>
      <c r="IU10" s="132"/>
      <c r="IV10" s="132"/>
      <c r="IW10" s="132"/>
      <c r="IX10" s="132"/>
      <c r="IY10" s="132"/>
      <c r="IZ10" s="132"/>
      <c r="JA10" s="132"/>
      <c r="JB10" s="132"/>
      <c r="JC10" s="132"/>
      <c r="JD10" s="132"/>
      <c r="JE10" s="132"/>
      <c r="JF10" s="132"/>
      <c r="JG10" s="132"/>
      <c r="JH10" s="132"/>
      <c r="JI10" s="132"/>
      <c r="JJ10" s="132"/>
      <c r="JK10" s="132"/>
      <c r="JL10" s="132"/>
      <c r="JM10" s="132"/>
      <c r="JN10" s="132"/>
      <c r="JO10" s="132"/>
      <c r="JP10" s="132"/>
      <c r="JQ10" s="132"/>
      <c r="JR10" s="132"/>
      <c r="JS10" s="132"/>
      <c r="JT10" s="132"/>
      <c r="JU10" s="132"/>
      <c r="JV10" s="132"/>
      <c r="JW10" s="132"/>
      <c r="JX10" s="132"/>
      <c r="JY10" s="132"/>
      <c r="JZ10" s="132"/>
      <c r="KA10" s="132"/>
      <c r="KB10" s="132"/>
      <c r="KC10" s="132"/>
      <c r="KD10" s="132"/>
      <c r="KE10" s="132"/>
      <c r="KF10" s="132"/>
      <c r="KG10" s="132"/>
      <c r="KH10" s="132"/>
      <c r="KI10" s="132"/>
      <c r="KJ10" s="132"/>
      <c r="KK10" s="132"/>
      <c r="KL10" s="132"/>
      <c r="KM10" s="132"/>
      <c r="KN10" s="132"/>
      <c r="KO10" s="132"/>
      <c r="KP10" s="132"/>
      <c r="KQ10" s="132"/>
      <c r="KR10" s="132"/>
      <c r="KS10" s="132"/>
      <c r="KT10" s="132"/>
      <c r="KU10" s="132"/>
      <c r="KV10" s="132"/>
      <c r="KW10" s="132"/>
      <c r="KX10" s="132"/>
      <c r="KY10" s="132"/>
      <c r="KZ10" s="132"/>
      <c r="LA10" s="132"/>
      <c r="LB10" s="132"/>
      <c r="LC10" s="132"/>
      <c r="LD10" s="132"/>
      <c r="LE10" s="132"/>
      <c r="LF10" s="132"/>
    </row>
    <row r="11" spans="1:318" ht="49.9" customHeight="1">
      <c r="A11" s="116"/>
      <c r="B11" s="121"/>
      <c r="C11" s="188"/>
      <c r="D11" s="188" t="s">
        <v>506</v>
      </c>
      <c r="E11" s="188"/>
      <c r="F11" s="188"/>
      <c r="G11" s="188"/>
      <c r="H11" s="188"/>
      <c r="I11" s="188"/>
      <c r="J11" s="188"/>
      <c r="K11" s="122"/>
      <c r="L11" s="116"/>
      <c r="M11" s="132"/>
      <c r="N11" s="132"/>
      <c r="O11" s="132"/>
      <c r="P11" s="132"/>
      <c r="Q11" s="132"/>
      <c r="R11" s="132"/>
      <c r="S11" s="132"/>
      <c r="T11" s="132"/>
      <c r="U11" s="132"/>
      <c r="V11" s="132"/>
      <c r="W11" s="132"/>
      <c r="X11" s="132"/>
      <c r="Y11" s="132"/>
      <c r="Z11" s="132"/>
      <c r="AA11" s="132"/>
      <c r="AB11" s="132"/>
      <c r="AC11" s="132"/>
      <c r="AD11" s="132"/>
      <c r="AE11" s="132"/>
      <c r="AF11" s="132"/>
      <c r="AG11" s="132"/>
      <c r="AH11" s="132"/>
      <c r="AI11" s="132"/>
      <c r="AJ11" s="132"/>
      <c r="AK11" s="132"/>
      <c r="AL11" s="132"/>
      <c r="AM11" s="132"/>
      <c r="AN11" s="132"/>
      <c r="AO11" s="132"/>
      <c r="AP11" s="132"/>
      <c r="AQ11" s="132"/>
      <c r="AR11" s="132"/>
      <c r="AS11" s="132"/>
      <c r="AT11" s="132"/>
      <c r="AU11" s="132"/>
      <c r="AV11" s="132"/>
      <c r="AW11" s="132"/>
      <c r="AX11" s="132"/>
      <c r="AY11" s="132"/>
      <c r="AZ11" s="132"/>
      <c r="BA11" s="132"/>
      <c r="BB11" s="132"/>
      <c r="BC11" s="132"/>
      <c r="BD11" s="132"/>
      <c r="BE11" s="132"/>
      <c r="BF11" s="132"/>
      <c r="BG11" s="132"/>
      <c r="BH11" s="132"/>
      <c r="BI11" s="132"/>
      <c r="BJ11" s="132"/>
      <c r="BK11" s="132"/>
      <c r="BL11" s="132"/>
      <c r="BM11" s="132"/>
      <c r="BN11" s="132"/>
      <c r="BO11" s="132"/>
      <c r="BP11" s="132"/>
      <c r="BQ11" s="132"/>
      <c r="BR11" s="132"/>
      <c r="BS11" s="132"/>
      <c r="BT11" s="132"/>
      <c r="BU11" s="132"/>
      <c r="BV11" s="132"/>
      <c r="BW11" s="132"/>
      <c r="BX11" s="132"/>
      <c r="BY11" s="132"/>
      <c r="BZ11" s="132"/>
      <c r="CA11" s="132"/>
      <c r="CB11" s="132"/>
      <c r="CC11" s="132"/>
      <c r="CD11" s="132"/>
      <c r="CE11" s="132"/>
      <c r="CF11" s="132"/>
      <c r="CG11" s="132"/>
      <c r="CH11" s="132"/>
      <c r="CI11" s="132"/>
      <c r="CJ11" s="132"/>
      <c r="CK11" s="132"/>
      <c r="CL11" s="132"/>
      <c r="CM11" s="132"/>
      <c r="CN11" s="132"/>
      <c r="CO11" s="132"/>
      <c r="CP11" s="132"/>
      <c r="CQ11" s="132"/>
      <c r="CR11" s="132"/>
      <c r="CS11" s="132"/>
      <c r="CT11" s="132"/>
      <c r="CU11" s="132"/>
      <c r="CV11" s="132"/>
      <c r="CW11" s="132"/>
      <c r="CX11" s="132"/>
      <c r="CY11" s="132"/>
      <c r="CZ11" s="132"/>
      <c r="DA11" s="132"/>
      <c r="DB11" s="132"/>
      <c r="DC11" s="132"/>
      <c r="DD11" s="132"/>
      <c r="DE11" s="132"/>
      <c r="DF11" s="132"/>
      <c r="DG11" s="132"/>
      <c r="DH11" s="132"/>
      <c r="DI11" s="132"/>
      <c r="DJ11" s="132"/>
      <c r="DK11" s="132"/>
      <c r="DL11" s="132"/>
      <c r="DM11" s="132"/>
      <c r="DN11" s="132"/>
      <c r="DO11" s="132"/>
      <c r="DP11" s="132"/>
      <c r="DQ11" s="132"/>
      <c r="DR11" s="132"/>
      <c r="DS11" s="132"/>
      <c r="DT11" s="132"/>
      <c r="DU11" s="132"/>
      <c r="DV11" s="132"/>
      <c r="DW11" s="132"/>
      <c r="DX11" s="132"/>
      <c r="DY11" s="132"/>
      <c r="DZ11" s="132"/>
      <c r="EA11" s="132"/>
      <c r="EB11" s="132"/>
      <c r="EC11" s="132"/>
      <c r="ED11" s="132"/>
      <c r="EE11" s="132"/>
      <c r="EF11" s="132"/>
      <c r="EG11" s="132"/>
      <c r="EH11" s="132"/>
      <c r="EI11" s="132"/>
      <c r="EJ11" s="132"/>
      <c r="EK11" s="132"/>
      <c r="EL11" s="132"/>
      <c r="EM11" s="132"/>
      <c r="EN11" s="132"/>
      <c r="EO11" s="132"/>
      <c r="EP11" s="132"/>
      <c r="EQ11" s="132"/>
      <c r="ER11" s="132"/>
      <c r="ES11" s="132"/>
      <c r="ET11" s="132"/>
      <c r="EU11" s="132"/>
      <c r="EV11" s="132"/>
      <c r="EW11" s="132"/>
      <c r="EX11" s="132"/>
      <c r="EY11" s="132"/>
      <c r="EZ11" s="132"/>
      <c r="FA11" s="132"/>
      <c r="FB11" s="132"/>
      <c r="FC11" s="132"/>
      <c r="FD11" s="132"/>
      <c r="FE11" s="132"/>
      <c r="FF11" s="132"/>
      <c r="FG11" s="132"/>
      <c r="FH11" s="132"/>
      <c r="FI11" s="132"/>
      <c r="FJ11" s="132"/>
      <c r="FK11" s="132"/>
      <c r="FL11" s="132"/>
      <c r="FM11" s="132"/>
      <c r="FN11" s="132"/>
      <c r="FO11" s="132"/>
      <c r="FP11" s="132"/>
      <c r="FQ11" s="132"/>
      <c r="FR11" s="132"/>
      <c r="FS11" s="132"/>
      <c r="FT11" s="132"/>
      <c r="FU11" s="132"/>
      <c r="FV11" s="132"/>
      <c r="FW11" s="132"/>
      <c r="FX11" s="132"/>
      <c r="FY11" s="132"/>
      <c r="FZ11" s="132"/>
      <c r="GA11" s="132"/>
      <c r="GB11" s="132"/>
      <c r="GC11" s="132"/>
      <c r="GD11" s="132"/>
      <c r="GE11" s="132"/>
      <c r="GF11" s="132"/>
      <c r="GG11" s="132"/>
      <c r="GH11" s="132"/>
      <c r="GI11" s="132"/>
      <c r="GJ11" s="132"/>
      <c r="GK11" s="132"/>
      <c r="GL11" s="132"/>
      <c r="GM11" s="132"/>
      <c r="GN11" s="132"/>
      <c r="GO11" s="132"/>
      <c r="GP11" s="132"/>
      <c r="GQ11" s="132"/>
      <c r="GR11" s="132"/>
      <c r="GS11" s="132"/>
      <c r="GT11" s="132"/>
      <c r="GU11" s="132"/>
      <c r="GV11" s="132"/>
      <c r="GW11" s="132"/>
      <c r="GX11" s="132"/>
      <c r="GY11" s="132"/>
      <c r="GZ11" s="132"/>
      <c r="HA11" s="132"/>
      <c r="HB11" s="132"/>
      <c r="HC11" s="132"/>
      <c r="HD11" s="132"/>
      <c r="HE11" s="132"/>
      <c r="HF11" s="132"/>
      <c r="HG11" s="132"/>
      <c r="HH11" s="132"/>
      <c r="HI11" s="132"/>
      <c r="HJ11" s="132"/>
      <c r="HK11" s="132"/>
      <c r="HL11" s="132"/>
      <c r="HM11" s="132"/>
      <c r="HN11" s="132"/>
      <c r="HO11" s="132"/>
      <c r="HP11" s="132"/>
      <c r="HQ11" s="132"/>
      <c r="HR11" s="132"/>
      <c r="HS11" s="132"/>
      <c r="HT11" s="132"/>
      <c r="HU11" s="132"/>
      <c r="HV11" s="132"/>
      <c r="HW11" s="132"/>
      <c r="HX11" s="132"/>
      <c r="HY11" s="132"/>
      <c r="HZ11" s="132"/>
      <c r="IA11" s="132"/>
      <c r="IB11" s="132"/>
      <c r="IC11" s="132"/>
      <c r="ID11" s="132"/>
      <c r="IE11" s="132"/>
      <c r="IF11" s="132"/>
      <c r="IG11" s="132"/>
      <c r="IH11" s="132"/>
      <c r="II11" s="132"/>
      <c r="IJ11" s="132"/>
      <c r="IK11" s="132"/>
      <c r="IL11" s="132"/>
      <c r="IM11" s="132"/>
      <c r="IN11" s="132"/>
      <c r="IO11" s="132"/>
      <c r="IP11" s="132"/>
      <c r="IQ11" s="132"/>
      <c r="IR11" s="132"/>
      <c r="IS11" s="132"/>
      <c r="IT11" s="132"/>
      <c r="IU11" s="132"/>
      <c r="IV11" s="132"/>
      <c r="IW11" s="132"/>
      <c r="IX11" s="132"/>
      <c r="IY11" s="132"/>
      <c r="IZ11" s="132"/>
      <c r="JA11" s="132"/>
      <c r="JB11" s="132"/>
      <c r="JC11" s="132"/>
      <c r="JD11" s="132"/>
      <c r="JE11" s="132"/>
      <c r="JF11" s="132"/>
      <c r="JG11" s="132"/>
      <c r="JH11" s="132"/>
      <c r="JI11" s="132"/>
      <c r="JJ11" s="132"/>
      <c r="JK11" s="132"/>
      <c r="JL11" s="132"/>
      <c r="JM11" s="132"/>
      <c r="JN11" s="132"/>
      <c r="JO11" s="132"/>
      <c r="JP11" s="132"/>
      <c r="JQ11" s="132"/>
      <c r="JR11" s="132"/>
      <c r="JS11" s="132"/>
      <c r="JT11" s="132"/>
      <c r="JU11" s="132"/>
      <c r="JV11" s="132"/>
      <c r="JW11" s="132"/>
      <c r="JX11" s="132"/>
      <c r="JY11" s="132"/>
      <c r="JZ11" s="132"/>
      <c r="KA11" s="132"/>
      <c r="KB11" s="132"/>
      <c r="KC11" s="132"/>
      <c r="KD11" s="132"/>
      <c r="KE11" s="132"/>
      <c r="KF11" s="132"/>
      <c r="KG11" s="132"/>
      <c r="KH11" s="132"/>
      <c r="KI11" s="132"/>
      <c r="KJ11" s="132"/>
      <c r="KK11" s="132"/>
      <c r="KL11" s="132"/>
      <c r="KM11" s="132"/>
      <c r="KN11" s="132"/>
      <c r="KO11" s="132"/>
      <c r="KP11" s="132"/>
      <c r="KQ11" s="132"/>
      <c r="KR11" s="132"/>
      <c r="KS11" s="132"/>
      <c r="KT11" s="132"/>
      <c r="KU11" s="132"/>
      <c r="KV11" s="132"/>
      <c r="KW11" s="132"/>
      <c r="KX11" s="132"/>
      <c r="KY11" s="132"/>
      <c r="KZ11" s="132"/>
      <c r="LA11" s="132"/>
      <c r="LB11" s="132"/>
      <c r="LC11" s="132"/>
      <c r="LD11" s="132"/>
      <c r="LE11" s="132"/>
      <c r="LF11" s="132"/>
    </row>
    <row r="12" spans="1:318" ht="22.15" customHeight="1">
      <c r="A12" s="116"/>
      <c r="B12" s="121"/>
      <c r="C12" s="187"/>
      <c r="D12" s="187" t="s">
        <v>507</v>
      </c>
      <c r="E12" s="187"/>
      <c r="F12" s="187"/>
      <c r="G12" s="187"/>
      <c r="H12" s="187"/>
      <c r="I12" s="187"/>
      <c r="J12" s="187"/>
      <c r="K12" s="122"/>
      <c r="L12" s="116"/>
      <c r="KW12" s="193" t="e">
        <f>SUM(#REF!)</f>
        <v>#REF!</v>
      </c>
      <c r="LB12" s="193" t="e">
        <f>SUM(#REF!)</f>
        <v>#REF!</v>
      </c>
      <c r="LC12" s="132" t="e">
        <f t="shared" ref="LC12:LC70" si="0">LB12-KW12</f>
        <v>#REF!</v>
      </c>
    </row>
    <row r="13" spans="1:318" ht="34.9" customHeight="1">
      <c r="A13" s="116"/>
      <c r="B13" s="121"/>
      <c r="C13" s="138"/>
      <c r="D13" s="133">
        <v>3007</v>
      </c>
      <c r="E13" s="185" t="s">
        <v>508</v>
      </c>
      <c r="F13" s="134" t="s">
        <v>509</v>
      </c>
      <c r="G13" s="135">
        <v>21113</v>
      </c>
      <c r="H13" s="135">
        <v>880</v>
      </c>
      <c r="I13" s="136">
        <v>1174</v>
      </c>
      <c r="J13" s="137">
        <f>G13*I13</f>
        <v>24786662</v>
      </c>
      <c r="K13" s="122"/>
      <c r="L13" s="116"/>
      <c r="KW13" s="132"/>
      <c r="LB13" s="132"/>
      <c r="LC13" s="132">
        <f t="shared" si="0"/>
        <v>0</v>
      </c>
    </row>
    <row r="14" spans="1:318" ht="34.9" customHeight="1">
      <c r="A14" s="116"/>
      <c r="B14" s="121"/>
      <c r="C14" s="138"/>
      <c r="D14" s="133">
        <v>3710</v>
      </c>
      <c r="E14" s="185" t="s">
        <v>510</v>
      </c>
      <c r="F14" s="134" t="s">
        <v>511</v>
      </c>
      <c r="G14" s="135">
        <v>9310</v>
      </c>
      <c r="H14" s="135">
        <v>5511</v>
      </c>
      <c r="I14" s="136">
        <v>7353</v>
      </c>
      <c r="J14" s="137">
        <f>G14*I14</f>
        <v>68456430</v>
      </c>
      <c r="K14" s="122"/>
      <c r="L14" s="116"/>
      <c r="LC14" s="132">
        <f t="shared" si="0"/>
        <v>0</v>
      </c>
      <c r="LE14" s="192" t="s">
        <v>512</v>
      </c>
    </row>
    <row r="15" spans="1:318" ht="22.15" customHeight="1">
      <c r="A15" s="116"/>
      <c r="B15" s="121"/>
      <c r="C15" s="187"/>
      <c r="D15" s="187" t="s">
        <v>513</v>
      </c>
      <c r="E15" s="187"/>
      <c r="F15" s="187"/>
      <c r="G15" s="187"/>
      <c r="H15" s="187"/>
      <c r="I15" s="187"/>
      <c r="J15" s="187"/>
      <c r="K15" s="122"/>
      <c r="L15" s="116"/>
      <c r="KW15" s="193" t="e">
        <f>SUM(#REF!)</f>
        <v>#REF!</v>
      </c>
      <c r="LB15" s="193" t="e">
        <f>SUM(#REF!)</f>
        <v>#REF!</v>
      </c>
      <c r="LC15" s="132" t="e">
        <f t="shared" si="0"/>
        <v>#REF!</v>
      </c>
    </row>
    <row r="16" spans="1:318" ht="34.9" customHeight="1">
      <c r="A16" s="116"/>
      <c r="B16" s="121"/>
      <c r="C16" s="138"/>
      <c r="D16" s="133">
        <v>3010</v>
      </c>
      <c r="E16" s="185" t="s">
        <v>514</v>
      </c>
      <c r="F16" s="134" t="s">
        <v>511</v>
      </c>
      <c r="G16" s="135">
        <v>1400</v>
      </c>
      <c r="H16" s="135">
        <v>37431</v>
      </c>
      <c r="I16" s="136">
        <v>49942</v>
      </c>
      <c r="J16" s="137">
        <f>G16*I16</f>
        <v>69918800</v>
      </c>
      <c r="K16" s="122"/>
      <c r="L16" s="116"/>
      <c r="KW16" s="132"/>
      <c r="LB16" s="132"/>
      <c r="LC16" s="132">
        <f t="shared" si="0"/>
        <v>0</v>
      </c>
    </row>
    <row r="17" spans="1:315" ht="34.9" customHeight="1">
      <c r="A17" s="116"/>
      <c r="B17" s="121"/>
      <c r="C17" s="138"/>
      <c r="D17" s="133">
        <v>3011</v>
      </c>
      <c r="E17" s="185" t="s">
        <v>515</v>
      </c>
      <c r="F17" s="134" t="s">
        <v>516</v>
      </c>
      <c r="G17" s="135">
        <v>4000</v>
      </c>
      <c r="H17" s="135">
        <v>5958</v>
      </c>
      <c r="I17" s="136">
        <v>7949</v>
      </c>
      <c r="J17" s="137">
        <f>G17*I17</f>
        <v>31796000</v>
      </c>
      <c r="K17" s="122"/>
      <c r="L17" s="116"/>
      <c r="KW17" s="132"/>
      <c r="LB17" s="132"/>
      <c r="LC17" s="132">
        <f t="shared" si="0"/>
        <v>0</v>
      </c>
    </row>
    <row r="18" spans="1:315" ht="38.65" customHeight="1">
      <c r="A18" s="116"/>
      <c r="B18" s="121"/>
      <c r="C18" s="138"/>
      <c r="D18" s="133">
        <v>3486</v>
      </c>
      <c r="E18" s="185" t="s">
        <v>517</v>
      </c>
      <c r="F18" s="134" t="s">
        <v>511</v>
      </c>
      <c r="G18" s="135">
        <v>16</v>
      </c>
      <c r="H18" s="135">
        <v>183384</v>
      </c>
      <c r="I18" s="136">
        <v>244680</v>
      </c>
      <c r="J18" s="137">
        <f>G18*I18</f>
        <v>3914880</v>
      </c>
      <c r="K18" s="122"/>
      <c r="L18" s="116"/>
      <c r="KW18" s="132"/>
      <c r="LB18" s="132"/>
      <c r="LC18" s="132">
        <f t="shared" si="0"/>
        <v>0</v>
      </c>
    </row>
    <row r="19" spans="1:315" ht="22.15" customHeight="1">
      <c r="A19" s="116"/>
      <c r="B19" s="121"/>
      <c r="C19" s="187"/>
      <c r="D19" s="187" t="s">
        <v>518</v>
      </c>
      <c r="E19" s="187"/>
      <c r="F19" s="187"/>
      <c r="G19" s="187"/>
      <c r="H19" s="187"/>
      <c r="I19" s="187"/>
      <c r="J19" s="187"/>
      <c r="K19" s="122"/>
      <c r="L19" s="116"/>
      <c r="KW19" s="193" t="e">
        <f>SUM(#REF!)</f>
        <v>#REF!</v>
      </c>
      <c r="LB19" s="193" t="e">
        <f>SUM(#REF!)</f>
        <v>#REF!</v>
      </c>
      <c r="LC19" s="132" t="e">
        <f t="shared" si="0"/>
        <v>#REF!</v>
      </c>
    </row>
    <row r="20" spans="1:315" ht="53.65" customHeight="1">
      <c r="A20" s="116"/>
      <c r="B20" s="121"/>
      <c r="C20" s="138"/>
      <c r="D20" s="133">
        <v>4613</v>
      </c>
      <c r="E20" s="135" t="s">
        <v>519</v>
      </c>
      <c r="F20" s="134" t="s">
        <v>511</v>
      </c>
      <c r="G20" s="135">
        <v>1300</v>
      </c>
      <c r="H20" s="135">
        <v>56280</v>
      </c>
      <c r="I20" s="136">
        <v>75091</v>
      </c>
      <c r="J20" s="137">
        <f>G20*I20</f>
        <v>97618300</v>
      </c>
      <c r="K20" s="122"/>
      <c r="L20" s="116"/>
      <c r="KW20" s="132"/>
      <c r="LB20" s="132"/>
      <c r="LC20" s="132">
        <f t="shared" si="0"/>
        <v>0</v>
      </c>
    </row>
    <row r="21" spans="1:315" ht="53.65" customHeight="1">
      <c r="A21" s="116"/>
      <c r="B21" s="121"/>
      <c r="C21" s="138"/>
      <c r="D21" s="133">
        <v>5380</v>
      </c>
      <c r="E21" s="135" t="s">
        <v>520</v>
      </c>
      <c r="F21" s="134" t="s">
        <v>511</v>
      </c>
      <c r="G21" s="135">
        <v>9</v>
      </c>
      <c r="H21" s="135">
        <v>43073</v>
      </c>
      <c r="I21" s="136">
        <v>57470</v>
      </c>
      <c r="J21" s="137">
        <f>G21*I21</f>
        <v>517230</v>
      </c>
      <c r="K21" s="122"/>
      <c r="L21" s="116"/>
      <c r="KW21" s="132"/>
      <c r="LB21" s="132"/>
      <c r="LC21" s="132"/>
    </row>
    <row r="22" spans="1:315" ht="58.15" customHeight="1">
      <c r="A22" s="116"/>
      <c r="B22" s="121"/>
      <c r="C22" s="138"/>
      <c r="D22" s="133">
        <v>7967</v>
      </c>
      <c r="E22" s="135" t="s">
        <v>521</v>
      </c>
      <c r="F22" s="134" t="s">
        <v>511</v>
      </c>
      <c r="G22" s="135">
        <v>1800</v>
      </c>
      <c r="H22" s="135">
        <v>7873</v>
      </c>
      <c r="I22" s="136">
        <v>10505</v>
      </c>
      <c r="J22" s="137">
        <f>G22*I22</f>
        <v>18909000</v>
      </c>
      <c r="K22" s="122"/>
      <c r="L22" s="116"/>
      <c r="KW22" s="132"/>
      <c r="LB22" s="132"/>
      <c r="LC22" s="132">
        <f t="shared" si="0"/>
        <v>0</v>
      </c>
    </row>
    <row r="23" spans="1:315" ht="22.15" customHeight="1">
      <c r="A23" s="116"/>
      <c r="B23" s="121"/>
      <c r="C23" s="187"/>
      <c r="D23" s="187" t="s">
        <v>522</v>
      </c>
      <c r="E23" s="187"/>
      <c r="F23" s="187"/>
      <c r="G23" s="187"/>
      <c r="H23" s="187"/>
      <c r="I23" s="187"/>
      <c r="J23" s="187"/>
      <c r="K23" s="122"/>
      <c r="L23" s="116"/>
      <c r="KW23" s="193" t="e">
        <f>SUM(#REF!)</f>
        <v>#REF!</v>
      </c>
      <c r="LB23" s="193" t="e">
        <f>SUM(#REF!)</f>
        <v>#REF!</v>
      </c>
      <c r="LC23" s="132" t="e">
        <f t="shared" si="0"/>
        <v>#REF!</v>
      </c>
    </row>
    <row r="24" spans="1:315" ht="59.65" customHeight="1">
      <c r="B24" s="121"/>
      <c r="C24" s="138"/>
      <c r="D24" s="133">
        <v>4034</v>
      </c>
      <c r="E24" s="185" t="s">
        <v>523</v>
      </c>
      <c r="F24" s="134" t="s">
        <v>509</v>
      </c>
      <c r="G24" s="135">
        <v>870</v>
      </c>
      <c r="H24" s="135">
        <v>30845</v>
      </c>
      <c r="I24" s="136">
        <v>41155</v>
      </c>
      <c r="J24" s="137">
        <f>G24*I24</f>
        <v>35804850</v>
      </c>
      <c r="K24" s="122"/>
      <c r="L24" s="116"/>
      <c r="KW24" s="193" t="e">
        <f>#REF!</f>
        <v>#REF!</v>
      </c>
      <c r="LB24" s="193" t="e">
        <f>#REF!</f>
        <v>#REF!</v>
      </c>
      <c r="LC24" s="132" t="e">
        <f t="shared" si="0"/>
        <v>#REF!</v>
      </c>
    </row>
    <row r="25" spans="1:315" ht="58.9" customHeight="1">
      <c r="A25" s="116"/>
      <c r="B25" s="121"/>
      <c r="C25" s="138"/>
      <c r="D25" s="133">
        <v>5843</v>
      </c>
      <c r="E25" s="185" t="s">
        <v>524</v>
      </c>
      <c r="F25" s="134" t="s">
        <v>509</v>
      </c>
      <c r="G25" s="135">
        <v>6200</v>
      </c>
      <c r="H25" s="135">
        <v>32243</v>
      </c>
      <c r="I25" s="136">
        <v>43020</v>
      </c>
      <c r="J25" s="136">
        <f>G25*I25</f>
        <v>266724000</v>
      </c>
      <c r="K25" s="122"/>
      <c r="L25" s="116"/>
      <c r="KW25" s="193" t="e">
        <f>#REF!</f>
        <v>#REF!</v>
      </c>
      <c r="LB25" s="193" t="e">
        <f>#REF!</f>
        <v>#REF!</v>
      </c>
      <c r="LC25" s="132" t="e">
        <f t="shared" si="0"/>
        <v>#REF!</v>
      </c>
    </row>
    <row r="26" spans="1:315" ht="38.65" customHeight="1">
      <c r="A26" s="116"/>
      <c r="B26" s="121"/>
      <c r="C26" s="138"/>
      <c r="D26" s="133">
        <v>7900</v>
      </c>
      <c r="E26" s="185" t="s">
        <v>525</v>
      </c>
      <c r="F26" s="134" t="s">
        <v>509</v>
      </c>
      <c r="G26" s="135">
        <v>500</v>
      </c>
      <c r="H26" s="135">
        <v>73423</v>
      </c>
      <c r="I26" s="136">
        <v>97964</v>
      </c>
      <c r="J26" s="136">
        <f>G26*I26</f>
        <v>48982000</v>
      </c>
      <c r="K26" s="122"/>
      <c r="L26" s="116"/>
      <c r="KW26" s="193" t="e">
        <f>#REF!</f>
        <v>#REF!</v>
      </c>
      <c r="LB26" s="193" t="e">
        <f>#REF!</f>
        <v>#REF!</v>
      </c>
      <c r="LC26" s="132" t="e">
        <f t="shared" si="0"/>
        <v>#REF!</v>
      </c>
    </row>
    <row r="27" spans="1:315" ht="38.65" customHeight="1">
      <c r="A27" s="116"/>
      <c r="B27" s="121"/>
      <c r="C27" s="138"/>
      <c r="D27" s="133">
        <v>8622</v>
      </c>
      <c r="E27" s="185" t="s">
        <v>526</v>
      </c>
      <c r="F27" s="134" t="s">
        <v>509</v>
      </c>
      <c r="G27" s="135">
        <v>12500</v>
      </c>
      <c r="H27" s="135">
        <v>14993</v>
      </c>
      <c r="I27" s="136">
        <v>20004</v>
      </c>
      <c r="J27" s="136">
        <f>G27*I27</f>
        <v>250050000</v>
      </c>
      <c r="K27" s="122"/>
      <c r="L27" s="116"/>
      <c r="KW27" s="193" t="e">
        <f>#REF!</f>
        <v>#REF!</v>
      </c>
      <c r="LB27" s="193" t="e">
        <f>#REF!</f>
        <v>#REF!</v>
      </c>
      <c r="LC27" s="132" t="e">
        <f t="shared" si="0"/>
        <v>#REF!</v>
      </c>
    </row>
    <row r="28" spans="1:315" ht="38.65" customHeight="1">
      <c r="A28" s="116"/>
      <c r="B28" s="121"/>
      <c r="C28" s="138"/>
      <c r="D28" s="133" t="s">
        <v>527</v>
      </c>
      <c r="E28" s="135" t="s">
        <v>528</v>
      </c>
      <c r="F28" s="134" t="s">
        <v>509</v>
      </c>
      <c r="G28" s="135">
        <v>1000</v>
      </c>
      <c r="H28" s="135">
        <v>38712</v>
      </c>
      <c r="I28" s="136">
        <v>51651</v>
      </c>
      <c r="J28" s="136">
        <f>G28*I28</f>
        <v>51651000</v>
      </c>
      <c r="K28" s="122"/>
      <c r="L28" s="116"/>
      <c r="KW28" s="193" t="e">
        <f>#REF!</f>
        <v>#REF!</v>
      </c>
      <c r="LB28" s="193" t="e">
        <f>#REF!</f>
        <v>#REF!</v>
      </c>
      <c r="LC28" s="132" t="e">
        <f t="shared" si="0"/>
        <v>#REF!</v>
      </c>
    </row>
    <row r="29" spans="1:315" ht="22.15" customHeight="1">
      <c r="A29" s="116"/>
      <c r="B29" s="121"/>
      <c r="C29" s="187"/>
      <c r="D29" s="187" t="s">
        <v>529</v>
      </c>
      <c r="E29" s="187"/>
      <c r="F29" s="187"/>
      <c r="G29" s="187"/>
      <c r="H29" s="187"/>
      <c r="I29" s="187"/>
      <c r="J29" s="187"/>
      <c r="K29" s="122"/>
      <c r="L29" s="116"/>
      <c r="KW29" s="193" t="e">
        <f>SUM(#REF!)</f>
        <v>#REF!</v>
      </c>
      <c r="LB29" s="193" t="e">
        <f>SUM(#REF!)</f>
        <v>#REF!</v>
      </c>
      <c r="LC29" s="132" t="e">
        <f t="shared" si="0"/>
        <v>#REF!</v>
      </c>
    </row>
    <row r="30" spans="1:315" ht="34.9" customHeight="1">
      <c r="A30" s="116"/>
      <c r="B30" s="121"/>
      <c r="C30" s="138"/>
      <c r="D30" s="133">
        <v>4300</v>
      </c>
      <c r="E30" s="185" t="s">
        <v>530</v>
      </c>
      <c r="F30" s="134" t="s">
        <v>516</v>
      </c>
      <c r="G30" s="135">
        <v>600</v>
      </c>
      <c r="H30" s="135">
        <v>394276</v>
      </c>
      <c r="I30" s="136">
        <v>526062</v>
      </c>
      <c r="J30" s="137">
        <f>G30*I30</f>
        <v>315637200</v>
      </c>
      <c r="K30" s="122"/>
      <c r="L30" s="116"/>
      <c r="KW30" s="132"/>
      <c r="LB30" s="132"/>
      <c r="LC30" s="132">
        <f t="shared" si="0"/>
        <v>0</v>
      </c>
    </row>
    <row r="31" spans="1:315" ht="34.9" customHeight="1">
      <c r="A31" s="116"/>
      <c r="B31" s="121"/>
      <c r="C31" s="138"/>
      <c r="D31" s="133">
        <v>4301</v>
      </c>
      <c r="E31" s="185" t="s">
        <v>531</v>
      </c>
      <c r="F31" s="134" t="s">
        <v>516</v>
      </c>
      <c r="G31" s="135">
        <v>700</v>
      </c>
      <c r="H31" s="135">
        <v>436607</v>
      </c>
      <c r="I31" s="136">
        <v>582542</v>
      </c>
      <c r="J31" s="137">
        <f>G31*I31</f>
        <v>407779400</v>
      </c>
      <c r="K31" s="122"/>
      <c r="L31" s="116"/>
      <c r="KW31" s="132"/>
      <c r="LB31" s="132"/>
      <c r="LC31" s="132">
        <f t="shared" si="0"/>
        <v>0</v>
      </c>
    </row>
    <row r="32" spans="1:315" ht="22.15" customHeight="1">
      <c r="A32" s="116"/>
      <c r="B32" s="121"/>
      <c r="C32" s="187"/>
      <c r="D32" s="187" t="s">
        <v>532</v>
      </c>
      <c r="E32" s="187"/>
      <c r="F32" s="187"/>
      <c r="G32" s="187"/>
      <c r="H32" s="187"/>
      <c r="I32" s="187"/>
      <c r="J32" s="187"/>
      <c r="K32" s="122"/>
      <c r="L32" s="116"/>
      <c r="KW32" s="193" t="e">
        <f>SUM(#REF!)</f>
        <v>#REF!</v>
      </c>
      <c r="LB32" s="193" t="e">
        <f>SUM(#REF!)</f>
        <v>#REF!</v>
      </c>
      <c r="LC32" s="132" t="e">
        <f t="shared" si="0"/>
        <v>#REF!</v>
      </c>
    </row>
    <row r="33" spans="1:315" ht="34.9" customHeight="1">
      <c r="A33" s="116"/>
      <c r="B33" s="121"/>
      <c r="C33" s="138"/>
      <c r="D33" s="133">
        <v>3800</v>
      </c>
      <c r="E33" s="185" t="s">
        <v>533</v>
      </c>
      <c r="F33" s="134" t="s">
        <v>509</v>
      </c>
      <c r="G33" s="135">
        <v>21113</v>
      </c>
      <c r="H33" s="135">
        <v>1700</v>
      </c>
      <c r="I33" s="136">
        <v>2268</v>
      </c>
      <c r="J33" s="137">
        <f t="shared" ref="J33:J43" si="1">G33*I33</f>
        <v>47884284</v>
      </c>
      <c r="K33" s="122"/>
      <c r="L33" s="116"/>
      <c r="KW33" s="193" t="e">
        <f>#REF!</f>
        <v>#REF!</v>
      </c>
      <c r="LB33" s="193" t="e">
        <f>#REF!</f>
        <v>#REF!</v>
      </c>
      <c r="LC33" s="132" t="e">
        <f t="shared" si="0"/>
        <v>#REF!</v>
      </c>
    </row>
    <row r="34" spans="1:315" ht="49.9" customHeight="1">
      <c r="A34" s="116"/>
      <c r="B34" s="121"/>
      <c r="C34" s="138"/>
      <c r="D34" s="133">
        <v>4157</v>
      </c>
      <c r="E34" s="185" t="s">
        <v>534</v>
      </c>
      <c r="F34" s="134" t="s">
        <v>511</v>
      </c>
      <c r="G34" s="135">
        <v>2838</v>
      </c>
      <c r="H34" s="135">
        <v>180303</v>
      </c>
      <c r="I34" s="136">
        <v>240569</v>
      </c>
      <c r="J34" s="137">
        <f t="shared" si="1"/>
        <v>682734822</v>
      </c>
      <c r="K34" s="122"/>
      <c r="L34" s="116"/>
      <c r="KW34" s="193" t="e">
        <f>#REF!</f>
        <v>#REF!</v>
      </c>
      <c r="LB34" s="193" t="e">
        <f>#REF!</f>
        <v>#REF!</v>
      </c>
      <c r="LC34" s="132" t="e">
        <f t="shared" si="0"/>
        <v>#REF!</v>
      </c>
    </row>
    <row r="35" spans="1:315" ht="49.9" customHeight="1">
      <c r="A35" s="116"/>
      <c r="B35" s="121"/>
      <c r="C35" s="138"/>
      <c r="D35" s="133">
        <v>4159</v>
      </c>
      <c r="E35" s="185" t="s">
        <v>535</v>
      </c>
      <c r="F35" s="134" t="s">
        <v>511</v>
      </c>
      <c r="G35" s="135">
        <v>62</v>
      </c>
      <c r="H35" s="135">
        <v>152457</v>
      </c>
      <c r="I35" s="136">
        <v>203415</v>
      </c>
      <c r="J35" s="137">
        <f t="shared" si="1"/>
        <v>12611730</v>
      </c>
      <c r="K35" s="122"/>
      <c r="L35" s="116"/>
      <c r="KW35" s="193" t="e">
        <f>#REF!</f>
        <v>#REF!</v>
      </c>
      <c r="LB35" s="193" t="e">
        <f>#REF!</f>
        <v>#REF!</v>
      </c>
      <c r="LC35" s="132" t="e">
        <f t="shared" si="0"/>
        <v>#REF!</v>
      </c>
    </row>
    <row r="36" spans="1:315" ht="34.9" customHeight="1">
      <c r="A36" s="116"/>
      <c r="B36" s="121"/>
      <c r="C36" s="138"/>
      <c r="D36" s="133">
        <v>4488</v>
      </c>
      <c r="E36" s="185" t="s">
        <v>536</v>
      </c>
      <c r="F36" s="134" t="s">
        <v>511</v>
      </c>
      <c r="G36" s="135">
        <v>20</v>
      </c>
      <c r="H36" s="135">
        <v>185046</v>
      </c>
      <c r="I36" s="136">
        <v>246897</v>
      </c>
      <c r="J36" s="137">
        <f t="shared" si="1"/>
        <v>4937940</v>
      </c>
      <c r="K36" s="122"/>
      <c r="L36" s="116"/>
      <c r="KW36" s="193" t="e">
        <f>#REF!</f>
        <v>#REF!</v>
      </c>
      <c r="LB36" s="193" t="e">
        <f>#REF!</f>
        <v>#REF!</v>
      </c>
      <c r="LC36" s="132" t="e">
        <f t="shared" si="0"/>
        <v>#REF!</v>
      </c>
    </row>
    <row r="37" spans="1:315" ht="34.9" customHeight="1">
      <c r="A37" s="116"/>
      <c r="B37" s="121"/>
      <c r="C37" s="138"/>
      <c r="D37" s="133">
        <v>4489</v>
      </c>
      <c r="E37" s="185" t="s">
        <v>537</v>
      </c>
      <c r="F37" s="134" t="s">
        <v>511</v>
      </c>
      <c r="G37" s="135">
        <v>22</v>
      </c>
      <c r="H37" s="135">
        <v>166482</v>
      </c>
      <c r="I37" s="136">
        <v>222128</v>
      </c>
      <c r="J37" s="137">
        <f t="shared" si="1"/>
        <v>4886816</v>
      </c>
      <c r="K37" s="122"/>
      <c r="L37" s="116"/>
      <c r="KW37" s="193" t="e">
        <f>#REF!</f>
        <v>#REF!</v>
      </c>
      <c r="LB37" s="193" t="e">
        <f>#REF!</f>
        <v>#REF!</v>
      </c>
      <c r="LC37" s="132" t="e">
        <f t="shared" si="0"/>
        <v>#REF!</v>
      </c>
    </row>
    <row r="38" spans="1:315" ht="49.9" customHeight="1">
      <c r="A38" s="116"/>
      <c r="B38" s="121"/>
      <c r="C38" s="138"/>
      <c r="D38" s="133">
        <v>4747</v>
      </c>
      <c r="E38" s="185" t="s">
        <v>538</v>
      </c>
      <c r="F38" s="134" t="s">
        <v>511</v>
      </c>
      <c r="G38" s="135">
        <v>25</v>
      </c>
      <c r="H38" s="135">
        <v>161739</v>
      </c>
      <c r="I38" s="136">
        <v>215800</v>
      </c>
      <c r="J38" s="137">
        <f t="shared" si="1"/>
        <v>5395000</v>
      </c>
      <c r="K38" s="122"/>
      <c r="L38" s="116"/>
      <c r="KW38" s="193" t="e">
        <f>#REF!</f>
        <v>#REF!</v>
      </c>
      <c r="LB38" s="193" t="e">
        <f>#REF!</f>
        <v>#REF!</v>
      </c>
      <c r="LC38" s="132" t="e">
        <f t="shared" si="0"/>
        <v>#REF!</v>
      </c>
    </row>
    <row r="39" spans="1:315" ht="49.9" customHeight="1">
      <c r="A39" s="116"/>
      <c r="B39" s="121"/>
      <c r="C39" s="138"/>
      <c r="D39" s="133">
        <v>5355</v>
      </c>
      <c r="E39" s="185" t="s">
        <v>539</v>
      </c>
      <c r="F39" s="134" t="s">
        <v>511</v>
      </c>
      <c r="G39" s="135">
        <v>29</v>
      </c>
      <c r="H39" s="135">
        <v>436961</v>
      </c>
      <c r="I39" s="136">
        <v>583014</v>
      </c>
      <c r="J39" s="137">
        <f t="shared" si="1"/>
        <v>16907406</v>
      </c>
      <c r="K39" s="122"/>
      <c r="L39" s="116"/>
      <c r="KW39" s="193" t="e">
        <f>#REF!</f>
        <v>#REF!</v>
      </c>
      <c r="LB39" s="193" t="e">
        <f>#REF!</f>
        <v>#REF!</v>
      </c>
      <c r="LC39" s="132" t="e">
        <f t="shared" si="0"/>
        <v>#REF!</v>
      </c>
    </row>
    <row r="40" spans="1:315" ht="57.4" customHeight="1">
      <c r="A40" s="116"/>
      <c r="B40" s="121"/>
      <c r="C40" s="138"/>
      <c r="D40" s="133">
        <v>6016</v>
      </c>
      <c r="E40" s="185" t="s">
        <v>540</v>
      </c>
      <c r="F40" s="134" t="s">
        <v>511</v>
      </c>
      <c r="G40" s="135">
        <v>23</v>
      </c>
      <c r="H40" s="135">
        <v>145388</v>
      </c>
      <c r="I40" s="136">
        <v>193984</v>
      </c>
      <c r="J40" s="137">
        <f t="shared" si="1"/>
        <v>4461632</v>
      </c>
      <c r="K40" s="122"/>
      <c r="L40" s="116"/>
      <c r="KW40" s="193" t="e">
        <f>#REF!</f>
        <v>#REF!</v>
      </c>
      <c r="LB40" s="193" t="e">
        <f>#REF!</f>
        <v>#REF!</v>
      </c>
      <c r="LC40" s="132" t="e">
        <f t="shared" si="0"/>
        <v>#REF!</v>
      </c>
    </row>
    <row r="41" spans="1:315" ht="57.4" customHeight="1">
      <c r="A41" s="116"/>
      <c r="B41" s="121"/>
      <c r="C41" s="138"/>
      <c r="D41" s="133" t="s">
        <v>541</v>
      </c>
      <c r="E41" s="185" t="s">
        <v>542</v>
      </c>
      <c r="F41" s="134" t="s">
        <v>511</v>
      </c>
      <c r="G41" s="135">
        <v>50</v>
      </c>
      <c r="H41" s="135">
        <v>245355</v>
      </c>
      <c r="I41" s="136">
        <v>327364</v>
      </c>
      <c r="J41" s="137">
        <f t="shared" si="1"/>
        <v>16368200</v>
      </c>
      <c r="K41" s="122"/>
      <c r="L41" s="116"/>
      <c r="KW41" s="193"/>
      <c r="LB41" s="193"/>
      <c r="LC41" s="132"/>
    </row>
    <row r="42" spans="1:315" ht="57.4" customHeight="1">
      <c r="A42" s="116"/>
      <c r="B42" s="121"/>
      <c r="C42" s="138"/>
      <c r="D42" s="133" t="s">
        <v>543</v>
      </c>
      <c r="E42" s="185" t="s">
        <v>544</v>
      </c>
      <c r="F42" s="134" t="s">
        <v>516</v>
      </c>
      <c r="G42" s="135">
        <v>30</v>
      </c>
      <c r="H42" s="135">
        <v>181213</v>
      </c>
      <c r="I42" s="136">
        <v>241783</v>
      </c>
      <c r="J42" s="137">
        <f t="shared" si="1"/>
        <v>7253490</v>
      </c>
      <c r="K42" s="122"/>
      <c r="L42" s="116"/>
      <c r="KW42" s="193"/>
      <c r="LB42" s="193"/>
      <c r="LC42" s="132"/>
    </row>
    <row r="43" spans="1:315" ht="49.9" customHeight="1">
      <c r="A43" s="116"/>
      <c r="B43" s="121"/>
      <c r="C43" s="138"/>
      <c r="D43" s="133">
        <v>8617</v>
      </c>
      <c r="E43" s="185" t="s">
        <v>545</v>
      </c>
      <c r="F43" s="134" t="s">
        <v>511</v>
      </c>
      <c r="G43" s="135">
        <v>2700</v>
      </c>
      <c r="H43" s="135">
        <v>189448</v>
      </c>
      <c r="I43" s="136">
        <v>252770</v>
      </c>
      <c r="J43" s="137">
        <f t="shared" si="1"/>
        <v>682479000</v>
      </c>
      <c r="K43" s="122"/>
      <c r="L43" s="116"/>
      <c r="KW43" s="193" t="e">
        <f>#REF!</f>
        <v>#REF!</v>
      </c>
      <c r="LB43" s="193" t="e">
        <f>#REF!</f>
        <v>#REF!</v>
      </c>
      <c r="LC43" s="132" t="e">
        <f t="shared" si="0"/>
        <v>#REF!</v>
      </c>
    </row>
    <row r="44" spans="1:315" ht="22.15" customHeight="1">
      <c r="A44" s="116"/>
      <c r="B44" s="121"/>
      <c r="C44" s="187"/>
      <c r="D44" s="187" t="s">
        <v>546</v>
      </c>
      <c r="E44" s="187"/>
      <c r="F44" s="187"/>
      <c r="G44" s="187"/>
      <c r="H44" s="187"/>
      <c r="I44" s="187"/>
      <c r="J44" s="187"/>
      <c r="K44" s="122"/>
      <c r="L44" s="116"/>
      <c r="KW44" s="193" t="e">
        <f>SUM(#REF!)</f>
        <v>#REF!</v>
      </c>
      <c r="LB44" s="193" t="e">
        <f>SUM(#REF!)</f>
        <v>#REF!</v>
      </c>
      <c r="LC44" s="132" t="e">
        <f t="shared" si="0"/>
        <v>#REF!</v>
      </c>
    </row>
    <row r="45" spans="1:315" ht="42.4" customHeight="1">
      <c r="A45" s="116"/>
      <c r="B45" s="121"/>
      <c r="C45" s="138"/>
      <c r="D45" s="133">
        <v>4758</v>
      </c>
      <c r="E45" s="185" t="s">
        <v>547</v>
      </c>
      <c r="F45" s="134" t="s">
        <v>516</v>
      </c>
      <c r="G45" s="135">
        <v>466</v>
      </c>
      <c r="H45" s="135">
        <v>8427</v>
      </c>
      <c r="I45" s="136">
        <v>11244</v>
      </c>
      <c r="J45" s="137">
        <f>G45*I45</f>
        <v>5239704</v>
      </c>
      <c r="K45" s="122"/>
      <c r="L45" s="116"/>
      <c r="KW45" s="132"/>
      <c r="LB45" s="132"/>
      <c r="LC45" s="132">
        <f t="shared" si="0"/>
        <v>0</v>
      </c>
    </row>
    <row r="46" spans="1:315" ht="49.15" customHeight="1">
      <c r="A46" s="116"/>
      <c r="B46" s="121"/>
      <c r="C46" s="138"/>
      <c r="D46" s="133">
        <v>4784</v>
      </c>
      <c r="E46" s="185" t="s">
        <v>548</v>
      </c>
      <c r="F46" s="134" t="s">
        <v>511</v>
      </c>
      <c r="G46" s="135">
        <v>29</v>
      </c>
      <c r="H46" s="135">
        <v>22484</v>
      </c>
      <c r="I46" s="136">
        <v>29999</v>
      </c>
      <c r="J46" s="137">
        <f>G46*I46</f>
        <v>869971</v>
      </c>
      <c r="K46" s="122"/>
      <c r="L46" s="116"/>
      <c r="KW46" s="132"/>
      <c r="LB46" s="132"/>
      <c r="LC46" s="132">
        <f t="shared" si="0"/>
        <v>0</v>
      </c>
    </row>
    <row r="47" spans="1:315" ht="58.9" customHeight="1">
      <c r="A47" s="116"/>
      <c r="B47" s="121"/>
      <c r="C47" s="138"/>
      <c r="D47" s="133">
        <v>6053</v>
      </c>
      <c r="E47" s="185" t="s">
        <v>549</v>
      </c>
      <c r="F47" s="134" t="s">
        <v>511</v>
      </c>
      <c r="G47" s="135">
        <v>16</v>
      </c>
      <c r="H47" s="135">
        <v>100519</v>
      </c>
      <c r="I47" s="136">
        <v>134117</v>
      </c>
      <c r="J47" s="137">
        <f>G47*I47</f>
        <v>2145872</v>
      </c>
      <c r="K47" s="122"/>
      <c r="L47" s="116"/>
      <c r="KW47" s="132"/>
      <c r="LB47" s="132"/>
      <c r="LC47" s="132">
        <f t="shared" si="0"/>
        <v>0</v>
      </c>
    </row>
    <row r="48" spans="1:315" ht="22.15" customHeight="1">
      <c r="A48" s="116"/>
      <c r="B48" s="121"/>
      <c r="C48" s="187"/>
      <c r="D48" s="187" t="s">
        <v>550</v>
      </c>
      <c r="E48" s="187"/>
      <c r="F48" s="187"/>
      <c r="G48" s="187"/>
      <c r="H48" s="187"/>
      <c r="I48" s="187"/>
      <c r="J48" s="187"/>
      <c r="K48" s="122"/>
      <c r="L48" s="116"/>
      <c r="KW48" s="193" t="e">
        <f>SUM(#REF!)</f>
        <v>#REF!</v>
      </c>
      <c r="LB48" s="193" t="e">
        <f>SUM(#REF!)</f>
        <v>#REF!</v>
      </c>
      <c r="LC48" s="132" t="e">
        <f t="shared" si="0"/>
        <v>#REF!</v>
      </c>
    </row>
    <row r="49" spans="1:317" ht="34.9" customHeight="1">
      <c r="A49" s="116"/>
      <c r="B49" s="121"/>
      <c r="C49" s="138"/>
      <c r="D49" s="133">
        <v>3204</v>
      </c>
      <c r="E49" s="185" t="s">
        <v>551</v>
      </c>
      <c r="F49" s="134" t="s">
        <v>511</v>
      </c>
      <c r="G49" s="135">
        <v>800</v>
      </c>
      <c r="H49" s="135">
        <v>804261</v>
      </c>
      <c r="I49" s="136">
        <v>1073083</v>
      </c>
      <c r="J49" s="137">
        <f t="shared" ref="J49:J77" si="2">G49*I49</f>
        <v>858466400</v>
      </c>
      <c r="K49" s="122"/>
      <c r="L49" s="116"/>
      <c r="KW49" s="193" t="e">
        <f>#REF!</f>
        <v>#REF!</v>
      </c>
      <c r="LB49" s="193" t="e">
        <f>#REF!</f>
        <v>#REF!</v>
      </c>
      <c r="LC49" s="132" t="e">
        <f t="shared" si="0"/>
        <v>#REF!</v>
      </c>
    </row>
    <row r="50" spans="1:317" ht="34.9" customHeight="1">
      <c r="A50" s="116"/>
      <c r="B50" s="121"/>
      <c r="C50" s="138"/>
      <c r="D50" s="133">
        <v>7785</v>
      </c>
      <c r="E50" s="185" t="s">
        <v>552</v>
      </c>
      <c r="F50" s="134" t="s">
        <v>511</v>
      </c>
      <c r="G50" s="135">
        <v>388</v>
      </c>
      <c r="H50" s="135">
        <v>1068674</v>
      </c>
      <c r="I50" s="136">
        <v>1425875</v>
      </c>
      <c r="J50" s="137">
        <f t="shared" si="2"/>
        <v>553239500</v>
      </c>
      <c r="K50" s="122"/>
      <c r="L50" s="116"/>
      <c r="KW50" s="193" t="e">
        <f>#REF!</f>
        <v>#REF!</v>
      </c>
      <c r="LB50" s="193" t="e">
        <f>#REF!</f>
        <v>#REF!</v>
      </c>
      <c r="LC50" s="132" t="e">
        <f t="shared" si="0"/>
        <v>#REF!</v>
      </c>
    </row>
    <row r="51" spans="1:317" ht="51" customHeight="1">
      <c r="A51" s="116"/>
      <c r="B51" s="121"/>
      <c r="C51" s="138"/>
      <c r="D51" s="133">
        <v>7898</v>
      </c>
      <c r="E51" s="185" t="s">
        <v>553</v>
      </c>
      <c r="F51" s="134" t="s">
        <v>511</v>
      </c>
      <c r="G51" s="135">
        <v>2</v>
      </c>
      <c r="H51" s="135">
        <v>882572</v>
      </c>
      <c r="I51" s="136">
        <v>1177569</v>
      </c>
      <c r="J51" s="137">
        <f t="shared" si="2"/>
        <v>2355138</v>
      </c>
      <c r="K51" s="122"/>
      <c r="L51" s="116"/>
      <c r="KW51" s="193"/>
      <c r="LB51" s="193"/>
      <c r="LC51" s="132"/>
    </row>
    <row r="52" spans="1:317" ht="72.400000000000006" customHeight="1">
      <c r="A52" s="116"/>
      <c r="B52" s="121"/>
      <c r="C52" s="138"/>
      <c r="D52" s="133">
        <v>10275</v>
      </c>
      <c r="E52" s="185" t="s">
        <v>554</v>
      </c>
      <c r="F52" s="134" t="s">
        <v>509</v>
      </c>
      <c r="G52" s="135">
        <v>16</v>
      </c>
      <c r="H52" s="135">
        <v>279758</v>
      </c>
      <c r="I52" s="136">
        <v>373266</v>
      </c>
      <c r="J52" s="137">
        <f t="shared" si="2"/>
        <v>5972256</v>
      </c>
      <c r="K52" s="122"/>
      <c r="L52" s="116"/>
      <c r="KW52" s="193" t="e">
        <f>#REF!</f>
        <v>#REF!</v>
      </c>
      <c r="LB52" s="193" t="e">
        <f>#REF!</f>
        <v>#REF!</v>
      </c>
      <c r="LC52" s="132" t="e">
        <f t="shared" si="0"/>
        <v>#REF!</v>
      </c>
    </row>
    <row r="53" spans="1:317" ht="34.9" customHeight="1">
      <c r="A53" s="116"/>
      <c r="B53" s="121"/>
      <c r="C53" s="138"/>
      <c r="D53" s="133">
        <v>3806</v>
      </c>
      <c r="E53" s="185" t="s">
        <v>555</v>
      </c>
      <c r="F53" s="134" t="s">
        <v>509</v>
      </c>
      <c r="G53" s="135">
        <v>1</v>
      </c>
      <c r="H53" s="135">
        <v>2546</v>
      </c>
      <c r="I53" s="136">
        <v>3397</v>
      </c>
      <c r="J53" s="136">
        <f t="shared" si="2"/>
        <v>3397</v>
      </c>
      <c r="K53" s="122"/>
      <c r="L53" s="116"/>
      <c r="KW53" s="193" t="e">
        <f>#REF!</f>
        <v>#REF!</v>
      </c>
      <c r="LB53" s="193" t="e">
        <f>#REF!</f>
        <v>#REF!</v>
      </c>
      <c r="LC53" s="132" t="e">
        <f t="shared" si="0"/>
        <v>#REF!</v>
      </c>
    </row>
    <row r="54" spans="1:317" ht="49.9" customHeight="1">
      <c r="A54" s="116"/>
      <c r="B54" s="121"/>
      <c r="C54" s="138"/>
      <c r="D54" s="133">
        <v>3811</v>
      </c>
      <c r="E54" s="185" t="s">
        <v>556</v>
      </c>
      <c r="F54" s="134" t="s">
        <v>516</v>
      </c>
      <c r="G54" s="135">
        <v>610</v>
      </c>
      <c r="H54" s="135">
        <v>2561</v>
      </c>
      <c r="I54" s="136">
        <v>3417</v>
      </c>
      <c r="J54" s="137">
        <f t="shared" si="2"/>
        <v>2084370</v>
      </c>
      <c r="K54" s="122"/>
      <c r="L54" s="116"/>
      <c r="M54" s="194"/>
      <c r="N54" s="194"/>
      <c r="O54" s="194"/>
      <c r="P54" s="194"/>
      <c r="Q54" s="194"/>
      <c r="R54" s="194"/>
      <c r="S54" s="194"/>
      <c r="T54" s="194"/>
      <c r="U54" s="194"/>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194"/>
      <c r="FO54" s="194"/>
      <c r="FP54" s="194"/>
      <c r="FQ54" s="194"/>
      <c r="FR54" s="194"/>
      <c r="FS54" s="194"/>
      <c r="FT54" s="194"/>
      <c r="FU54" s="194"/>
      <c r="FV54" s="194"/>
      <c r="FW54" s="194"/>
      <c r="FX54" s="194"/>
      <c r="FY54" s="194"/>
      <c r="FZ54" s="194"/>
      <c r="GA54" s="194"/>
      <c r="GB54" s="194"/>
      <c r="GC54" s="194"/>
      <c r="GD54" s="194"/>
      <c r="GE54" s="194"/>
      <c r="GF54" s="194"/>
      <c r="GG54" s="194"/>
      <c r="GH54" s="194"/>
      <c r="GI54" s="194"/>
      <c r="GJ54" s="194"/>
      <c r="GK54" s="194"/>
      <c r="GL54" s="194"/>
      <c r="GM54" s="194"/>
      <c r="GN54" s="194"/>
      <c r="GO54" s="194"/>
      <c r="GP54" s="194"/>
      <c r="GQ54" s="194"/>
      <c r="GR54" s="194"/>
      <c r="GS54" s="194"/>
      <c r="GT54" s="194"/>
      <c r="GU54" s="194"/>
      <c r="GV54" s="194"/>
      <c r="GW54" s="194"/>
      <c r="GX54" s="194"/>
      <c r="GY54" s="194"/>
      <c r="GZ54" s="194"/>
      <c r="HA54" s="194"/>
      <c r="HB54" s="194"/>
      <c r="HC54" s="194"/>
      <c r="HD54" s="194"/>
      <c r="HE54" s="194"/>
      <c r="HF54" s="194"/>
      <c r="HG54" s="194"/>
      <c r="HH54" s="194"/>
      <c r="HI54" s="194"/>
      <c r="HJ54" s="194"/>
      <c r="HK54" s="194"/>
      <c r="HL54" s="194"/>
      <c r="HM54" s="194"/>
      <c r="HN54" s="194"/>
      <c r="HO54" s="194"/>
      <c r="HP54" s="194"/>
      <c r="HQ54" s="194"/>
      <c r="HR54" s="194"/>
      <c r="HS54" s="194"/>
      <c r="HT54" s="194"/>
      <c r="HU54" s="194"/>
      <c r="HV54" s="194"/>
      <c r="HW54" s="194"/>
      <c r="HX54" s="194"/>
      <c r="HY54" s="194"/>
      <c r="HZ54" s="194"/>
      <c r="IA54" s="194"/>
      <c r="IB54" s="194"/>
      <c r="IC54" s="194"/>
      <c r="ID54" s="194"/>
      <c r="IE54" s="194"/>
      <c r="IF54" s="194"/>
      <c r="IG54" s="194"/>
      <c r="IH54" s="194"/>
      <c r="II54" s="194"/>
      <c r="IJ54" s="194"/>
      <c r="IK54" s="194"/>
      <c r="IL54" s="194"/>
      <c r="IM54" s="194"/>
      <c r="IN54" s="194"/>
      <c r="IO54" s="194"/>
      <c r="IP54" s="194"/>
      <c r="IQ54" s="194"/>
      <c r="IR54" s="194"/>
      <c r="IS54" s="194"/>
      <c r="IT54" s="194"/>
      <c r="IU54" s="194"/>
      <c r="IV54" s="194"/>
      <c r="IW54" s="194"/>
      <c r="IX54" s="194"/>
      <c r="IY54" s="194"/>
      <c r="IZ54" s="194"/>
      <c r="JA54" s="194"/>
      <c r="JB54" s="194"/>
      <c r="JC54" s="194"/>
      <c r="JD54" s="194"/>
      <c r="JE54" s="194"/>
      <c r="JF54" s="194"/>
      <c r="JG54" s="194"/>
      <c r="JH54" s="194"/>
      <c r="JI54" s="194"/>
      <c r="JJ54" s="194"/>
      <c r="JK54" s="194"/>
      <c r="JL54" s="194"/>
      <c r="JM54" s="194"/>
      <c r="JN54" s="194"/>
      <c r="JO54" s="194"/>
      <c r="JP54" s="194"/>
      <c r="JQ54" s="194"/>
      <c r="JR54" s="194"/>
      <c r="JS54" s="194"/>
      <c r="JT54" s="194"/>
      <c r="JU54" s="194"/>
      <c r="JV54" s="194"/>
      <c r="JW54" s="194"/>
      <c r="JX54" s="194"/>
      <c r="JY54" s="194"/>
      <c r="JZ54" s="194"/>
      <c r="KA54" s="194"/>
      <c r="KB54" s="194"/>
      <c r="KC54" s="194"/>
      <c r="KD54" s="194"/>
      <c r="KE54" s="194"/>
      <c r="KF54" s="194"/>
      <c r="KG54" s="194"/>
      <c r="KH54" s="194"/>
      <c r="KI54" s="194"/>
      <c r="KJ54" s="194"/>
      <c r="KK54" s="194"/>
      <c r="KL54" s="194"/>
      <c r="KM54" s="194"/>
      <c r="KN54" s="194"/>
      <c r="KO54" s="194"/>
      <c r="KP54" s="194"/>
      <c r="KQ54" s="194"/>
      <c r="KR54" s="194"/>
      <c r="KS54" s="194"/>
      <c r="KT54" s="194"/>
      <c r="KU54" s="194"/>
      <c r="KV54" s="194"/>
      <c r="KW54" s="193" t="e">
        <f>#REF!</f>
        <v>#REF!</v>
      </c>
      <c r="KX54" s="194"/>
      <c r="KY54" s="194"/>
      <c r="KZ54" s="194"/>
      <c r="LA54" s="194"/>
      <c r="LB54" s="193" t="e">
        <f>#REF!</f>
        <v>#REF!</v>
      </c>
      <c r="LC54" s="132" t="e">
        <f t="shared" si="0"/>
        <v>#REF!</v>
      </c>
      <c r="LD54" s="194"/>
      <c r="LE54" s="192" t="str">
        <f>LE14</f>
        <v>Depende de estructura</v>
      </c>
    </row>
    <row r="55" spans="1:317" ht="49.9" customHeight="1">
      <c r="A55" s="116"/>
      <c r="B55" s="121"/>
      <c r="C55" s="138"/>
      <c r="D55" s="133">
        <v>3841</v>
      </c>
      <c r="E55" s="185" t="s">
        <v>557</v>
      </c>
      <c r="F55" s="134" t="s">
        <v>511</v>
      </c>
      <c r="G55" s="135">
        <v>500</v>
      </c>
      <c r="H55" s="135">
        <v>1062710</v>
      </c>
      <c r="I55" s="136">
        <v>1417918</v>
      </c>
      <c r="J55" s="137">
        <f t="shared" si="2"/>
        <v>708959000</v>
      </c>
      <c r="K55" s="122"/>
      <c r="L55" s="116"/>
      <c r="KW55" s="193" t="e">
        <f>#REF!</f>
        <v>#REF!</v>
      </c>
      <c r="LB55" s="193" t="e">
        <f>#REF!</f>
        <v>#REF!</v>
      </c>
      <c r="LC55" s="132" t="e">
        <f t="shared" si="0"/>
        <v>#REF!</v>
      </c>
    </row>
    <row r="56" spans="1:317" ht="52.9" customHeight="1">
      <c r="A56" s="116"/>
      <c r="B56" s="121"/>
      <c r="C56" s="138"/>
      <c r="D56" s="133">
        <v>3837</v>
      </c>
      <c r="E56" s="185" t="s">
        <v>558</v>
      </c>
      <c r="F56" s="134" t="s">
        <v>516</v>
      </c>
      <c r="G56" s="135">
        <v>610</v>
      </c>
      <c r="H56" s="135">
        <v>13713</v>
      </c>
      <c r="I56" s="136">
        <v>18297</v>
      </c>
      <c r="J56" s="137">
        <f t="shared" si="2"/>
        <v>11161170</v>
      </c>
      <c r="K56" s="122"/>
      <c r="L56" s="116"/>
      <c r="KW56" s="193" t="e">
        <f>#REF!</f>
        <v>#REF!</v>
      </c>
      <c r="LB56" s="193" t="e">
        <f>#REF!</f>
        <v>#REF!</v>
      </c>
      <c r="LC56" s="132" t="e">
        <f t="shared" si="0"/>
        <v>#REF!</v>
      </c>
    </row>
    <row r="57" spans="1:317" ht="43.9" customHeight="1">
      <c r="A57" s="116"/>
      <c r="B57" s="121"/>
      <c r="C57" s="138"/>
      <c r="D57" s="133">
        <v>3866</v>
      </c>
      <c r="E57" s="185" t="s">
        <v>559</v>
      </c>
      <c r="F57" s="134" t="s">
        <v>509</v>
      </c>
      <c r="G57" s="135">
        <v>18629</v>
      </c>
      <c r="H57" s="135">
        <v>3510</v>
      </c>
      <c r="I57" s="136">
        <v>4683</v>
      </c>
      <c r="J57" s="137">
        <f t="shared" si="2"/>
        <v>87239607</v>
      </c>
      <c r="K57" s="122"/>
      <c r="L57" s="116"/>
      <c r="KW57" s="193" t="e">
        <f>#REF!</f>
        <v>#REF!</v>
      </c>
      <c r="LB57" s="193" t="e">
        <f>#REF!</f>
        <v>#REF!</v>
      </c>
      <c r="LC57" s="132" t="e">
        <f t="shared" si="0"/>
        <v>#REF!</v>
      </c>
    </row>
    <row r="58" spans="1:317" ht="73.150000000000006" customHeight="1">
      <c r="A58" s="116"/>
      <c r="B58" s="121"/>
      <c r="C58" s="138"/>
      <c r="D58" s="133">
        <v>4203</v>
      </c>
      <c r="E58" s="135" t="s">
        <v>560</v>
      </c>
      <c r="F58" s="134" t="s">
        <v>511</v>
      </c>
      <c r="G58" s="135">
        <v>500</v>
      </c>
      <c r="H58" s="135">
        <v>1075438</v>
      </c>
      <c r="I58" s="136">
        <v>1434900</v>
      </c>
      <c r="J58" s="137">
        <f t="shared" si="2"/>
        <v>717450000</v>
      </c>
      <c r="K58" s="122"/>
      <c r="L58" s="116"/>
      <c r="KW58" s="193" t="e">
        <f>#REF!</f>
        <v>#REF!</v>
      </c>
      <c r="LB58" s="193" t="e">
        <f>#REF!</f>
        <v>#REF!</v>
      </c>
      <c r="LC58" s="132" t="e">
        <f t="shared" si="0"/>
        <v>#REF!</v>
      </c>
    </row>
    <row r="59" spans="1:317" ht="52.9" customHeight="1">
      <c r="A59" s="116"/>
      <c r="B59" s="121"/>
      <c r="C59" s="138"/>
      <c r="D59" s="133">
        <v>4239</v>
      </c>
      <c r="E59" s="185" t="s">
        <v>561</v>
      </c>
      <c r="F59" s="134" t="s">
        <v>516</v>
      </c>
      <c r="G59" s="135">
        <v>155</v>
      </c>
      <c r="H59" s="135">
        <v>6331</v>
      </c>
      <c r="I59" s="136">
        <v>8447</v>
      </c>
      <c r="J59" s="137">
        <f t="shared" si="2"/>
        <v>1309285</v>
      </c>
      <c r="K59" s="122"/>
      <c r="L59" s="116"/>
      <c r="KW59" s="193" t="e">
        <f>#REF!</f>
        <v>#REF!</v>
      </c>
      <c r="LB59" s="193" t="e">
        <f>#REF!</f>
        <v>#REF!</v>
      </c>
      <c r="LC59" s="132" t="e">
        <f t="shared" si="0"/>
        <v>#REF!</v>
      </c>
    </row>
    <row r="60" spans="1:317" ht="91.9" customHeight="1">
      <c r="A60" s="116"/>
      <c r="B60" s="121"/>
      <c r="C60" s="138"/>
      <c r="D60" s="133">
        <v>4485</v>
      </c>
      <c r="E60" s="135" t="s">
        <v>562</v>
      </c>
      <c r="F60" s="134" t="s">
        <v>511</v>
      </c>
      <c r="G60" s="135">
        <v>550</v>
      </c>
      <c r="H60" s="135">
        <v>1122116</v>
      </c>
      <c r="I60" s="136">
        <v>1497180</v>
      </c>
      <c r="J60" s="137">
        <f t="shared" si="2"/>
        <v>823449000</v>
      </c>
      <c r="K60" s="122"/>
      <c r="L60" s="116"/>
      <c r="KW60" s="193" t="e">
        <f>#REF!</f>
        <v>#REF!</v>
      </c>
      <c r="LB60" s="193" t="e">
        <f>#REF!</f>
        <v>#REF!</v>
      </c>
      <c r="LC60" s="132" t="e">
        <f t="shared" si="0"/>
        <v>#REF!</v>
      </c>
    </row>
    <row r="61" spans="1:317" ht="49.9" customHeight="1">
      <c r="A61" s="116"/>
      <c r="B61" s="121"/>
      <c r="C61" s="138"/>
      <c r="D61" s="133">
        <v>4525</v>
      </c>
      <c r="E61" s="185" t="s">
        <v>563</v>
      </c>
      <c r="F61" s="134" t="s">
        <v>516</v>
      </c>
      <c r="G61" s="135">
        <v>155</v>
      </c>
      <c r="H61" s="135">
        <v>6962</v>
      </c>
      <c r="I61" s="136">
        <v>9289</v>
      </c>
      <c r="J61" s="137">
        <f t="shared" si="2"/>
        <v>1439795</v>
      </c>
      <c r="K61" s="122"/>
      <c r="L61" s="116"/>
      <c r="KW61" s="193" t="e">
        <f>#REF!</f>
        <v>#REF!</v>
      </c>
      <c r="LB61" s="193" t="e">
        <f>#REF!</f>
        <v>#REF!</v>
      </c>
      <c r="LC61" s="132" t="e">
        <f t="shared" si="0"/>
        <v>#REF!</v>
      </c>
    </row>
    <row r="62" spans="1:317" ht="74.650000000000006" customHeight="1">
      <c r="A62" s="116"/>
      <c r="B62" s="121"/>
      <c r="C62" s="138"/>
      <c r="D62" s="133">
        <v>4567</v>
      </c>
      <c r="E62" s="135" t="s">
        <v>564</v>
      </c>
      <c r="F62" s="134" t="s">
        <v>511</v>
      </c>
      <c r="G62" s="135">
        <v>500</v>
      </c>
      <c r="H62" s="135">
        <v>1134844</v>
      </c>
      <c r="I62" s="136">
        <v>1514162</v>
      </c>
      <c r="J62" s="137">
        <f t="shared" si="2"/>
        <v>757081000</v>
      </c>
      <c r="K62" s="122"/>
      <c r="L62" s="116"/>
      <c r="KW62" s="193" t="e">
        <f>#REF!</f>
        <v>#REF!</v>
      </c>
      <c r="LB62" s="193" t="e">
        <f>#REF!</f>
        <v>#REF!</v>
      </c>
      <c r="LC62" s="132" t="e">
        <f t="shared" si="0"/>
        <v>#REF!</v>
      </c>
    </row>
    <row r="63" spans="1:317" ht="34.9" customHeight="1">
      <c r="A63" s="116"/>
      <c r="B63" s="121"/>
      <c r="C63" s="138"/>
      <c r="D63" s="133">
        <v>4712</v>
      </c>
      <c r="E63" s="185" t="s">
        <v>565</v>
      </c>
      <c r="F63" s="134" t="s">
        <v>511</v>
      </c>
      <c r="G63" s="135">
        <v>143</v>
      </c>
      <c r="H63" s="135">
        <v>1514841</v>
      </c>
      <c r="I63" s="136">
        <v>2021172</v>
      </c>
      <c r="J63" s="137">
        <f t="shared" si="2"/>
        <v>289027596</v>
      </c>
      <c r="K63" s="122"/>
      <c r="L63" s="116"/>
      <c r="KW63" s="193" t="e">
        <f>#REF!</f>
        <v>#REF!</v>
      </c>
      <c r="LB63" s="193" t="e">
        <f>#REF!</f>
        <v>#REF!</v>
      </c>
      <c r="LC63" s="132" t="e">
        <f t="shared" si="0"/>
        <v>#REF!</v>
      </c>
    </row>
    <row r="64" spans="1:317" ht="34.9" customHeight="1">
      <c r="A64" s="116"/>
      <c r="B64" s="121"/>
      <c r="C64" s="138"/>
      <c r="D64" s="133">
        <v>4857</v>
      </c>
      <c r="E64" s="185" t="s">
        <v>566</v>
      </c>
      <c r="F64" s="134" t="s">
        <v>509</v>
      </c>
      <c r="G64" s="135">
        <v>15995</v>
      </c>
      <c r="H64" s="135">
        <v>3473</v>
      </c>
      <c r="I64" s="136">
        <v>4634</v>
      </c>
      <c r="J64" s="137">
        <f t="shared" si="2"/>
        <v>74120830</v>
      </c>
      <c r="K64" s="122"/>
      <c r="L64" s="116"/>
      <c r="KW64" s="193" t="e">
        <f>#REF!</f>
        <v>#REF!</v>
      </c>
      <c r="LB64" s="193" t="e">
        <f>#REF!</f>
        <v>#REF!</v>
      </c>
      <c r="LC64" s="132" t="e">
        <f t="shared" si="0"/>
        <v>#REF!</v>
      </c>
    </row>
    <row r="65" spans="1:315" ht="34.9" customHeight="1">
      <c r="A65" s="116"/>
      <c r="B65" s="121"/>
      <c r="C65" s="138"/>
      <c r="D65" s="133">
        <v>5360</v>
      </c>
      <c r="E65" s="185" t="s">
        <v>567</v>
      </c>
      <c r="F65" s="134" t="s">
        <v>568</v>
      </c>
      <c r="G65" s="135">
        <v>2</v>
      </c>
      <c r="H65" s="135">
        <v>167205</v>
      </c>
      <c r="I65" s="136">
        <v>223093</v>
      </c>
      <c r="J65" s="137">
        <f t="shared" si="2"/>
        <v>446186</v>
      </c>
      <c r="K65" s="122"/>
      <c r="L65" s="116"/>
      <c r="KW65" s="193" t="e">
        <f>#REF!</f>
        <v>#REF!</v>
      </c>
      <c r="LB65" s="193" t="e">
        <f>#REF!</f>
        <v>#REF!</v>
      </c>
      <c r="LC65" s="132" t="e">
        <f t="shared" si="0"/>
        <v>#REF!</v>
      </c>
    </row>
    <row r="66" spans="1:315" ht="64.150000000000006" customHeight="1">
      <c r="A66" s="116"/>
      <c r="B66" s="121"/>
      <c r="C66" s="138"/>
      <c r="D66" s="133">
        <v>10269</v>
      </c>
      <c r="E66" s="185" t="s">
        <v>569</v>
      </c>
      <c r="F66" s="134" t="s">
        <v>509</v>
      </c>
      <c r="G66" s="135">
        <v>16</v>
      </c>
      <c r="H66" s="135">
        <v>269034</v>
      </c>
      <c r="I66" s="136">
        <v>358958</v>
      </c>
      <c r="J66" s="137">
        <f t="shared" si="2"/>
        <v>5743328</v>
      </c>
      <c r="K66" s="122"/>
      <c r="L66" s="116"/>
      <c r="KW66" s="193" t="e">
        <f>#REF!</f>
        <v>#REF!</v>
      </c>
      <c r="LB66" s="193" t="e">
        <f>#REF!</f>
        <v>#REF!</v>
      </c>
      <c r="LC66" s="132" t="e">
        <f t="shared" si="0"/>
        <v>#REF!</v>
      </c>
    </row>
    <row r="67" spans="1:315" ht="57.4" customHeight="1">
      <c r="A67" s="116"/>
      <c r="B67" s="121"/>
      <c r="C67" s="138"/>
      <c r="D67" s="133">
        <v>6313</v>
      </c>
      <c r="E67" s="185" t="s">
        <v>570</v>
      </c>
      <c r="F67" s="134" t="s">
        <v>511</v>
      </c>
      <c r="G67" s="135">
        <v>450</v>
      </c>
      <c r="H67" s="135">
        <v>1060534</v>
      </c>
      <c r="I67" s="136">
        <v>1415014</v>
      </c>
      <c r="J67" s="137">
        <f t="shared" si="2"/>
        <v>636756300</v>
      </c>
      <c r="K67" s="122"/>
      <c r="L67" s="116"/>
      <c r="KW67" s="193" t="e">
        <f>#REF!</f>
        <v>#REF!</v>
      </c>
      <c r="LB67" s="193" t="e">
        <f>#REF!</f>
        <v>#REF!</v>
      </c>
      <c r="LC67" s="132" t="e">
        <f t="shared" si="0"/>
        <v>#REF!</v>
      </c>
    </row>
    <row r="68" spans="1:315" ht="51.4" customHeight="1">
      <c r="A68" s="116"/>
      <c r="B68" s="121"/>
      <c r="C68" s="138"/>
      <c r="D68" s="133">
        <v>7751</v>
      </c>
      <c r="E68" s="185" t="s">
        <v>571</v>
      </c>
      <c r="F68" s="134" t="s">
        <v>511</v>
      </c>
      <c r="G68" s="135">
        <v>16</v>
      </c>
      <c r="H68" s="135">
        <v>122239</v>
      </c>
      <c r="I68" s="136">
        <v>163097</v>
      </c>
      <c r="J68" s="137">
        <f t="shared" si="2"/>
        <v>2609552</v>
      </c>
      <c r="K68" s="122"/>
      <c r="L68" s="116"/>
      <c r="KW68" s="193" t="e">
        <f>#REF!</f>
        <v>#REF!</v>
      </c>
      <c r="LB68" s="193" t="e">
        <f>#REF!</f>
        <v>#REF!</v>
      </c>
      <c r="LC68" s="132" t="e">
        <f t="shared" si="0"/>
        <v>#REF!</v>
      </c>
    </row>
    <row r="69" spans="1:315" ht="85.9" customHeight="1">
      <c r="A69" s="116"/>
      <c r="B69" s="121"/>
      <c r="C69" s="138"/>
      <c r="D69" s="133">
        <v>7800</v>
      </c>
      <c r="E69" s="185" t="s">
        <v>572</v>
      </c>
      <c r="F69" s="134" t="s">
        <v>511</v>
      </c>
      <c r="G69" s="135">
        <v>16</v>
      </c>
      <c r="H69" s="135">
        <v>1192359</v>
      </c>
      <c r="I69" s="136">
        <v>1590901</v>
      </c>
      <c r="J69" s="137">
        <f t="shared" si="2"/>
        <v>25454416</v>
      </c>
      <c r="K69" s="122"/>
      <c r="L69" s="116"/>
      <c r="KW69" s="193" t="e">
        <f>#REF!</f>
        <v>#REF!</v>
      </c>
      <c r="LB69" s="193" t="e">
        <f>#REF!</f>
        <v>#REF!</v>
      </c>
      <c r="LC69" s="132" t="e">
        <f t="shared" si="0"/>
        <v>#REF!</v>
      </c>
    </row>
    <row r="70" spans="1:315" ht="50.65" customHeight="1">
      <c r="A70" s="116"/>
      <c r="B70" s="121"/>
      <c r="C70" s="138"/>
      <c r="D70" s="133">
        <v>7972</v>
      </c>
      <c r="E70" s="185" t="s">
        <v>573</v>
      </c>
      <c r="F70" s="134" t="s">
        <v>511</v>
      </c>
      <c r="G70" s="135">
        <v>14</v>
      </c>
      <c r="H70" s="135">
        <v>23739</v>
      </c>
      <c r="I70" s="136">
        <v>31674</v>
      </c>
      <c r="J70" s="137">
        <f t="shared" si="2"/>
        <v>443436</v>
      </c>
      <c r="K70" s="122"/>
      <c r="L70" s="116"/>
      <c r="KW70" s="193" t="e">
        <f>#REF!</f>
        <v>#REF!</v>
      </c>
      <c r="LB70" s="193" t="e">
        <f>#REF!</f>
        <v>#REF!</v>
      </c>
      <c r="LC70" s="132" t="e">
        <f t="shared" si="0"/>
        <v>#REF!</v>
      </c>
    </row>
    <row r="71" spans="1:315" ht="67.900000000000006" customHeight="1">
      <c r="A71" s="116"/>
      <c r="B71" s="121"/>
      <c r="C71" s="138"/>
      <c r="D71" s="133">
        <v>8613</v>
      </c>
      <c r="E71" s="185" t="s">
        <v>574</v>
      </c>
      <c r="F71" s="134" t="s">
        <v>511</v>
      </c>
      <c r="G71" s="135">
        <v>20</v>
      </c>
      <c r="H71" s="135">
        <v>1164581</v>
      </c>
      <c r="I71" s="136">
        <v>1553839</v>
      </c>
      <c r="J71" s="137">
        <f t="shared" si="2"/>
        <v>31076780</v>
      </c>
      <c r="K71" s="122"/>
      <c r="L71" s="116"/>
      <c r="KW71" s="193"/>
      <c r="LB71" s="193"/>
      <c r="LC71" s="132"/>
    </row>
    <row r="72" spans="1:315" ht="67.900000000000006" customHeight="1">
      <c r="A72" s="116"/>
      <c r="B72" s="121"/>
      <c r="C72" s="138"/>
      <c r="D72" s="133">
        <v>8614</v>
      </c>
      <c r="E72" s="185" t="s">
        <v>575</v>
      </c>
      <c r="F72" s="134" t="s">
        <v>511</v>
      </c>
      <c r="G72" s="135">
        <v>15</v>
      </c>
      <c r="H72" s="135">
        <v>1142597</v>
      </c>
      <c r="I72" s="136">
        <v>1524507</v>
      </c>
      <c r="J72" s="137">
        <f t="shared" si="2"/>
        <v>22867605</v>
      </c>
      <c r="K72" s="122"/>
      <c r="L72" s="116"/>
      <c r="KW72" s="193"/>
      <c r="LB72" s="193"/>
      <c r="LC72" s="132"/>
    </row>
    <row r="73" spans="1:315" ht="65.650000000000006" customHeight="1">
      <c r="A73" s="116"/>
      <c r="B73" s="121"/>
      <c r="C73" s="138"/>
      <c r="D73" s="133">
        <v>8618</v>
      </c>
      <c r="E73" s="185" t="s">
        <v>576</v>
      </c>
      <c r="F73" s="134" t="s">
        <v>511</v>
      </c>
      <c r="G73" s="135">
        <v>290</v>
      </c>
      <c r="H73" s="135">
        <v>1060533</v>
      </c>
      <c r="I73" s="136">
        <v>1415013</v>
      </c>
      <c r="J73" s="137">
        <f t="shared" si="2"/>
        <v>410353770</v>
      </c>
      <c r="K73" s="122"/>
      <c r="L73" s="116"/>
      <c r="KW73" s="193" t="e">
        <f>#REF!</f>
        <v>#REF!</v>
      </c>
      <c r="LB73" s="193" t="e">
        <f>#REF!</f>
        <v>#REF!</v>
      </c>
      <c r="LC73" s="132" t="e">
        <f t="shared" ref="LC73:LC141" si="3">LB73-KW73</f>
        <v>#REF!</v>
      </c>
    </row>
    <row r="74" spans="1:315" ht="75" customHeight="1">
      <c r="A74" s="116"/>
      <c r="B74" s="121"/>
      <c r="C74" s="138"/>
      <c r="D74" s="133">
        <v>8619</v>
      </c>
      <c r="E74" s="185" t="s">
        <v>577</v>
      </c>
      <c r="F74" s="134" t="s">
        <v>511</v>
      </c>
      <c r="G74" s="135">
        <v>81</v>
      </c>
      <c r="H74" s="135">
        <v>1192360</v>
      </c>
      <c r="I74" s="136">
        <v>1590903</v>
      </c>
      <c r="J74" s="137">
        <f t="shared" si="2"/>
        <v>128863143</v>
      </c>
      <c r="K74" s="122"/>
      <c r="L74" s="116"/>
      <c r="KW74" s="193" t="e">
        <f>#REF!</f>
        <v>#REF!</v>
      </c>
      <c r="LB74" s="193" t="e">
        <f>#REF!</f>
        <v>#REF!</v>
      </c>
      <c r="LC74" s="132" t="e">
        <f t="shared" si="3"/>
        <v>#REF!</v>
      </c>
    </row>
    <row r="75" spans="1:315" ht="62.65" customHeight="1">
      <c r="A75" s="116"/>
      <c r="B75" s="121"/>
      <c r="C75" s="138"/>
      <c r="D75" s="133">
        <v>8620</v>
      </c>
      <c r="E75" s="185" t="s">
        <v>578</v>
      </c>
      <c r="F75" s="134" t="s">
        <v>511</v>
      </c>
      <c r="G75" s="135">
        <v>96</v>
      </c>
      <c r="H75" s="135">
        <v>1143115</v>
      </c>
      <c r="I75" s="136">
        <v>1525198</v>
      </c>
      <c r="J75" s="137">
        <f t="shared" si="2"/>
        <v>146419008</v>
      </c>
      <c r="K75" s="122"/>
      <c r="L75" s="116"/>
      <c r="KW75" s="193" t="e">
        <f>#REF!</f>
        <v>#REF!</v>
      </c>
      <c r="LB75" s="193" t="e">
        <f>#REF!</f>
        <v>#REF!</v>
      </c>
      <c r="LC75" s="132" t="e">
        <f t="shared" si="3"/>
        <v>#REF!</v>
      </c>
    </row>
    <row r="76" spans="1:315" ht="62.65" customHeight="1">
      <c r="A76" s="116"/>
      <c r="B76" s="121"/>
      <c r="C76" s="138"/>
      <c r="D76" s="133">
        <v>9998</v>
      </c>
      <c r="E76" s="185" t="s">
        <v>579</v>
      </c>
      <c r="F76" s="134" t="s">
        <v>511</v>
      </c>
      <c r="G76" s="135">
        <v>50</v>
      </c>
      <c r="H76" s="135">
        <v>1512365</v>
      </c>
      <c r="I76" s="136">
        <v>2017868</v>
      </c>
      <c r="J76" s="137">
        <f t="shared" si="2"/>
        <v>100893400</v>
      </c>
      <c r="K76" s="122"/>
      <c r="L76" s="116"/>
      <c r="KW76" s="193"/>
      <c r="LB76" s="193"/>
      <c r="LC76" s="132"/>
    </row>
    <row r="77" spans="1:315" ht="62.65" customHeight="1">
      <c r="A77" s="116"/>
      <c r="B77" s="121"/>
      <c r="C77" s="138"/>
      <c r="D77" s="133">
        <v>8621</v>
      </c>
      <c r="E77" s="185" t="s">
        <v>580</v>
      </c>
      <c r="F77" s="134" t="s">
        <v>511</v>
      </c>
      <c r="G77" s="135">
        <v>143</v>
      </c>
      <c r="H77" s="135">
        <v>1114838</v>
      </c>
      <c r="I77" s="136">
        <v>1487469</v>
      </c>
      <c r="J77" s="137">
        <f t="shared" si="2"/>
        <v>212708067</v>
      </c>
      <c r="K77" s="122"/>
      <c r="L77" s="116"/>
      <c r="KW77" s="193" t="e">
        <f>#REF!</f>
        <v>#REF!</v>
      </c>
      <c r="LB77" s="193" t="e">
        <f>#REF!</f>
        <v>#REF!</v>
      </c>
      <c r="LC77" s="132" t="e">
        <f t="shared" si="3"/>
        <v>#REF!</v>
      </c>
    </row>
    <row r="78" spans="1:315" ht="22.15" customHeight="1">
      <c r="A78" s="116"/>
      <c r="B78" s="121"/>
      <c r="C78" s="187"/>
      <c r="D78" s="187" t="s">
        <v>581</v>
      </c>
      <c r="E78" s="187"/>
      <c r="F78" s="187"/>
      <c r="G78" s="187"/>
      <c r="H78" s="187"/>
      <c r="I78" s="187"/>
      <c r="J78" s="187"/>
      <c r="K78" s="122"/>
      <c r="L78" s="116"/>
      <c r="KW78" s="193" t="e">
        <f>SUM(#REF!)</f>
        <v>#REF!</v>
      </c>
      <c r="LB78" s="193" t="e">
        <f>SUM(#REF!)</f>
        <v>#REF!</v>
      </c>
      <c r="LC78" s="132" t="e">
        <f t="shared" si="3"/>
        <v>#REF!</v>
      </c>
    </row>
    <row r="79" spans="1:315" ht="98.65" customHeight="1">
      <c r="A79" s="116"/>
      <c r="B79" s="121"/>
      <c r="C79" s="138"/>
      <c r="D79" s="133">
        <v>3708</v>
      </c>
      <c r="E79" s="185" t="s">
        <v>582</v>
      </c>
      <c r="F79" s="134" t="s">
        <v>583</v>
      </c>
      <c r="G79" s="135">
        <v>1600</v>
      </c>
      <c r="H79" s="135">
        <v>5551</v>
      </c>
      <c r="I79" s="136">
        <v>7406</v>
      </c>
      <c r="J79" s="137">
        <f>G79*I79</f>
        <v>11849600</v>
      </c>
      <c r="K79" s="122"/>
      <c r="L79" s="116"/>
      <c r="KW79" s="132"/>
      <c r="LB79" s="132"/>
      <c r="LC79" s="132">
        <f t="shared" si="3"/>
        <v>0</v>
      </c>
    </row>
    <row r="80" spans="1:315" ht="42" customHeight="1">
      <c r="A80" s="116"/>
      <c r="B80" s="121"/>
      <c r="C80" s="138"/>
      <c r="D80" s="133">
        <v>4959</v>
      </c>
      <c r="E80" s="185" t="s">
        <v>584</v>
      </c>
      <c r="F80" s="134" t="s">
        <v>583</v>
      </c>
      <c r="G80" s="135">
        <v>1600</v>
      </c>
      <c r="H80" s="135">
        <v>8322</v>
      </c>
      <c r="I80" s="136">
        <v>11104</v>
      </c>
      <c r="J80" s="137">
        <f>G80*I80</f>
        <v>17766400</v>
      </c>
      <c r="K80" s="122"/>
      <c r="L80" s="116"/>
      <c r="KW80" s="132"/>
      <c r="LB80" s="132"/>
      <c r="LC80" s="132">
        <f t="shared" si="3"/>
        <v>0</v>
      </c>
    </row>
    <row r="81" spans="1:315" ht="42" customHeight="1">
      <c r="A81" s="116"/>
      <c r="B81" s="121"/>
      <c r="C81" s="138"/>
      <c r="D81" s="133">
        <v>5404</v>
      </c>
      <c r="E81" s="185" t="s">
        <v>585</v>
      </c>
      <c r="F81" s="134" t="s">
        <v>583</v>
      </c>
      <c r="G81" s="135">
        <v>1600</v>
      </c>
      <c r="H81" s="135">
        <v>8924</v>
      </c>
      <c r="I81" s="136">
        <v>11907</v>
      </c>
      <c r="J81" s="137">
        <f>G81*I81</f>
        <v>19051200</v>
      </c>
      <c r="K81" s="122"/>
      <c r="L81" s="116"/>
      <c r="KW81" s="132"/>
      <c r="LB81" s="132"/>
      <c r="LC81" s="132">
        <f t="shared" si="3"/>
        <v>0</v>
      </c>
    </row>
    <row r="82" spans="1:315" ht="49.9" customHeight="1">
      <c r="A82" s="116"/>
      <c r="B82" s="121"/>
      <c r="C82" s="138"/>
      <c r="D82" s="133">
        <v>7713</v>
      </c>
      <c r="E82" s="185" t="s">
        <v>586</v>
      </c>
      <c r="F82" s="134" t="s">
        <v>583</v>
      </c>
      <c r="G82" s="135">
        <v>1600</v>
      </c>
      <c r="H82" s="135">
        <v>7842</v>
      </c>
      <c r="I82" s="136">
        <v>10463</v>
      </c>
      <c r="J82" s="137">
        <f>G82*I82</f>
        <v>16740800</v>
      </c>
      <c r="K82" s="122"/>
      <c r="L82" s="116"/>
      <c r="KW82" s="132"/>
      <c r="LB82" s="132"/>
      <c r="LC82" s="132">
        <f t="shared" si="3"/>
        <v>0</v>
      </c>
    </row>
    <row r="83" spans="1:315" ht="49.9" customHeight="1">
      <c r="A83" s="116"/>
      <c r="B83" s="121"/>
      <c r="C83" s="138"/>
      <c r="D83" s="133">
        <v>7714</v>
      </c>
      <c r="E83" s="185" t="s">
        <v>587</v>
      </c>
      <c r="F83" s="134" t="s">
        <v>583</v>
      </c>
      <c r="G83" s="135">
        <v>1600</v>
      </c>
      <c r="H83" s="135">
        <v>7842</v>
      </c>
      <c r="I83" s="136">
        <v>10463</v>
      </c>
      <c r="J83" s="137">
        <f>G83*I83</f>
        <v>16740800</v>
      </c>
      <c r="K83" s="122"/>
      <c r="L83" s="116"/>
      <c r="KW83" s="132"/>
      <c r="LB83" s="132"/>
      <c r="LC83" s="132">
        <f t="shared" si="3"/>
        <v>0</v>
      </c>
    </row>
    <row r="84" spans="1:315" ht="22.15" customHeight="1">
      <c r="A84" s="116"/>
      <c r="B84" s="121"/>
      <c r="C84" s="187"/>
      <c r="D84" s="187" t="s">
        <v>588</v>
      </c>
      <c r="E84" s="187"/>
      <c r="F84" s="187"/>
      <c r="G84" s="187"/>
      <c r="H84" s="187"/>
      <c r="I84" s="187"/>
      <c r="J84" s="187"/>
      <c r="K84" s="122"/>
      <c r="L84" s="116"/>
      <c r="KW84" s="193" t="e">
        <f>SUM(#REF!)</f>
        <v>#REF!</v>
      </c>
      <c r="LB84" s="193" t="e">
        <f>SUM(#REF!)</f>
        <v>#REF!</v>
      </c>
      <c r="LC84" s="132" t="e">
        <f t="shared" si="3"/>
        <v>#REF!</v>
      </c>
    </row>
    <row r="85" spans="1:315" ht="40.15" customHeight="1">
      <c r="A85" s="116"/>
      <c r="B85" s="121"/>
      <c r="C85" s="138"/>
      <c r="D85" s="133">
        <v>3027</v>
      </c>
      <c r="E85" s="185" t="s">
        <v>589</v>
      </c>
      <c r="F85" s="134" t="s">
        <v>516</v>
      </c>
      <c r="G85" s="135">
        <v>4828</v>
      </c>
      <c r="H85" s="135">
        <v>79019</v>
      </c>
      <c r="I85" s="136">
        <v>105431</v>
      </c>
      <c r="J85" s="137">
        <f>G85*I85</f>
        <v>509020868</v>
      </c>
      <c r="K85" s="122"/>
      <c r="L85" s="116"/>
      <c r="KW85" s="132"/>
      <c r="LB85" s="132"/>
      <c r="LC85" s="132">
        <f t="shared" si="3"/>
        <v>0</v>
      </c>
    </row>
    <row r="86" spans="1:315" ht="40.15" customHeight="1">
      <c r="A86" s="116"/>
      <c r="B86" s="121"/>
      <c r="C86" s="138"/>
      <c r="D86" s="133">
        <v>3207</v>
      </c>
      <c r="E86" s="185" t="s">
        <v>590</v>
      </c>
      <c r="F86" s="134" t="s">
        <v>591</v>
      </c>
      <c r="G86" s="135">
        <v>482</v>
      </c>
      <c r="H86" s="135">
        <v>57536</v>
      </c>
      <c r="I86" s="136">
        <v>76767</v>
      </c>
      <c r="J86" s="137">
        <f>G86*I86</f>
        <v>37001694</v>
      </c>
      <c r="K86" s="122"/>
      <c r="L86" s="116"/>
      <c r="KW86" s="132"/>
      <c r="LB86" s="132"/>
      <c r="LC86" s="132">
        <f t="shared" si="3"/>
        <v>0</v>
      </c>
    </row>
    <row r="87" spans="1:315" ht="40.15" customHeight="1">
      <c r="A87" s="116"/>
      <c r="B87" s="121"/>
      <c r="C87" s="138"/>
      <c r="D87" s="133">
        <v>3426</v>
      </c>
      <c r="E87" s="185" t="s">
        <v>592</v>
      </c>
      <c r="F87" s="134" t="s">
        <v>516</v>
      </c>
      <c r="G87" s="135">
        <v>482</v>
      </c>
      <c r="H87" s="135">
        <v>45474</v>
      </c>
      <c r="I87" s="136">
        <v>60674</v>
      </c>
      <c r="J87" s="137">
        <f>G87*I87</f>
        <v>29244868</v>
      </c>
      <c r="K87" s="122"/>
      <c r="L87" s="116"/>
      <c r="KW87" s="132"/>
      <c r="LB87" s="132"/>
      <c r="LC87" s="132">
        <f t="shared" si="3"/>
        <v>0</v>
      </c>
    </row>
    <row r="88" spans="1:315" ht="40.15" customHeight="1">
      <c r="A88" s="116"/>
      <c r="B88" s="121"/>
      <c r="C88" s="138"/>
      <c r="D88" s="133">
        <v>4049</v>
      </c>
      <c r="E88" s="185" t="s">
        <v>593</v>
      </c>
      <c r="F88" s="134" t="s">
        <v>516</v>
      </c>
      <c r="G88" s="135">
        <v>4831</v>
      </c>
      <c r="H88" s="135">
        <v>77628</v>
      </c>
      <c r="I88" s="136">
        <v>103575</v>
      </c>
      <c r="J88" s="137">
        <f>G88*I88</f>
        <v>500370825</v>
      </c>
      <c r="K88" s="122"/>
      <c r="L88" s="116"/>
      <c r="KW88" s="132"/>
      <c r="LB88" s="132"/>
      <c r="LC88" s="132">
        <f t="shared" si="3"/>
        <v>0</v>
      </c>
    </row>
    <row r="89" spans="1:315" ht="40.15" customHeight="1">
      <c r="A89" s="116"/>
      <c r="B89" s="121"/>
      <c r="C89" s="138"/>
      <c r="D89" s="133">
        <v>4088</v>
      </c>
      <c r="E89" s="185" t="s">
        <v>594</v>
      </c>
      <c r="F89" s="134" t="s">
        <v>516</v>
      </c>
      <c r="G89" s="135">
        <v>482</v>
      </c>
      <c r="H89" s="135">
        <v>63964</v>
      </c>
      <c r="I89" s="136">
        <v>85344</v>
      </c>
      <c r="J89" s="137">
        <f>G89*I89</f>
        <v>41135808</v>
      </c>
      <c r="K89" s="122"/>
      <c r="L89" s="116"/>
      <c r="KW89" s="132"/>
      <c r="LB89" s="132"/>
      <c r="LC89" s="132">
        <f t="shared" si="3"/>
        <v>0</v>
      </c>
    </row>
    <row r="90" spans="1:315" ht="22.15" customHeight="1">
      <c r="A90" s="116"/>
      <c r="B90" s="121"/>
      <c r="C90" s="187"/>
      <c r="D90" s="187" t="s">
        <v>595</v>
      </c>
      <c r="E90" s="187"/>
      <c r="F90" s="187"/>
      <c r="G90" s="187"/>
      <c r="H90" s="187"/>
      <c r="I90" s="187"/>
      <c r="J90" s="187"/>
      <c r="K90" s="122"/>
      <c r="L90" s="116"/>
      <c r="KW90" s="193" t="e">
        <f>#REF!</f>
        <v>#REF!</v>
      </c>
      <c r="LB90" s="193" t="e">
        <f>#REF!</f>
        <v>#REF!</v>
      </c>
      <c r="LC90" s="132" t="e">
        <f t="shared" si="3"/>
        <v>#REF!</v>
      </c>
    </row>
    <row r="91" spans="1:315" ht="59.65" customHeight="1">
      <c r="A91" s="116"/>
      <c r="B91" s="121"/>
      <c r="C91" s="138"/>
      <c r="D91" s="133">
        <v>6219</v>
      </c>
      <c r="E91" s="185" t="s">
        <v>596</v>
      </c>
      <c r="F91" s="134" t="s">
        <v>591</v>
      </c>
      <c r="G91" s="135">
        <v>32</v>
      </c>
      <c r="H91" s="135">
        <v>663247</v>
      </c>
      <c r="I91" s="136">
        <v>884935</v>
      </c>
      <c r="J91" s="137">
        <f>G91*I91</f>
        <v>28317920</v>
      </c>
      <c r="K91" s="122"/>
      <c r="L91" s="116"/>
      <c r="KW91" s="132"/>
      <c r="LB91" s="132"/>
      <c r="LC91" s="132">
        <f t="shared" si="3"/>
        <v>0</v>
      </c>
    </row>
    <row r="92" spans="1:315" ht="22.15" customHeight="1">
      <c r="A92" s="116"/>
      <c r="B92" s="121"/>
      <c r="C92" s="187"/>
      <c r="D92" s="187" t="s">
        <v>597</v>
      </c>
      <c r="E92" s="187"/>
      <c r="F92" s="187"/>
      <c r="G92" s="187"/>
      <c r="H92" s="187"/>
      <c r="I92" s="187"/>
      <c r="J92" s="187"/>
      <c r="K92" s="122"/>
      <c r="L92" s="116"/>
      <c r="KW92" s="193" t="e">
        <f>SUM(#REF!)</f>
        <v>#REF!</v>
      </c>
      <c r="LB92" s="193" t="e">
        <f>SUM(#REF!)</f>
        <v>#REF!</v>
      </c>
      <c r="LC92" s="132" t="e">
        <f t="shared" si="3"/>
        <v>#REF!</v>
      </c>
    </row>
    <row r="93" spans="1:315" ht="34.9" customHeight="1">
      <c r="A93" s="116"/>
      <c r="B93" s="121"/>
      <c r="C93" s="138"/>
      <c r="D93" s="133">
        <v>4491</v>
      </c>
      <c r="E93" s="135" t="s">
        <v>598</v>
      </c>
      <c r="F93" s="134" t="s">
        <v>509</v>
      </c>
      <c r="G93" s="135">
        <v>16</v>
      </c>
      <c r="H93" s="135">
        <v>291779</v>
      </c>
      <c r="I93" s="136">
        <v>389305</v>
      </c>
      <c r="J93" s="137">
        <f>G93*I93</f>
        <v>6228880</v>
      </c>
      <c r="K93" s="122"/>
      <c r="L93" s="116"/>
      <c r="KW93" s="132"/>
      <c r="LB93" s="132"/>
      <c r="LC93" s="132">
        <f t="shared" si="3"/>
        <v>0</v>
      </c>
    </row>
    <row r="94" spans="1:315" ht="34.9" customHeight="1">
      <c r="A94" s="116"/>
      <c r="B94" s="121"/>
      <c r="C94" s="138"/>
      <c r="D94" s="133">
        <v>4667</v>
      </c>
      <c r="E94" s="135" t="s">
        <v>599</v>
      </c>
      <c r="F94" s="134" t="s">
        <v>509</v>
      </c>
      <c r="G94" s="135">
        <v>16</v>
      </c>
      <c r="H94" s="135">
        <v>356581</v>
      </c>
      <c r="I94" s="136">
        <v>475767</v>
      </c>
      <c r="J94" s="137">
        <f>G94*I94</f>
        <v>7612272</v>
      </c>
      <c r="K94" s="122"/>
      <c r="L94" s="116"/>
      <c r="KW94" s="132"/>
      <c r="LB94" s="132"/>
      <c r="LC94" s="132">
        <f t="shared" si="3"/>
        <v>0</v>
      </c>
    </row>
    <row r="95" spans="1:315" ht="34.9" customHeight="1">
      <c r="A95" s="116"/>
      <c r="B95" s="121"/>
      <c r="C95" s="138"/>
      <c r="D95" s="133">
        <v>6311</v>
      </c>
      <c r="E95" s="135" t="s">
        <v>600</v>
      </c>
      <c r="F95" s="134" t="s">
        <v>509</v>
      </c>
      <c r="G95" s="135">
        <v>16</v>
      </c>
      <c r="H95" s="135">
        <v>443371</v>
      </c>
      <c r="I95" s="136">
        <v>591566</v>
      </c>
      <c r="J95" s="137">
        <f>G95*I95</f>
        <v>9465056</v>
      </c>
      <c r="K95" s="122"/>
      <c r="L95" s="116"/>
      <c r="KW95" s="132"/>
      <c r="LB95" s="132"/>
      <c r="LC95" s="132">
        <f t="shared" si="3"/>
        <v>0</v>
      </c>
    </row>
    <row r="96" spans="1:315" ht="67.900000000000006" customHeight="1">
      <c r="A96" s="116"/>
      <c r="B96" s="121"/>
      <c r="C96" s="138"/>
      <c r="D96" s="133">
        <v>7953</v>
      </c>
      <c r="E96" s="185" t="s">
        <v>601</v>
      </c>
      <c r="F96" s="134" t="s">
        <v>516</v>
      </c>
      <c r="G96" s="135">
        <v>46</v>
      </c>
      <c r="H96" s="135">
        <v>1560246</v>
      </c>
      <c r="I96" s="136">
        <v>2081754</v>
      </c>
      <c r="J96" s="137">
        <f>G96*I96</f>
        <v>95760684</v>
      </c>
      <c r="K96" s="122"/>
      <c r="L96" s="116"/>
      <c r="KW96" s="132"/>
      <c r="LB96" s="132"/>
      <c r="LC96" s="132">
        <f t="shared" si="3"/>
        <v>0</v>
      </c>
    </row>
    <row r="97" spans="1:317" ht="49.9" customHeight="1">
      <c r="A97" s="116"/>
      <c r="B97" s="121"/>
      <c r="C97" s="188"/>
      <c r="D97" s="188" t="s">
        <v>602</v>
      </c>
      <c r="E97" s="188"/>
      <c r="F97" s="188"/>
      <c r="G97" s="188"/>
      <c r="H97" s="188"/>
      <c r="I97" s="188"/>
      <c r="J97" s="188"/>
      <c r="K97" s="122"/>
      <c r="L97" s="116"/>
      <c r="M97" s="132"/>
      <c r="N97" s="132"/>
      <c r="O97" s="132"/>
      <c r="P97" s="132"/>
      <c r="Q97" s="132"/>
      <c r="R97" s="132"/>
      <c r="S97" s="132"/>
      <c r="T97" s="132"/>
      <c r="U97" s="132"/>
      <c r="V97" s="132"/>
      <c r="W97" s="132"/>
      <c r="X97" s="132"/>
      <c r="Y97" s="132"/>
      <c r="Z97" s="132"/>
      <c r="AA97" s="132"/>
      <c r="AB97" s="132"/>
      <c r="AC97" s="132"/>
      <c r="AD97" s="132"/>
      <c r="AE97" s="132"/>
      <c r="AF97" s="132"/>
      <c r="AG97" s="132"/>
      <c r="AH97" s="132"/>
      <c r="AI97" s="132"/>
      <c r="AJ97" s="132"/>
      <c r="AK97" s="132"/>
      <c r="AL97" s="132"/>
      <c r="AM97" s="132"/>
      <c r="AN97" s="132"/>
      <c r="AO97" s="132"/>
      <c r="AP97" s="132"/>
      <c r="AQ97" s="132"/>
      <c r="AR97" s="132"/>
      <c r="AS97" s="132"/>
      <c r="AT97" s="132"/>
      <c r="AU97" s="132"/>
      <c r="AV97" s="132"/>
      <c r="AW97" s="132"/>
      <c r="AX97" s="132"/>
      <c r="AY97" s="132"/>
      <c r="AZ97" s="132"/>
      <c r="BA97" s="132"/>
      <c r="BB97" s="132"/>
      <c r="BC97" s="132"/>
      <c r="BD97" s="132"/>
      <c r="BE97" s="132"/>
      <c r="BF97" s="132"/>
      <c r="BG97" s="132"/>
      <c r="BH97" s="132"/>
      <c r="BI97" s="132"/>
      <c r="BJ97" s="132"/>
      <c r="BK97" s="132"/>
      <c r="BL97" s="132"/>
      <c r="BM97" s="132"/>
      <c r="BN97" s="132"/>
      <c r="BO97" s="132"/>
      <c r="BP97" s="132"/>
      <c r="BQ97" s="132"/>
      <c r="BR97" s="132"/>
      <c r="BS97" s="132"/>
      <c r="BT97" s="132"/>
      <c r="BU97" s="132"/>
      <c r="BV97" s="132"/>
      <c r="BW97" s="132"/>
      <c r="BX97" s="132"/>
      <c r="BY97" s="132"/>
      <c r="BZ97" s="132"/>
      <c r="CA97" s="132"/>
      <c r="CB97" s="132"/>
      <c r="CC97" s="132"/>
      <c r="CD97" s="132"/>
      <c r="CE97" s="132"/>
      <c r="CF97" s="132"/>
      <c r="CG97" s="132"/>
      <c r="CH97" s="132"/>
      <c r="CI97" s="132"/>
      <c r="CJ97" s="132"/>
      <c r="CK97" s="132"/>
      <c r="CL97" s="132"/>
      <c r="CM97" s="132"/>
      <c r="CN97" s="132"/>
      <c r="CO97" s="132"/>
      <c r="CP97" s="132"/>
      <c r="CQ97" s="132"/>
      <c r="CR97" s="132"/>
      <c r="CS97" s="132"/>
      <c r="CT97" s="132"/>
      <c r="CU97" s="132"/>
      <c r="CV97" s="132"/>
      <c r="CW97" s="132"/>
      <c r="CX97" s="132"/>
      <c r="CY97" s="132"/>
      <c r="CZ97" s="132"/>
      <c r="DA97" s="132"/>
      <c r="DB97" s="132"/>
      <c r="DC97" s="132"/>
      <c r="DD97" s="132"/>
      <c r="DE97" s="132"/>
      <c r="DF97" s="132"/>
      <c r="DG97" s="132"/>
      <c r="DH97" s="132"/>
      <c r="DI97" s="132"/>
      <c r="DJ97" s="132"/>
      <c r="DK97" s="132"/>
      <c r="DL97" s="132"/>
      <c r="DM97" s="132"/>
      <c r="DN97" s="132"/>
      <c r="DO97" s="132"/>
      <c r="DP97" s="132"/>
      <c r="DQ97" s="132"/>
      <c r="DR97" s="132"/>
      <c r="DS97" s="132"/>
      <c r="DT97" s="132"/>
      <c r="DU97" s="132"/>
      <c r="DV97" s="132"/>
      <c r="DW97" s="132"/>
      <c r="DX97" s="132"/>
      <c r="DY97" s="132"/>
      <c r="DZ97" s="132"/>
      <c r="EA97" s="132"/>
      <c r="EB97" s="132"/>
      <c r="EC97" s="132"/>
      <c r="ED97" s="132"/>
      <c r="EE97" s="132"/>
      <c r="EF97" s="132"/>
      <c r="EG97" s="132"/>
      <c r="EH97" s="132"/>
      <c r="EI97" s="132"/>
      <c r="EJ97" s="132"/>
      <c r="EK97" s="132"/>
      <c r="EL97" s="132"/>
      <c r="EM97" s="132"/>
      <c r="EN97" s="132"/>
      <c r="EO97" s="132"/>
      <c r="EP97" s="132"/>
      <c r="EQ97" s="132"/>
      <c r="ER97" s="132"/>
      <c r="ES97" s="132"/>
      <c r="ET97" s="132"/>
      <c r="EU97" s="132"/>
      <c r="EV97" s="132"/>
      <c r="EW97" s="132"/>
      <c r="EX97" s="132"/>
      <c r="EY97" s="132"/>
      <c r="EZ97" s="132"/>
      <c r="FA97" s="132"/>
      <c r="FB97" s="132"/>
      <c r="FC97" s="132"/>
      <c r="FD97" s="132"/>
      <c r="FE97" s="132"/>
      <c r="FF97" s="132"/>
      <c r="FG97" s="132"/>
      <c r="FH97" s="132"/>
      <c r="FI97" s="132"/>
      <c r="FJ97" s="132"/>
      <c r="FK97" s="132"/>
      <c r="FL97" s="132"/>
      <c r="FM97" s="132"/>
      <c r="FN97" s="132"/>
      <c r="FO97" s="132"/>
      <c r="FP97" s="132"/>
      <c r="FQ97" s="132"/>
      <c r="FR97" s="132"/>
      <c r="FS97" s="132"/>
      <c r="FT97" s="132"/>
      <c r="FU97" s="132"/>
      <c r="FV97" s="132"/>
      <c r="FW97" s="132"/>
      <c r="FX97" s="132"/>
      <c r="FY97" s="132"/>
      <c r="FZ97" s="132"/>
      <c r="GA97" s="132"/>
      <c r="GB97" s="132"/>
      <c r="GC97" s="132"/>
      <c r="GD97" s="132"/>
      <c r="GE97" s="132"/>
      <c r="GF97" s="132"/>
      <c r="GG97" s="132"/>
      <c r="GH97" s="132"/>
      <c r="GI97" s="132"/>
      <c r="GJ97" s="132"/>
      <c r="GK97" s="132"/>
      <c r="GL97" s="132"/>
      <c r="GM97" s="132"/>
      <c r="GN97" s="132"/>
      <c r="GO97" s="132"/>
      <c r="GP97" s="132"/>
      <c r="GQ97" s="132"/>
      <c r="GR97" s="132"/>
      <c r="GS97" s="132"/>
      <c r="GT97" s="132"/>
      <c r="GU97" s="132"/>
      <c r="GV97" s="132"/>
      <c r="GW97" s="132"/>
      <c r="GX97" s="132"/>
      <c r="GY97" s="132"/>
      <c r="GZ97" s="132"/>
      <c r="HA97" s="132"/>
      <c r="HB97" s="132"/>
      <c r="HC97" s="132"/>
      <c r="HD97" s="132"/>
      <c r="HE97" s="132"/>
      <c r="HF97" s="132"/>
      <c r="HG97" s="132"/>
      <c r="HH97" s="132"/>
      <c r="HI97" s="132"/>
      <c r="HJ97" s="132"/>
      <c r="HK97" s="132"/>
      <c r="HL97" s="132"/>
      <c r="HM97" s="132"/>
      <c r="HN97" s="132"/>
      <c r="HO97" s="132"/>
      <c r="HP97" s="132"/>
      <c r="HQ97" s="132"/>
      <c r="HR97" s="132"/>
      <c r="HS97" s="132"/>
      <c r="HT97" s="132"/>
      <c r="HU97" s="132"/>
      <c r="HV97" s="132"/>
      <c r="HW97" s="132"/>
      <c r="HX97" s="132"/>
      <c r="HY97" s="132"/>
      <c r="HZ97" s="132"/>
      <c r="IA97" s="132"/>
      <c r="IB97" s="132"/>
      <c r="IC97" s="132"/>
      <c r="ID97" s="132"/>
      <c r="IE97" s="132"/>
      <c r="IF97" s="132"/>
      <c r="IG97" s="132"/>
      <c r="IH97" s="132"/>
      <c r="II97" s="132"/>
      <c r="IJ97" s="132"/>
      <c r="IK97" s="132"/>
      <c r="IL97" s="132"/>
      <c r="IM97" s="132"/>
      <c r="IN97" s="132"/>
      <c r="IO97" s="132"/>
      <c r="IP97" s="132"/>
      <c r="IQ97" s="132"/>
      <c r="IR97" s="132"/>
      <c r="IS97" s="132"/>
      <c r="IT97" s="132"/>
      <c r="IU97" s="132"/>
      <c r="IV97" s="132"/>
      <c r="IW97" s="132"/>
      <c r="IX97" s="132"/>
      <c r="IY97" s="132"/>
      <c r="IZ97" s="132"/>
      <c r="JA97" s="132"/>
      <c r="JB97" s="132"/>
      <c r="JC97" s="132"/>
      <c r="JD97" s="132"/>
      <c r="JE97" s="132"/>
      <c r="JF97" s="132"/>
      <c r="JG97" s="132"/>
      <c r="JH97" s="132"/>
      <c r="JI97" s="132"/>
      <c r="JJ97" s="132"/>
      <c r="JK97" s="132"/>
      <c r="JL97" s="132"/>
      <c r="JM97" s="132"/>
      <c r="JN97" s="132"/>
      <c r="JO97" s="132"/>
      <c r="JP97" s="132"/>
      <c r="JQ97" s="132"/>
      <c r="JR97" s="132"/>
      <c r="JS97" s="132"/>
      <c r="JT97" s="132"/>
      <c r="JU97" s="132"/>
      <c r="JV97" s="132"/>
      <c r="JW97" s="132"/>
      <c r="JX97" s="132"/>
      <c r="JY97" s="132"/>
      <c r="JZ97" s="132"/>
      <c r="KA97" s="132"/>
      <c r="KB97" s="132"/>
      <c r="KC97" s="132"/>
      <c r="KD97" s="132"/>
      <c r="KE97" s="132"/>
      <c r="KF97" s="132"/>
      <c r="KG97" s="132"/>
      <c r="KH97" s="132"/>
      <c r="KI97" s="132"/>
      <c r="KJ97" s="132"/>
      <c r="KK97" s="132"/>
      <c r="KL97" s="132"/>
      <c r="KM97" s="132"/>
      <c r="KN97" s="132"/>
      <c r="KO97" s="132"/>
      <c r="KP97" s="132"/>
      <c r="KQ97" s="132"/>
      <c r="KR97" s="132"/>
      <c r="KS97" s="132"/>
      <c r="KT97" s="132"/>
      <c r="KU97" s="132"/>
      <c r="KV97" s="132"/>
      <c r="KW97" s="132"/>
      <c r="KX97" s="132"/>
      <c r="KY97" s="132"/>
      <c r="KZ97" s="132"/>
      <c r="LA97" s="132"/>
      <c r="LB97" s="132"/>
      <c r="LC97" s="132">
        <f t="shared" si="3"/>
        <v>0</v>
      </c>
      <c r="LD97" s="132"/>
      <c r="LE97" s="132"/>
    </row>
    <row r="98" spans="1:317" ht="22.15" customHeight="1">
      <c r="A98" s="116"/>
      <c r="B98" s="121"/>
      <c r="C98" s="187"/>
      <c r="D98" s="187" t="s">
        <v>603</v>
      </c>
      <c r="E98" s="187"/>
      <c r="F98" s="187"/>
      <c r="G98" s="187"/>
      <c r="H98" s="187"/>
      <c r="I98" s="187"/>
      <c r="J98" s="187"/>
      <c r="K98" s="122"/>
      <c r="L98" s="116"/>
      <c r="KW98" s="193" t="e">
        <f>SUM(#REF!)</f>
        <v>#REF!</v>
      </c>
      <c r="LB98" s="193" t="e">
        <f>SUM(#REF!)</f>
        <v>#REF!</v>
      </c>
      <c r="LC98" s="132" t="e">
        <f t="shared" si="3"/>
        <v>#REF!</v>
      </c>
    </row>
    <row r="99" spans="1:317" ht="57.4" customHeight="1">
      <c r="A99" s="116"/>
      <c r="B99" s="121"/>
      <c r="C99" s="138"/>
      <c r="D99" s="133">
        <v>3012</v>
      </c>
      <c r="E99" s="185" t="s">
        <v>604</v>
      </c>
      <c r="F99" s="134" t="s">
        <v>509</v>
      </c>
      <c r="G99" s="135">
        <v>8886</v>
      </c>
      <c r="H99" s="135">
        <v>7900</v>
      </c>
      <c r="I99" s="136">
        <v>10541</v>
      </c>
      <c r="J99" s="137">
        <f>G99*I99</f>
        <v>93667326</v>
      </c>
      <c r="K99" s="122"/>
      <c r="L99" s="116"/>
      <c r="KW99" s="132"/>
      <c r="LB99" s="132"/>
      <c r="LC99" s="132">
        <f t="shared" si="3"/>
        <v>0</v>
      </c>
    </row>
    <row r="100" spans="1:317" ht="38.65" customHeight="1">
      <c r="A100" s="116"/>
      <c r="B100" s="121"/>
      <c r="C100" s="138"/>
      <c r="D100" s="133">
        <v>5050</v>
      </c>
      <c r="E100" s="185" t="s">
        <v>605</v>
      </c>
      <c r="F100" s="134" t="s">
        <v>591</v>
      </c>
      <c r="G100" s="135">
        <v>32</v>
      </c>
      <c r="H100" s="135">
        <v>152730</v>
      </c>
      <c r="I100" s="136">
        <v>203780</v>
      </c>
      <c r="J100" s="137">
        <f>G100*I100</f>
        <v>6520960</v>
      </c>
      <c r="K100" s="122"/>
      <c r="L100" s="116"/>
      <c r="KW100" s="132"/>
      <c r="LB100" s="132"/>
      <c r="LC100" s="132">
        <f t="shared" si="3"/>
        <v>0</v>
      </c>
    </row>
    <row r="101" spans="1:317" ht="22.15" customHeight="1">
      <c r="A101" s="116"/>
      <c r="B101" s="121"/>
      <c r="C101" s="187"/>
      <c r="D101" s="187" t="s">
        <v>606</v>
      </c>
      <c r="E101" s="187"/>
      <c r="F101" s="187"/>
      <c r="G101" s="187"/>
      <c r="H101" s="187"/>
      <c r="I101" s="187"/>
      <c r="J101" s="187"/>
      <c r="K101" s="122"/>
      <c r="L101" s="116"/>
      <c r="KW101" s="193" t="e">
        <f>#REF!</f>
        <v>#REF!</v>
      </c>
      <c r="LB101" s="193" t="e">
        <f>#REF!</f>
        <v>#REF!</v>
      </c>
      <c r="LC101" s="132" t="e">
        <f t="shared" si="3"/>
        <v>#REF!</v>
      </c>
    </row>
    <row r="102" spans="1:317" ht="34.9" customHeight="1">
      <c r="A102" s="116"/>
      <c r="B102" s="121"/>
      <c r="C102" s="138"/>
      <c r="D102" s="133">
        <v>3464</v>
      </c>
      <c r="E102" s="185" t="s">
        <v>607</v>
      </c>
      <c r="F102" s="134" t="s">
        <v>511</v>
      </c>
      <c r="G102" s="135">
        <v>3802</v>
      </c>
      <c r="H102" s="135">
        <v>42888</v>
      </c>
      <c r="I102" s="136">
        <v>57223</v>
      </c>
      <c r="J102" s="137">
        <f>G102*I102</f>
        <v>217561846</v>
      </c>
      <c r="K102" s="122"/>
      <c r="L102" s="116"/>
      <c r="KW102" s="132"/>
      <c r="LB102" s="132"/>
      <c r="LC102" s="132">
        <f t="shared" si="3"/>
        <v>0</v>
      </c>
    </row>
    <row r="103" spans="1:317" ht="22.15" customHeight="1">
      <c r="A103" s="116"/>
      <c r="B103" s="121"/>
      <c r="C103" s="187"/>
      <c r="D103" s="187" t="s">
        <v>608</v>
      </c>
      <c r="E103" s="187"/>
      <c r="F103" s="187"/>
      <c r="G103" s="187"/>
      <c r="H103" s="187"/>
      <c r="I103" s="187"/>
      <c r="J103" s="187"/>
      <c r="K103" s="122"/>
      <c r="L103" s="116"/>
      <c r="KW103" s="193" t="e">
        <f>#REF!</f>
        <v>#REF!</v>
      </c>
      <c r="LB103" s="193" t="e">
        <f>#REF!</f>
        <v>#REF!</v>
      </c>
      <c r="LC103" s="132" t="e">
        <f t="shared" si="3"/>
        <v>#REF!</v>
      </c>
    </row>
    <row r="104" spans="1:317" ht="34.9" customHeight="1">
      <c r="A104" s="116"/>
      <c r="B104" s="121"/>
      <c r="C104" s="138"/>
      <c r="D104" s="133">
        <v>4021</v>
      </c>
      <c r="E104" s="185" t="s">
        <v>609</v>
      </c>
      <c r="F104" s="134" t="s">
        <v>509</v>
      </c>
      <c r="G104" s="135">
        <v>8887</v>
      </c>
      <c r="H104" s="135">
        <v>13063</v>
      </c>
      <c r="I104" s="136">
        <v>17429</v>
      </c>
      <c r="J104" s="137">
        <f>G104*I104</f>
        <v>154891523</v>
      </c>
      <c r="K104" s="122"/>
      <c r="L104" s="116"/>
      <c r="KW104" s="132"/>
      <c r="LB104" s="132"/>
      <c r="LC104" s="132">
        <f t="shared" si="3"/>
        <v>0</v>
      </c>
    </row>
    <row r="105" spans="1:317" ht="22.15" customHeight="1">
      <c r="A105" s="116"/>
      <c r="B105" s="121"/>
      <c r="C105" s="187"/>
      <c r="D105" s="187" t="s">
        <v>610</v>
      </c>
      <c r="E105" s="187"/>
      <c r="F105" s="187"/>
      <c r="G105" s="187"/>
      <c r="H105" s="187"/>
      <c r="I105" s="187"/>
      <c r="J105" s="187"/>
      <c r="K105" s="122"/>
      <c r="L105" s="116"/>
      <c r="KW105" s="193" t="e">
        <f>#REF!</f>
        <v>#REF!</v>
      </c>
      <c r="LB105" s="193" t="e">
        <f>#REF!</f>
        <v>#REF!</v>
      </c>
      <c r="LC105" s="132" t="e">
        <f t="shared" si="3"/>
        <v>#REF!</v>
      </c>
    </row>
    <row r="106" spans="1:317" ht="34.9" customHeight="1">
      <c r="A106" s="116"/>
      <c r="B106" s="121"/>
      <c r="C106" s="138"/>
      <c r="D106" s="133">
        <v>4907</v>
      </c>
      <c r="E106" s="185" t="s">
        <v>611</v>
      </c>
      <c r="F106" s="134" t="s">
        <v>511</v>
      </c>
      <c r="G106" s="135">
        <v>2270</v>
      </c>
      <c r="H106" s="135">
        <v>151230</v>
      </c>
      <c r="I106" s="136">
        <v>201778</v>
      </c>
      <c r="J106" s="137">
        <f>G106*I106</f>
        <v>458036060</v>
      </c>
      <c r="K106" s="122"/>
      <c r="L106" s="116"/>
      <c r="KW106" s="132"/>
      <c r="LB106" s="132"/>
      <c r="LC106" s="132">
        <f t="shared" si="3"/>
        <v>0</v>
      </c>
    </row>
    <row r="107" spans="1:317" ht="22.15" customHeight="1">
      <c r="A107" s="116"/>
      <c r="B107" s="121"/>
      <c r="C107" s="187"/>
      <c r="D107" s="187" t="s">
        <v>612</v>
      </c>
      <c r="E107" s="187"/>
      <c r="F107" s="187"/>
      <c r="G107" s="187"/>
      <c r="H107" s="187"/>
      <c r="I107" s="187"/>
      <c r="J107" s="187"/>
      <c r="K107" s="122"/>
      <c r="L107" s="116"/>
      <c r="KW107" s="193" t="e">
        <f>SUM(#REF!)</f>
        <v>#REF!</v>
      </c>
      <c r="LB107" s="193" t="e">
        <f>SUM(#REF!)</f>
        <v>#REF!</v>
      </c>
      <c r="LC107" s="132" t="e">
        <f t="shared" si="3"/>
        <v>#REF!</v>
      </c>
    </row>
    <row r="108" spans="1:317" ht="34.9" customHeight="1">
      <c r="A108" s="116"/>
      <c r="B108" s="121"/>
      <c r="C108" s="138"/>
      <c r="D108" s="133">
        <v>3394</v>
      </c>
      <c r="E108" s="185" t="s">
        <v>613</v>
      </c>
      <c r="F108" s="134" t="s">
        <v>511</v>
      </c>
      <c r="G108" s="135">
        <v>700</v>
      </c>
      <c r="H108" s="135">
        <v>791571</v>
      </c>
      <c r="I108" s="136">
        <v>1056151</v>
      </c>
      <c r="J108" s="137">
        <f t="shared" ref="J108:J118" si="4">G108*I108</f>
        <v>739305700</v>
      </c>
      <c r="K108" s="122"/>
      <c r="L108" s="116"/>
      <c r="KW108" s="132"/>
      <c r="LB108" s="132"/>
      <c r="LC108" s="132">
        <f t="shared" si="3"/>
        <v>0</v>
      </c>
    </row>
    <row r="109" spans="1:317" ht="34.9" customHeight="1">
      <c r="A109" s="116"/>
      <c r="B109" s="121"/>
      <c r="C109" s="138"/>
      <c r="D109" s="133">
        <v>4593</v>
      </c>
      <c r="E109" s="185" t="s">
        <v>614</v>
      </c>
      <c r="F109" s="134" t="s">
        <v>509</v>
      </c>
      <c r="G109" s="135">
        <v>16</v>
      </c>
      <c r="H109" s="135">
        <v>101181</v>
      </c>
      <c r="I109" s="136">
        <v>135000</v>
      </c>
      <c r="J109" s="137">
        <f t="shared" si="4"/>
        <v>2160000</v>
      </c>
      <c r="K109" s="122"/>
      <c r="L109" s="116"/>
      <c r="KW109" s="132"/>
      <c r="LB109" s="132"/>
      <c r="LC109" s="132">
        <f t="shared" si="3"/>
        <v>0</v>
      </c>
    </row>
    <row r="110" spans="1:317" ht="78" customHeight="1">
      <c r="A110" s="116"/>
      <c r="B110" s="121"/>
      <c r="C110" s="138"/>
      <c r="D110" s="133">
        <v>6137</v>
      </c>
      <c r="E110" s="185" t="s">
        <v>615</v>
      </c>
      <c r="F110" s="134" t="s">
        <v>509</v>
      </c>
      <c r="G110" s="135">
        <v>18</v>
      </c>
      <c r="H110" s="135">
        <v>286804</v>
      </c>
      <c r="I110" s="136">
        <v>382667</v>
      </c>
      <c r="J110" s="137">
        <f t="shared" si="4"/>
        <v>6888006</v>
      </c>
      <c r="K110" s="122"/>
      <c r="L110" s="116"/>
      <c r="KW110" s="132"/>
      <c r="LB110" s="132"/>
      <c r="LC110" s="132">
        <f t="shared" si="3"/>
        <v>0</v>
      </c>
    </row>
    <row r="111" spans="1:317" ht="34.9" customHeight="1">
      <c r="A111" s="116"/>
      <c r="B111" s="121"/>
      <c r="C111" s="138"/>
      <c r="D111" s="133">
        <v>8471</v>
      </c>
      <c r="E111" s="185" t="s">
        <v>616</v>
      </c>
      <c r="F111" s="134" t="s">
        <v>583</v>
      </c>
      <c r="G111" s="135">
        <v>5532</v>
      </c>
      <c r="H111" s="135">
        <v>6894</v>
      </c>
      <c r="I111" s="136">
        <v>9198</v>
      </c>
      <c r="J111" s="137">
        <f t="shared" si="4"/>
        <v>50883336</v>
      </c>
      <c r="K111" s="122"/>
      <c r="L111" s="116"/>
      <c r="KW111" s="132"/>
      <c r="LB111" s="132"/>
      <c r="LC111" s="132">
        <f t="shared" si="3"/>
        <v>0</v>
      </c>
    </row>
    <row r="112" spans="1:317" ht="34.9" customHeight="1">
      <c r="A112" s="116"/>
      <c r="B112" s="121"/>
      <c r="C112" s="138"/>
      <c r="D112" s="133">
        <v>3465</v>
      </c>
      <c r="E112" s="185" t="s">
        <v>617</v>
      </c>
      <c r="F112" s="134" t="s">
        <v>511</v>
      </c>
      <c r="G112" s="135">
        <v>16</v>
      </c>
      <c r="H112" s="135">
        <v>522706</v>
      </c>
      <c r="I112" s="136">
        <v>697419</v>
      </c>
      <c r="J112" s="137">
        <f t="shared" si="4"/>
        <v>11158704</v>
      </c>
      <c r="K112" s="122"/>
      <c r="L112" s="116"/>
      <c r="KW112" s="132"/>
      <c r="LB112" s="132"/>
      <c r="LC112" s="132">
        <f t="shared" si="3"/>
        <v>0</v>
      </c>
    </row>
    <row r="113" spans="1:315" ht="52.15" customHeight="1">
      <c r="A113" s="116"/>
      <c r="B113" s="121"/>
      <c r="C113" s="138"/>
      <c r="D113" s="133">
        <v>3639</v>
      </c>
      <c r="E113" s="185" t="s">
        <v>618</v>
      </c>
      <c r="F113" s="134" t="s">
        <v>511</v>
      </c>
      <c r="G113" s="135">
        <v>8</v>
      </c>
      <c r="H113" s="135">
        <v>858921</v>
      </c>
      <c r="I113" s="136">
        <v>1146013</v>
      </c>
      <c r="J113" s="137">
        <f t="shared" si="4"/>
        <v>9168104</v>
      </c>
      <c r="K113" s="122"/>
      <c r="L113" s="116"/>
      <c r="KW113" s="132"/>
      <c r="LB113" s="132"/>
      <c r="LC113" s="132">
        <f t="shared" si="3"/>
        <v>0</v>
      </c>
    </row>
    <row r="114" spans="1:315" ht="34.9" customHeight="1">
      <c r="A114" s="116"/>
      <c r="B114" s="121"/>
      <c r="C114" s="138"/>
      <c r="D114" s="133">
        <v>3729</v>
      </c>
      <c r="E114" s="185" t="s">
        <v>619</v>
      </c>
      <c r="F114" s="134" t="s">
        <v>511</v>
      </c>
      <c r="G114" s="135">
        <v>9</v>
      </c>
      <c r="H114" s="135">
        <v>603630</v>
      </c>
      <c r="I114" s="136">
        <v>805392</v>
      </c>
      <c r="J114" s="137">
        <f t="shared" si="4"/>
        <v>7248528</v>
      </c>
      <c r="K114" s="122"/>
      <c r="L114" s="116"/>
      <c r="KW114" s="132"/>
      <c r="LB114" s="132"/>
      <c r="LC114" s="132">
        <f t="shared" si="3"/>
        <v>0</v>
      </c>
    </row>
    <row r="115" spans="1:315" ht="34.9" customHeight="1">
      <c r="A115" s="116"/>
      <c r="B115" s="121"/>
      <c r="C115" s="138"/>
      <c r="D115" s="133">
        <v>4047</v>
      </c>
      <c r="E115" s="185" t="s">
        <v>620</v>
      </c>
      <c r="F115" s="134" t="s">
        <v>516</v>
      </c>
      <c r="G115" s="135">
        <v>2411</v>
      </c>
      <c r="H115" s="135">
        <v>66180</v>
      </c>
      <c r="I115" s="136">
        <v>88300</v>
      </c>
      <c r="J115" s="137">
        <f t="shared" si="4"/>
        <v>212891300</v>
      </c>
      <c r="K115" s="122"/>
      <c r="L115" s="116"/>
      <c r="KW115" s="132"/>
      <c r="LB115" s="132"/>
      <c r="LC115" s="132">
        <f t="shared" si="3"/>
        <v>0</v>
      </c>
    </row>
    <row r="116" spans="1:315" ht="34.9" customHeight="1">
      <c r="A116" s="116"/>
      <c r="B116" s="121"/>
      <c r="C116" s="138"/>
      <c r="D116" s="133">
        <v>4751</v>
      </c>
      <c r="E116" s="185" t="s">
        <v>621</v>
      </c>
      <c r="F116" s="134" t="s">
        <v>516</v>
      </c>
      <c r="G116" s="135">
        <v>4822</v>
      </c>
      <c r="H116" s="135">
        <v>14479</v>
      </c>
      <c r="I116" s="136">
        <v>19319</v>
      </c>
      <c r="J116" s="137">
        <f t="shared" si="4"/>
        <v>93156218</v>
      </c>
      <c r="K116" s="122"/>
      <c r="L116" s="116"/>
      <c r="KW116" s="132"/>
      <c r="LB116" s="132"/>
      <c r="LC116" s="132">
        <f t="shared" si="3"/>
        <v>0</v>
      </c>
    </row>
    <row r="117" spans="1:315" ht="82.9" customHeight="1">
      <c r="A117" s="116"/>
      <c r="B117" s="121"/>
      <c r="C117" s="138"/>
      <c r="D117" s="133">
        <v>6099</v>
      </c>
      <c r="E117" s="185" t="s">
        <v>622</v>
      </c>
      <c r="F117" s="134" t="s">
        <v>509</v>
      </c>
      <c r="G117" s="135">
        <v>16</v>
      </c>
      <c r="H117" s="135">
        <v>48536</v>
      </c>
      <c r="I117" s="136">
        <v>64759</v>
      </c>
      <c r="J117" s="137">
        <f t="shared" si="4"/>
        <v>1036144</v>
      </c>
      <c r="K117" s="122"/>
      <c r="L117" s="116"/>
      <c r="KW117" s="132"/>
      <c r="LB117" s="132"/>
      <c r="LC117" s="132">
        <f t="shared" si="3"/>
        <v>0</v>
      </c>
    </row>
    <row r="118" spans="1:315" ht="50.65" customHeight="1">
      <c r="A118" s="116"/>
      <c r="B118" s="121"/>
      <c r="C118" s="138"/>
      <c r="D118" s="133">
        <v>8169</v>
      </c>
      <c r="E118" s="185" t="s">
        <v>623</v>
      </c>
      <c r="F118" s="134" t="s">
        <v>509</v>
      </c>
      <c r="G118" s="135">
        <v>16</v>
      </c>
      <c r="H118" s="135">
        <v>109011</v>
      </c>
      <c r="I118" s="136">
        <v>145448</v>
      </c>
      <c r="J118" s="137">
        <f t="shared" si="4"/>
        <v>2327168</v>
      </c>
      <c r="K118" s="122"/>
      <c r="L118" s="116"/>
      <c r="KW118" s="132"/>
      <c r="LB118" s="132"/>
      <c r="LC118" s="132">
        <f t="shared" si="3"/>
        <v>0</v>
      </c>
    </row>
    <row r="119" spans="1:315" ht="22.15" customHeight="1">
      <c r="A119" s="116"/>
      <c r="B119" s="121"/>
      <c r="C119" s="187"/>
      <c r="D119" s="187" t="s">
        <v>624</v>
      </c>
      <c r="E119" s="187"/>
      <c r="F119" s="187"/>
      <c r="G119" s="187"/>
      <c r="H119" s="187"/>
      <c r="I119" s="187"/>
      <c r="J119" s="187"/>
      <c r="K119" s="122"/>
      <c r="L119" s="116"/>
      <c r="KW119" s="193" t="e">
        <f>SUM(#REF!)</f>
        <v>#REF!</v>
      </c>
      <c r="LB119" s="193" t="e">
        <f>SUM(#REF!)</f>
        <v>#REF!</v>
      </c>
      <c r="LC119" s="132" t="e">
        <f t="shared" si="3"/>
        <v>#REF!</v>
      </c>
    </row>
    <row r="120" spans="1:315" ht="50.65" customHeight="1">
      <c r="A120" s="116"/>
      <c r="B120" s="121"/>
      <c r="C120" s="138"/>
      <c r="D120" s="133">
        <v>3548</v>
      </c>
      <c r="E120" s="185" t="s">
        <v>625</v>
      </c>
      <c r="F120" s="134" t="s">
        <v>591</v>
      </c>
      <c r="G120" s="135">
        <v>32</v>
      </c>
      <c r="H120" s="135">
        <v>215284</v>
      </c>
      <c r="I120" s="136">
        <v>287242</v>
      </c>
      <c r="J120" s="137">
        <f t="shared" ref="J120:J125" si="5">G120*I120</f>
        <v>9191744</v>
      </c>
      <c r="K120" s="122"/>
      <c r="L120" s="116"/>
      <c r="KW120" s="132"/>
      <c r="LB120" s="132"/>
      <c r="LC120" s="132">
        <f t="shared" si="3"/>
        <v>0</v>
      </c>
    </row>
    <row r="121" spans="1:315" ht="50.65" customHeight="1">
      <c r="A121" s="116"/>
      <c r="B121" s="121"/>
      <c r="C121" s="138"/>
      <c r="D121" s="133">
        <v>3549</v>
      </c>
      <c r="E121" s="185" t="s">
        <v>626</v>
      </c>
      <c r="F121" s="134" t="s">
        <v>591</v>
      </c>
      <c r="G121" s="135">
        <v>32</v>
      </c>
      <c r="H121" s="135">
        <v>226496</v>
      </c>
      <c r="I121" s="136">
        <v>302202</v>
      </c>
      <c r="J121" s="137">
        <f t="shared" si="5"/>
        <v>9670464</v>
      </c>
      <c r="K121" s="122"/>
      <c r="L121" s="116"/>
      <c r="KW121" s="132"/>
      <c r="LB121" s="132"/>
      <c r="LC121" s="132">
        <f t="shared" si="3"/>
        <v>0</v>
      </c>
    </row>
    <row r="122" spans="1:315" ht="50.65" customHeight="1">
      <c r="A122" s="116"/>
      <c r="B122" s="121"/>
      <c r="C122" s="138"/>
      <c r="D122" s="133">
        <v>3396</v>
      </c>
      <c r="E122" s="185" t="s">
        <v>627</v>
      </c>
      <c r="F122" s="134" t="s">
        <v>591</v>
      </c>
      <c r="G122" s="135">
        <v>32</v>
      </c>
      <c r="H122" s="135">
        <v>709751</v>
      </c>
      <c r="I122" s="136">
        <v>946983</v>
      </c>
      <c r="J122" s="137">
        <f t="shared" si="5"/>
        <v>30303456</v>
      </c>
      <c r="K122" s="122"/>
      <c r="L122" s="116"/>
      <c r="KW122" s="132"/>
      <c r="LB122" s="132"/>
      <c r="LC122" s="132">
        <f t="shared" si="3"/>
        <v>0</v>
      </c>
    </row>
    <row r="123" spans="1:315" ht="50.65" customHeight="1">
      <c r="A123" s="116"/>
      <c r="B123" s="121"/>
      <c r="C123" s="138"/>
      <c r="D123" s="133">
        <v>4689</v>
      </c>
      <c r="E123" s="185" t="s">
        <v>628</v>
      </c>
      <c r="F123" s="134" t="s">
        <v>591</v>
      </c>
      <c r="G123" s="135">
        <v>1</v>
      </c>
      <c r="H123" s="135">
        <v>227068</v>
      </c>
      <c r="I123" s="136">
        <v>302965</v>
      </c>
      <c r="J123" s="137">
        <f t="shared" si="5"/>
        <v>302965</v>
      </c>
      <c r="K123" s="122"/>
      <c r="L123" s="116"/>
      <c r="KW123" s="132"/>
      <c r="LB123" s="132"/>
      <c r="LC123" s="132"/>
    </row>
    <row r="124" spans="1:315" ht="50.65" customHeight="1">
      <c r="A124" s="116"/>
      <c r="B124" s="121"/>
      <c r="C124" s="138"/>
      <c r="D124" s="133">
        <v>4699</v>
      </c>
      <c r="E124" s="185" t="s">
        <v>629</v>
      </c>
      <c r="F124" s="134" t="s">
        <v>591</v>
      </c>
      <c r="G124" s="135">
        <v>1</v>
      </c>
      <c r="H124" s="135">
        <v>223835</v>
      </c>
      <c r="I124" s="136">
        <v>298651</v>
      </c>
      <c r="J124" s="137">
        <f t="shared" si="5"/>
        <v>298651</v>
      </c>
      <c r="K124" s="122"/>
      <c r="L124" s="116"/>
      <c r="KW124" s="132"/>
      <c r="LB124" s="132"/>
      <c r="LC124" s="132"/>
    </row>
    <row r="125" spans="1:315" ht="34.9" customHeight="1">
      <c r="A125" s="116"/>
      <c r="B125" s="121"/>
      <c r="C125" s="138"/>
      <c r="D125" s="133">
        <v>5952</v>
      </c>
      <c r="E125" s="185" t="s">
        <v>630</v>
      </c>
      <c r="F125" s="134" t="s">
        <v>516</v>
      </c>
      <c r="G125" s="135">
        <v>24</v>
      </c>
      <c r="H125" s="135">
        <v>315350</v>
      </c>
      <c r="I125" s="136">
        <v>420755</v>
      </c>
      <c r="J125" s="137">
        <f t="shared" si="5"/>
        <v>10098120</v>
      </c>
      <c r="K125" s="122"/>
      <c r="L125" s="116"/>
      <c r="KW125" s="132"/>
      <c r="LB125" s="132"/>
      <c r="LC125" s="132">
        <f t="shared" si="3"/>
        <v>0</v>
      </c>
    </row>
    <row r="126" spans="1:315" ht="22.15" customHeight="1">
      <c r="A126" s="116"/>
      <c r="B126" s="121"/>
      <c r="C126" s="187"/>
      <c r="D126" s="187" t="s">
        <v>631</v>
      </c>
      <c r="E126" s="187"/>
      <c r="F126" s="187"/>
      <c r="G126" s="187"/>
      <c r="H126" s="187"/>
      <c r="I126" s="187"/>
      <c r="J126" s="187"/>
      <c r="K126" s="122"/>
      <c r="L126" s="116"/>
      <c r="KW126" s="193" t="e">
        <f>SUM(#REF!)</f>
        <v>#REF!</v>
      </c>
      <c r="LB126" s="193" t="e">
        <f>SUM(#REF!)</f>
        <v>#REF!</v>
      </c>
      <c r="LC126" s="132" t="e">
        <f t="shared" si="3"/>
        <v>#REF!</v>
      </c>
    </row>
    <row r="127" spans="1:315" ht="45" customHeight="1">
      <c r="A127" s="116"/>
      <c r="B127" s="121"/>
      <c r="C127" s="138"/>
      <c r="D127" s="133">
        <v>4576</v>
      </c>
      <c r="E127" s="135" t="s">
        <v>632</v>
      </c>
      <c r="F127" s="134" t="s">
        <v>509</v>
      </c>
      <c r="G127" s="135">
        <v>16</v>
      </c>
      <c r="H127" s="135">
        <v>202571</v>
      </c>
      <c r="I127" s="136">
        <v>270280</v>
      </c>
      <c r="J127" s="137">
        <f>G127*I127</f>
        <v>4324480</v>
      </c>
      <c r="K127" s="122"/>
      <c r="L127" s="116"/>
      <c r="KW127" s="132"/>
      <c r="LB127" s="132"/>
      <c r="LC127" s="132">
        <f t="shared" si="3"/>
        <v>0</v>
      </c>
    </row>
    <row r="128" spans="1:315" ht="45" customHeight="1">
      <c r="A128" s="116"/>
      <c r="B128" s="121"/>
      <c r="C128" s="138"/>
      <c r="D128" s="133">
        <v>4582</v>
      </c>
      <c r="E128" s="135" t="s">
        <v>633</v>
      </c>
      <c r="F128" s="134" t="s">
        <v>509</v>
      </c>
      <c r="G128" s="135">
        <v>16</v>
      </c>
      <c r="H128" s="135">
        <v>142520</v>
      </c>
      <c r="I128" s="136">
        <v>190157</v>
      </c>
      <c r="J128" s="137">
        <f>G128*I128</f>
        <v>3042512</v>
      </c>
      <c r="K128" s="122"/>
      <c r="L128" s="116"/>
      <c r="KW128" s="132"/>
      <c r="LB128" s="132"/>
      <c r="LC128" s="132">
        <f t="shared" si="3"/>
        <v>0</v>
      </c>
    </row>
    <row r="129" spans="1:317" ht="45" customHeight="1">
      <c r="A129" s="116"/>
      <c r="B129" s="121"/>
      <c r="C129" s="138"/>
      <c r="D129" s="133">
        <v>4589</v>
      </c>
      <c r="E129" s="135" t="s">
        <v>634</v>
      </c>
      <c r="F129" s="134" t="s">
        <v>509</v>
      </c>
      <c r="G129" s="135">
        <v>16</v>
      </c>
      <c r="H129" s="135">
        <v>2192</v>
      </c>
      <c r="I129" s="136">
        <v>2925</v>
      </c>
      <c r="J129" s="137">
        <f>G129*I129</f>
        <v>46800</v>
      </c>
      <c r="K129" s="122"/>
      <c r="L129" s="116"/>
      <c r="KW129" s="132"/>
      <c r="LB129" s="132"/>
      <c r="LC129" s="132">
        <f t="shared" si="3"/>
        <v>0</v>
      </c>
    </row>
    <row r="130" spans="1:317" ht="49.9" customHeight="1">
      <c r="A130" s="116"/>
      <c r="B130" s="121"/>
      <c r="C130" s="188"/>
      <c r="D130" s="188" t="s">
        <v>635</v>
      </c>
      <c r="E130" s="188"/>
      <c r="F130" s="188"/>
      <c r="G130" s="188"/>
      <c r="H130" s="188"/>
      <c r="I130" s="188"/>
      <c r="J130" s="188"/>
      <c r="K130" s="122"/>
      <c r="L130" s="116"/>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c r="BX130" s="132"/>
      <c r="BY130" s="132"/>
      <c r="BZ130" s="132"/>
      <c r="CA130" s="132"/>
      <c r="CB130" s="132"/>
      <c r="CC130" s="132"/>
      <c r="CD130" s="132"/>
      <c r="CE130" s="132"/>
      <c r="CF130" s="132"/>
      <c r="CG130" s="132"/>
      <c r="CH130" s="132"/>
      <c r="CI130" s="132"/>
      <c r="CJ130" s="132"/>
      <c r="CK130" s="132"/>
      <c r="CL130" s="132"/>
      <c r="CM130" s="132"/>
      <c r="CN130" s="132"/>
      <c r="CO130" s="132"/>
      <c r="CP130" s="132"/>
      <c r="CQ130" s="132"/>
      <c r="CR130" s="132"/>
      <c r="CS130" s="132"/>
      <c r="CT130" s="132"/>
      <c r="CU130" s="132"/>
      <c r="CV130" s="132"/>
      <c r="CW130" s="132"/>
      <c r="CX130" s="132"/>
      <c r="CY130" s="132"/>
      <c r="CZ130" s="132"/>
      <c r="DA130" s="132"/>
      <c r="DB130" s="132"/>
      <c r="DC130" s="132"/>
      <c r="DD130" s="132"/>
      <c r="DE130" s="132"/>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32"/>
      <c r="EU130" s="132"/>
      <c r="EV130" s="132"/>
      <c r="EW130" s="132"/>
      <c r="EX130" s="132"/>
      <c r="EY130" s="132"/>
      <c r="EZ130" s="132"/>
      <c r="FA130" s="132"/>
      <c r="FB130" s="132"/>
      <c r="FC130" s="132"/>
      <c r="FD130" s="132"/>
      <c r="FE130" s="132"/>
      <c r="FF130" s="132"/>
      <c r="FG130" s="132"/>
      <c r="FH130" s="132"/>
      <c r="FI130" s="132"/>
      <c r="FJ130" s="132"/>
      <c r="FK130" s="132"/>
      <c r="FL130" s="132"/>
      <c r="FM130" s="132"/>
      <c r="FN130" s="132"/>
      <c r="FO130" s="132"/>
      <c r="FP130" s="132"/>
      <c r="FQ130" s="132"/>
      <c r="FR130" s="132"/>
      <c r="FS130" s="132"/>
      <c r="FT130" s="132"/>
      <c r="FU130" s="132"/>
      <c r="FV130" s="132"/>
      <c r="FW130" s="132"/>
      <c r="FX130" s="132"/>
      <c r="FY130" s="132"/>
      <c r="FZ130" s="132"/>
      <c r="GA130" s="132"/>
      <c r="GB130" s="132"/>
      <c r="GC130" s="132"/>
      <c r="GD130" s="132"/>
      <c r="GE130" s="132"/>
      <c r="GF130" s="132"/>
      <c r="GG130" s="132"/>
      <c r="GH130" s="132"/>
      <c r="GI130" s="132"/>
      <c r="GJ130" s="132"/>
      <c r="GK130" s="132"/>
      <c r="GL130" s="132"/>
      <c r="GM130" s="132"/>
      <c r="GN130" s="132"/>
      <c r="GO130" s="132"/>
      <c r="GP130" s="132"/>
      <c r="GQ130" s="132"/>
      <c r="GR130" s="132"/>
      <c r="GS130" s="132"/>
      <c r="GT130" s="132"/>
      <c r="GU130" s="132"/>
      <c r="GV130" s="132"/>
      <c r="GW130" s="132"/>
      <c r="GX130" s="132"/>
      <c r="GY130" s="132"/>
      <c r="GZ130" s="132"/>
      <c r="HA130" s="132"/>
      <c r="HB130" s="132"/>
      <c r="HC130" s="132"/>
      <c r="HD130" s="132"/>
      <c r="HE130" s="132"/>
      <c r="HF130" s="132"/>
      <c r="HG130" s="132"/>
      <c r="HH130" s="132"/>
      <c r="HI130" s="132"/>
      <c r="HJ130" s="132"/>
      <c r="HK130" s="132"/>
      <c r="HL130" s="132"/>
      <c r="HM130" s="132"/>
      <c r="HN130" s="132"/>
      <c r="HO130" s="132"/>
      <c r="HP130" s="132"/>
      <c r="HQ130" s="132"/>
      <c r="HR130" s="132"/>
      <c r="HS130" s="132"/>
      <c r="HT130" s="132"/>
      <c r="HU130" s="132"/>
      <c r="HV130" s="132"/>
      <c r="HW130" s="132"/>
      <c r="HX130" s="132"/>
      <c r="HY130" s="132"/>
      <c r="HZ130" s="132"/>
      <c r="IA130" s="132"/>
      <c r="IB130" s="132"/>
      <c r="IC130" s="132"/>
      <c r="ID130" s="132"/>
      <c r="IE130" s="132"/>
      <c r="IF130" s="132"/>
      <c r="IG130" s="132"/>
      <c r="IH130" s="132"/>
      <c r="II130" s="132"/>
      <c r="IJ130" s="132"/>
      <c r="IK130" s="132"/>
      <c r="IL130" s="132"/>
      <c r="IM130" s="132"/>
      <c r="IN130" s="132"/>
      <c r="IO130" s="132"/>
      <c r="IP130" s="132"/>
      <c r="IQ130" s="132"/>
      <c r="IR130" s="132"/>
      <c r="IS130" s="132"/>
      <c r="IT130" s="132"/>
      <c r="IU130" s="132"/>
      <c r="IV130" s="132"/>
      <c r="IW130" s="132"/>
      <c r="IX130" s="132"/>
      <c r="IY130" s="132"/>
      <c r="IZ130" s="132"/>
      <c r="JA130" s="132"/>
      <c r="JB130" s="132"/>
      <c r="JC130" s="132"/>
      <c r="JD130" s="132"/>
      <c r="JE130" s="132"/>
      <c r="JF130" s="132"/>
      <c r="JG130" s="132"/>
      <c r="JH130" s="132"/>
      <c r="JI130" s="132"/>
      <c r="JJ130" s="132"/>
      <c r="JK130" s="132"/>
      <c r="JL130" s="132"/>
      <c r="JM130" s="132"/>
      <c r="JN130" s="132"/>
      <c r="JO130" s="132"/>
      <c r="JP130" s="132"/>
      <c r="JQ130" s="132"/>
      <c r="JR130" s="132"/>
      <c r="JS130" s="132"/>
      <c r="JT130" s="132"/>
      <c r="JU130" s="132"/>
      <c r="JV130" s="132"/>
      <c r="JW130" s="132"/>
      <c r="JX130" s="132"/>
      <c r="JY130" s="132"/>
      <c r="JZ130" s="132"/>
      <c r="KA130" s="132"/>
      <c r="KB130" s="132"/>
      <c r="KC130" s="132"/>
      <c r="KD130" s="132"/>
      <c r="KE130" s="132"/>
      <c r="KF130" s="132"/>
      <c r="KG130" s="132"/>
      <c r="KH130" s="132"/>
      <c r="KI130" s="132"/>
      <c r="KJ130" s="132"/>
      <c r="KK130" s="132"/>
      <c r="KL130" s="132"/>
      <c r="KM130" s="132"/>
      <c r="KN130" s="132"/>
      <c r="KO130" s="132"/>
      <c r="KP130" s="132"/>
      <c r="KQ130" s="132"/>
      <c r="KR130" s="132"/>
      <c r="KS130" s="132"/>
      <c r="KT130" s="132"/>
      <c r="KU130" s="132"/>
      <c r="KV130" s="132"/>
      <c r="KW130" s="132"/>
      <c r="KX130" s="132"/>
      <c r="KY130" s="132"/>
      <c r="KZ130" s="132"/>
      <c r="LA130" s="132"/>
      <c r="LB130" s="132"/>
      <c r="LC130" s="132">
        <f t="shared" si="3"/>
        <v>0</v>
      </c>
      <c r="LD130" s="132"/>
      <c r="LE130" s="132"/>
    </row>
    <row r="131" spans="1:317" ht="22.15" customHeight="1">
      <c r="A131" s="116"/>
      <c r="B131" s="121"/>
      <c r="C131" s="187"/>
      <c r="D131" s="187" t="s">
        <v>636</v>
      </c>
      <c r="E131" s="187"/>
      <c r="F131" s="187"/>
      <c r="G131" s="187"/>
      <c r="H131" s="187"/>
      <c r="I131" s="187"/>
      <c r="J131" s="187"/>
      <c r="K131" s="122"/>
      <c r="L131" s="116"/>
      <c r="KW131" s="193" t="e">
        <f>SUM(#REF!)</f>
        <v>#REF!</v>
      </c>
      <c r="LB131" s="193" t="e">
        <f>SUM(#REF!)</f>
        <v>#REF!</v>
      </c>
      <c r="LC131" s="132" t="e">
        <f t="shared" si="3"/>
        <v>#REF!</v>
      </c>
    </row>
    <row r="132" spans="1:317" ht="49.9" customHeight="1">
      <c r="A132" s="116"/>
      <c r="B132" s="121"/>
      <c r="C132" s="138"/>
      <c r="D132" s="133">
        <v>4848</v>
      </c>
      <c r="E132" s="185" t="s">
        <v>637</v>
      </c>
      <c r="F132" s="134" t="s">
        <v>516</v>
      </c>
      <c r="G132" s="135">
        <v>2414</v>
      </c>
      <c r="H132" s="135">
        <v>10019</v>
      </c>
      <c r="I132" s="136">
        <v>13368</v>
      </c>
      <c r="J132" s="137">
        <f>G132*I132</f>
        <v>32270352</v>
      </c>
      <c r="K132" s="122"/>
      <c r="L132" s="116"/>
      <c r="KW132" s="132"/>
      <c r="LB132" s="132"/>
      <c r="LC132" s="132">
        <f t="shared" si="3"/>
        <v>0</v>
      </c>
    </row>
    <row r="133" spans="1:317" ht="64.150000000000006" customHeight="1">
      <c r="A133" s="116"/>
      <c r="B133" s="121"/>
      <c r="C133" s="138"/>
      <c r="D133" s="133">
        <v>7512</v>
      </c>
      <c r="E133" s="185" t="s">
        <v>638</v>
      </c>
      <c r="F133" s="134" t="s">
        <v>591</v>
      </c>
      <c r="G133" s="135">
        <v>28</v>
      </c>
      <c r="H133" s="135">
        <v>591480</v>
      </c>
      <c r="I133" s="136">
        <v>789180</v>
      </c>
      <c r="J133" s="137">
        <f>G133*I133</f>
        <v>22097040</v>
      </c>
      <c r="K133" s="122"/>
      <c r="L133" s="116"/>
      <c r="KW133" s="132"/>
      <c r="LB133" s="132"/>
      <c r="LC133" s="132">
        <f t="shared" si="3"/>
        <v>0</v>
      </c>
    </row>
    <row r="134" spans="1:317" ht="34.9" customHeight="1">
      <c r="A134" s="116"/>
      <c r="B134" s="121"/>
      <c r="C134" s="138"/>
      <c r="D134" s="133">
        <v>3155</v>
      </c>
      <c r="E134" s="185" t="s">
        <v>639</v>
      </c>
      <c r="F134" s="134" t="s">
        <v>591</v>
      </c>
      <c r="G134" s="135">
        <v>100</v>
      </c>
      <c r="H134" s="135">
        <v>185006</v>
      </c>
      <c r="I134" s="136">
        <v>246844</v>
      </c>
      <c r="J134" s="137">
        <f>G134*I134</f>
        <v>24684400</v>
      </c>
      <c r="K134" s="122"/>
      <c r="L134" s="116"/>
      <c r="KW134" s="132"/>
      <c r="LB134" s="132"/>
      <c r="LC134" s="132">
        <f t="shared" si="3"/>
        <v>0</v>
      </c>
    </row>
    <row r="135" spans="1:317" ht="22.15" customHeight="1">
      <c r="A135" s="116"/>
      <c r="B135" s="121"/>
      <c r="C135" s="187"/>
      <c r="D135" s="187" t="s">
        <v>640</v>
      </c>
      <c r="E135" s="187"/>
      <c r="F135" s="187"/>
      <c r="G135" s="187"/>
      <c r="H135" s="187"/>
      <c r="I135" s="187"/>
      <c r="J135" s="187"/>
      <c r="K135" s="122"/>
      <c r="L135" s="116"/>
      <c r="KW135" s="193" t="e">
        <f>SUM(#REF!)</f>
        <v>#REF!</v>
      </c>
      <c r="LB135" s="193" t="e">
        <f>SUM(#REF!)</f>
        <v>#REF!</v>
      </c>
      <c r="LC135" s="132" t="e">
        <f t="shared" si="3"/>
        <v>#REF!</v>
      </c>
    </row>
    <row r="136" spans="1:317" ht="34.9" customHeight="1">
      <c r="A136" s="116"/>
      <c r="B136" s="121"/>
      <c r="C136" s="138"/>
      <c r="D136" s="133">
        <v>3009</v>
      </c>
      <c r="E136" s="185" t="s">
        <v>641</v>
      </c>
      <c r="F136" s="134" t="s">
        <v>511</v>
      </c>
      <c r="G136" s="135">
        <v>6500</v>
      </c>
      <c r="H136" s="135">
        <v>42888</v>
      </c>
      <c r="I136" s="136">
        <v>57223</v>
      </c>
      <c r="J136" s="137">
        <f>G136*I136</f>
        <v>371949500</v>
      </c>
      <c r="K136" s="122"/>
      <c r="L136" s="116"/>
      <c r="KW136" s="132"/>
      <c r="LB136" s="132"/>
      <c r="LC136" s="132">
        <f t="shared" si="3"/>
        <v>0</v>
      </c>
    </row>
    <row r="137" spans="1:317" ht="34.9" customHeight="1">
      <c r="A137" s="116"/>
      <c r="B137" s="121"/>
      <c r="C137" s="138"/>
      <c r="D137" s="133">
        <v>4262</v>
      </c>
      <c r="E137" s="185" t="s">
        <v>642</v>
      </c>
      <c r="F137" s="134" t="s">
        <v>511</v>
      </c>
      <c r="G137" s="135">
        <v>16</v>
      </c>
      <c r="H137" s="135">
        <v>5511</v>
      </c>
      <c r="I137" s="136">
        <v>7353</v>
      </c>
      <c r="J137" s="137">
        <f>G137*I137</f>
        <v>117648</v>
      </c>
      <c r="K137" s="122"/>
      <c r="L137" s="116"/>
      <c r="KW137" s="132"/>
      <c r="LB137" s="132"/>
      <c r="LC137" s="132">
        <f t="shared" si="3"/>
        <v>0</v>
      </c>
    </row>
    <row r="138" spans="1:317" ht="34.9" customHeight="1">
      <c r="A138" s="116"/>
      <c r="B138" s="121"/>
      <c r="C138" s="138"/>
      <c r="D138" s="133">
        <v>4266</v>
      </c>
      <c r="E138" s="185" t="s">
        <v>643</v>
      </c>
      <c r="F138" s="134" t="s">
        <v>511</v>
      </c>
      <c r="G138" s="135">
        <v>16</v>
      </c>
      <c r="H138" s="135">
        <v>55637</v>
      </c>
      <c r="I138" s="136">
        <v>74234</v>
      </c>
      <c r="J138" s="137">
        <f>G138*I138</f>
        <v>1187744</v>
      </c>
      <c r="K138" s="122"/>
      <c r="L138" s="116"/>
      <c r="KW138" s="132"/>
      <c r="LB138" s="132"/>
      <c r="LC138" s="132">
        <f t="shared" si="3"/>
        <v>0</v>
      </c>
    </row>
    <row r="139" spans="1:317" ht="49.15" customHeight="1">
      <c r="A139" s="116"/>
      <c r="B139" s="121"/>
      <c r="C139" s="138"/>
      <c r="D139" s="133">
        <v>5890</v>
      </c>
      <c r="E139" s="185" t="s">
        <v>644</v>
      </c>
      <c r="F139" s="134" t="s">
        <v>509</v>
      </c>
      <c r="G139" s="135">
        <v>18</v>
      </c>
      <c r="H139" s="135">
        <v>34696</v>
      </c>
      <c r="I139" s="136">
        <v>46293</v>
      </c>
      <c r="J139" s="137">
        <f>G139*I139</f>
        <v>833274</v>
      </c>
      <c r="K139" s="122"/>
      <c r="L139" s="116"/>
      <c r="KW139" s="132"/>
      <c r="LB139" s="132"/>
      <c r="LC139" s="132"/>
    </row>
    <row r="140" spans="1:317" ht="34.9" customHeight="1">
      <c r="A140" s="116"/>
      <c r="B140" s="121"/>
      <c r="C140" s="138"/>
      <c r="D140" s="133">
        <v>6015</v>
      </c>
      <c r="E140" s="185" t="s">
        <v>645</v>
      </c>
      <c r="F140" s="134" t="s">
        <v>509</v>
      </c>
      <c r="G140" s="135">
        <v>5000</v>
      </c>
      <c r="H140" s="135">
        <v>53199</v>
      </c>
      <c r="I140" s="136">
        <v>70981</v>
      </c>
      <c r="J140" s="137">
        <f>G140*I140</f>
        <v>354905000</v>
      </c>
      <c r="K140" s="122"/>
      <c r="L140" s="116"/>
      <c r="KW140" s="132"/>
      <c r="LB140" s="132"/>
      <c r="LC140" s="132">
        <f t="shared" si="3"/>
        <v>0</v>
      </c>
    </row>
    <row r="141" spans="1:317" ht="22.15" customHeight="1">
      <c r="A141" s="116"/>
      <c r="B141" s="121"/>
      <c r="C141" s="187"/>
      <c r="D141" s="187" t="s">
        <v>646</v>
      </c>
      <c r="E141" s="187"/>
      <c r="F141" s="187"/>
      <c r="G141" s="187"/>
      <c r="H141" s="187"/>
      <c r="I141" s="187"/>
      <c r="J141" s="187"/>
      <c r="K141" s="122"/>
      <c r="L141" s="116"/>
      <c r="KW141" s="193" t="e">
        <f>SUM(#REF!)</f>
        <v>#REF!</v>
      </c>
      <c r="LB141" s="193" t="e">
        <f>SUM(#REF!)</f>
        <v>#REF!</v>
      </c>
      <c r="LC141" s="132" t="e">
        <f t="shared" si="3"/>
        <v>#REF!</v>
      </c>
    </row>
    <row r="142" spans="1:317" ht="34.9" customHeight="1">
      <c r="A142" s="116"/>
      <c r="B142" s="121"/>
      <c r="C142" s="138"/>
      <c r="D142" s="133">
        <v>3041</v>
      </c>
      <c r="E142" s="185" t="s">
        <v>647</v>
      </c>
      <c r="F142" s="134" t="s">
        <v>516</v>
      </c>
      <c r="G142" s="135">
        <v>1003</v>
      </c>
      <c r="H142" s="135">
        <v>30942</v>
      </c>
      <c r="I142" s="136">
        <v>41284</v>
      </c>
      <c r="J142" s="137">
        <f t="shared" ref="J142:J169" si="6">G142*I142</f>
        <v>41407852</v>
      </c>
      <c r="K142" s="122"/>
      <c r="L142" s="116"/>
      <c r="KW142" s="132"/>
      <c r="LB142" s="132"/>
      <c r="LC142" s="132">
        <f t="shared" ref="LC142:LC220" si="7">LB142-KW142</f>
        <v>0</v>
      </c>
    </row>
    <row r="143" spans="1:317" ht="34.9" customHeight="1">
      <c r="A143" s="116"/>
      <c r="B143" s="121"/>
      <c r="C143" s="138"/>
      <c r="D143" s="133">
        <v>3042</v>
      </c>
      <c r="E143" s="185" t="s">
        <v>648</v>
      </c>
      <c r="F143" s="134" t="s">
        <v>516</v>
      </c>
      <c r="G143" s="135">
        <v>1058</v>
      </c>
      <c r="H143" s="135">
        <v>53012</v>
      </c>
      <c r="I143" s="136">
        <v>70731</v>
      </c>
      <c r="J143" s="137">
        <f t="shared" si="6"/>
        <v>74833398</v>
      </c>
      <c r="K143" s="122"/>
      <c r="L143" s="116"/>
      <c r="KW143" s="132"/>
      <c r="LB143" s="132"/>
      <c r="LC143" s="132">
        <f t="shared" si="7"/>
        <v>0</v>
      </c>
    </row>
    <row r="144" spans="1:317" ht="34.9" customHeight="1">
      <c r="A144" s="116"/>
      <c r="B144" s="121"/>
      <c r="C144" s="138"/>
      <c r="D144" s="133">
        <v>3043</v>
      </c>
      <c r="E144" s="185" t="s">
        <v>649</v>
      </c>
      <c r="F144" s="134" t="s">
        <v>516</v>
      </c>
      <c r="G144" s="135">
        <v>28</v>
      </c>
      <c r="H144" s="135">
        <v>73445</v>
      </c>
      <c r="I144" s="136">
        <v>97994</v>
      </c>
      <c r="J144" s="137">
        <f t="shared" si="6"/>
        <v>2743832</v>
      </c>
      <c r="K144" s="122"/>
      <c r="L144" s="116"/>
      <c r="KW144" s="132"/>
      <c r="LB144" s="132"/>
      <c r="LC144" s="132">
        <f t="shared" si="7"/>
        <v>0</v>
      </c>
    </row>
    <row r="145" spans="1:315" ht="34.9" customHeight="1">
      <c r="A145" s="116"/>
      <c r="B145" s="121"/>
      <c r="C145" s="138"/>
      <c r="D145" s="133">
        <v>3044</v>
      </c>
      <c r="E145" s="185" t="s">
        <v>650</v>
      </c>
      <c r="F145" s="134" t="s">
        <v>516</v>
      </c>
      <c r="G145" s="135">
        <v>1035</v>
      </c>
      <c r="H145" s="135">
        <v>103594</v>
      </c>
      <c r="I145" s="136">
        <v>138220</v>
      </c>
      <c r="J145" s="137">
        <f t="shared" si="6"/>
        <v>143057700</v>
      </c>
      <c r="K145" s="122"/>
      <c r="L145" s="116"/>
      <c r="KW145" s="132"/>
      <c r="LB145" s="132"/>
      <c r="LC145" s="132">
        <f t="shared" si="7"/>
        <v>0</v>
      </c>
    </row>
    <row r="146" spans="1:315" ht="34.9" customHeight="1">
      <c r="A146" s="116"/>
      <c r="B146" s="121"/>
      <c r="C146" s="138"/>
      <c r="D146" s="133">
        <v>3045</v>
      </c>
      <c r="E146" s="185" t="s">
        <v>651</v>
      </c>
      <c r="F146" s="134" t="s">
        <v>516</v>
      </c>
      <c r="G146" s="135">
        <v>519</v>
      </c>
      <c r="H146" s="135">
        <v>144837</v>
      </c>
      <c r="I146" s="136">
        <v>193248</v>
      </c>
      <c r="J146" s="137">
        <f t="shared" si="6"/>
        <v>100295712</v>
      </c>
      <c r="K146" s="122"/>
      <c r="L146" s="116"/>
      <c r="KW146" s="132"/>
      <c r="LB146" s="132"/>
      <c r="LC146" s="132">
        <f t="shared" si="7"/>
        <v>0</v>
      </c>
    </row>
    <row r="147" spans="1:315" ht="34.9" customHeight="1">
      <c r="A147" s="116"/>
      <c r="B147" s="121"/>
      <c r="C147" s="138"/>
      <c r="D147" s="133">
        <v>3046</v>
      </c>
      <c r="E147" s="185" t="s">
        <v>652</v>
      </c>
      <c r="F147" s="134" t="s">
        <v>516</v>
      </c>
      <c r="G147" s="135">
        <v>10</v>
      </c>
      <c r="H147" s="135">
        <v>256501</v>
      </c>
      <c r="I147" s="136">
        <v>342236</v>
      </c>
      <c r="J147" s="137">
        <f t="shared" si="6"/>
        <v>3422360</v>
      </c>
      <c r="K147" s="122"/>
      <c r="L147" s="116"/>
      <c r="KW147" s="132"/>
      <c r="LB147" s="132"/>
      <c r="LC147" s="132"/>
    </row>
    <row r="148" spans="1:315" ht="34.9" customHeight="1">
      <c r="A148" s="116"/>
      <c r="B148" s="121"/>
      <c r="C148" s="138"/>
      <c r="D148" s="133">
        <v>6538</v>
      </c>
      <c r="E148" s="185" t="s">
        <v>653</v>
      </c>
      <c r="F148" s="134" t="s">
        <v>516</v>
      </c>
      <c r="G148" s="135">
        <v>1</v>
      </c>
      <c r="H148" s="135">
        <v>212355</v>
      </c>
      <c r="I148" s="136">
        <v>283334</v>
      </c>
      <c r="J148" s="137">
        <f t="shared" si="6"/>
        <v>283334</v>
      </c>
      <c r="K148" s="122"/>
      <c r="L148" s="116"/>
      <c r="KW148" s="132"/>
      <c r="LB148" s="132"/>
      <c r="LC148" s="132">
        <f t="shared" si="7"/>
        <v>0</v>
      </c>
    </row>
    <row r="149" spans="1:315" ht="34.9" customHeight="1">
      <c r="A149" s="116"/>
      <c r="B149" s="121"/>
      <c r="C149" s="138"/>
      <c r="D149" s="133">
        <v>3048</v>
      </c>
      <c r="E149" s="185" t="s">
        <v>654</v>
      </c>
      <c r="F149" s="134" t="s">
        <v>516</v>
      </c>
      <c r="G149" s="135">
        <v>1</v>
      </c>
      <c r="H149" s="135">
        <v>424350</v>
      </c>
      <c r="I149" s="136">
        <v>566188</v>
      </c>
      <c r="J149" s="137">
        <f t="shared" si="6"/>
        <v>566188</v>
      </c>
      <c r="K149" s="122"/>
      <c r="L149" s="116"/>
      <c r="KW149" s="132"/>
      <c r="LB149" s="132"/>
      <c r="LC149" s="132">
        <f t="shared" si="7"/>
        <v>0</v>
      </c>
    </row>
    <row r="150" spans="1:315" ht="34.9" customHeight="1">
      <c r="A150" s="116"/>
      <c r="B150" s="121"/>
      <c r="C150" s="138"/>
      <c r="D150" s="133">
        <v>3779</v>
      </c>
      <c r="E150" s="185" t="s">
        <v>655</v>
      </c>
      <c r="F150" s="134" t="s">
        <v>591</v>
      </c>
      <c r="G150" s="135">
        <v>8</v>
      </c>
      <c r="H150" s="135">
        <v>500116</v>
      </c>
      <c r="I150" s="136">
        <v>667278</v>
      </c>
      <c r="J150" s="137">
        <f t="shared" si="6"/>
        <v>5338224</v>
      </c>
      <c r="K150" s="122"/>
      <c r="L150" s="116"/>
      <c r="KW150" s="132"/>
      <c r="LB150" s="132"/>
      <c r="LC150" s="132">
        <f t="shared" si="7"/>
        <v>0</v>
      </c>
    </row>
    <row r="151" spans="1:315" ht="34.9" customHeight="1">
      <c r="A151" s="116"/>
      <c r="B151" s="121"/>
      <c r="C151" s="138"/>
      <c r="D151" s="133">
        <v>3471</v>
      </c>
      <c r="E151" s="185" t="s">
        <v>656</v>
      </c>
      <c r="F151" s="134" t="s">
        <v>516</v>
      </c>
      <c r="G151" s="135">
        <v>123</v>
      </c>
      <c r="H151" s="135">
        <v>720343</v>
      </c>
      <c r="I151" s="136">
        <v>961115</v>
      </c>
      <c r="J151" s="137">
        <f t="shared" si="6"/>
        <v>118217145</v>
      </c>
      <c r="K151" s="122"/>
      <c r="L151" s="116"/>
      <c r="KW151" s="132"/>
      <c r="LB151" s="132"/>
      <c r="LC151" s="132">
        <f t="shared" si="7"/>
        <v>0</v>
      </c>
    </row>
    <row r="152" spans="1:315" ht="34.9" customHeight="1">
      <c r="A152" s="116"/>
      <c r="B152" s="121"/>
      <c r="C152" s="138"/>
      <c r="D152" s="133">
        <v>3722</v>
      </c>
      <c r="E152" s="185" t="s">
        <v>657</v>
      </c>
      <c r="F152" s="134" t="s">
        <v>591</v>
      </c>
      <c r="G152" s="135">
        <v>118</v>
      </c>
      <c r="H152" s="135">
        <v>129092</v>
      </c>
      <c r="I152" s="136">
        <v>172241</v>
      </c>
      <c r="J152" s="137">
        <f t="shared" si="6"/>
        <v>20324438</v>
      </c>
      <c r="K152" s="122"/>
      <c r="L152" s="116"/>
      <c r="KW152" s="132"/>
      <c r="LB152" s="132"/>
      <c r="LC152" s="132">
        <f t="shared" si="7"/>
        <v>0</v>
      </c>
    </row>
    <row r="153" spans="1:315" ht="34.9" customHeight="1">
      <c r="A153" s="116"/>
      <c r="B153" s="121"/>
      <c r="C153" s="138"/>
      <c r="D153" s="133">
        <v>3723</v>
      </c>
      <c r="E153" s="185" t="s">
        <v>658</v>
      </c>
      <c r="F153" s="134" t="s">
        <v>591</v>
      </c>
      <c r="G153" s="135">
        <v>119</v>
      </c>
      <c r="H153" s="135">
        <v>98477</v>
      </c>
      <c r="I153" s="136">
        <v>131393</v>
      </c>
      <c r="J153" s="137">
        <f t="shared" si="6"/>
        <v>15635767</v>
      </c>
      <c r="K153" s="122"/>
      <c r="L153" s="116"/>
      <c r="KW153" s="132"/>
      <c r="LB153" s="132"/>
      <c r="LC153" s="132">
        <f t="shared" si="7"/>
        <v>0</v>
      </c>
    </row>
    <row r="154" spans="1:315" ht="34.9" customHeight="1">
      <c r="A154" s="116"/>
      <c r="B154" s="121"/>
      <c r="C154" s="138"/>
      <c r="D154" s="133">
        <v>3724</v>
      </c>
      <c r="E154" s="185" t="s">
        <v>659</v>
      </c>
      <c r="F154" s="134" t="s">
        <v>591</v>
      </c>
      <c r="G154" s="135">
        <v>100</v>
      </c>
      <c r="H154" s="135">
        <v>98477</v>
      </c>
      <c r="I154" s="136">
        <v>131393</v>
      </c>
      <c r="J154" s="137">
        <f t="shared" si="6"/>
        <v>13139300</v>
      </c>
      <c r="K154" s="122"/>
      <c r="L154" s="116"/>
      <c r="KW154" s="132"/>
      <c r="LB154" s="132"/>
      <c r="LC154" s="132">
        <f t="shared" si="7"/>
        <v>0</v>
      </c>
    </row>
    <row r="155" spans="1:315" ht="34.9" customHeight="1">
      <c r="A155" s="116"/>
      <c r="B155" s="121"/>
      <c r="C155" s="138"/>
      <c r="D155" s="133">
        <v>3878</v>
      </c>
      <c r="E155" s="185" t="s">
        <v>660</v>
      </c>
      <c r="F155" s="134" t="s">
        <v>591</v>
      </c>
      <c r="G155" s="135">
        <v>120</v>
      </c>
      <c r="H155" s="135">
        <v>1876215</v>
      </c>
      <c r="I155" s="136">
        <v>2503334</v>
      </c>
      <c r="J155" s="137">
        <f t="shared" si="6"/>
        <v>300400080</v>
      </c>
      <c r="K155" s="122"/>
      <c r="L155" s="116"/>
      <c r="KW155" s="132"/>
      <c r="LB155" s="132"/>
      <c r="LC155" s="132">
        <f t="shared" si="7"/>
        <v>0</v>
      </c>
    </row>
    <row r="156" spans="1:315" ht="34.9" customHeight="1">
      <c r="A156" s="116"/>
      <c r="B156" s="121"/>
      <c r="C156" s="138"/>
      <c r="D156" s="133">
        <v>3879</v>
      </c>
      <c r="E156" s="185" t="s">
        <v>661</v>
      </c>
      <c r="F156" s="134" t="s">
        <v>591</v>
      </c>
      <c r="G156" s="135">
        <v>120</v>
      </c>
      <c r="H156" s="135">
        <v>1125585</v>
      </c>
      <c r="I156" s="136">
        <v>1501808</v>
      </c>
      <c r="J156" s="137">
        <f t="shared" si="6"/>
        <v>180216960</v>
      </c>
      <c r="K156" s="122"/>
      <c r="L156" s="116"/>
      <c r="KW156" s="132"/>
      <c r="LB156" s="132"/>
      <c r="LC156" s="132">
        <f t="shared" si="7"/>
        <v>0</v>
      </c>
    </row>
    <row r="157" spans="1:315" ht="34.9" customHeight="1">
      <c r="A157" s="116"/>
      <c r="B157" s="121"/>
      <c r="C157" s="138"/>
      <c r="D157" s="133">
        <v>3888</v>
      </c>
      <c r="E157" s="185" t="s">
        <v>662</v>
      </c>
      <c r="F157" s="134" t="s">
        <v>591</v>
      </c>
      <c r="G157" s="135">
        <v>85</v>
      </c>
      <c r="H157" s="135">
        <v>5046735</v>
      </c>
      <c r="I157" s="136">
        <v>6733591</v>
      </c>
      <c r="J157" s="137">
        <f t="shared" si="6"/>
        <v>572355235</v>
      </c>
      <c r="K157" s="122"/>
      <c r="L157" s="116"/>
      <c r="KW157" s="132"/>
      <c r="LB157" s="132"/>
      <c r="LC157" s="132">
        <f t="shared" si="7"/>
        <v>0</v>
      </c>
    </row>
    <row r="158" spans="1:315" ht="34.9" customHeight="1">
      <c r="A158" s="116"/>
      <c r="B158" s="121"/>
      <c r="C158" s="138"/>
      <c r="D158" s="133">
        <v>3895</v>
      </c>
      <c r="E158" s="185" t="s">
        <v>663</v>
      </c>
      <c r="F158" s="134" t="s">
        <v>591</v>
      </c>
      <c r="G158" s="135">
        <v>3</v>
      </c>
      <c r="H158" s="135">
        <v>5491032</v>
      </c>
      <c r="I158" s="136">
        <v>7326393</v>
      </c>
      <c r="J158" s="137">
        <f t="shared" si="6"/>
        <v>21979179</v>
      </c>
      <c r="K158" s="122"/>
      <c r="L158" s="116"/>
      <c r="KW158" s="132"/>
      <c r="LB158" s="132"/>
      <c r="LC158" s="132">
        <f t="shared" si="7"/>
        <v>0</v>
      </c>
    </row>
    <row r="159" spans="1:315" ht="36.4" customHeight="1">
      <c r="A159" s="116"/>
      <c r="B159" s="121"/>
      <c r="C159" s="138"/>
      <c r="D159" s="133">
        <v>3899</v>
      </c>
      <c r="E159" s="185" t="s">
        <v>664</v>
      </c>
      <c r="F159" s="134" t="s">
        <v>591</v>
      </c>
      <c r="G159" s="135">
        <v>4</v>
      </c>
      <c r="H159" s="135">
        <v>8411894</v>
      </c>
      <c r="I159" s="136">
        <v>11223544</v>
      </c>
      <c r="J159" s="137">
        <f t="shared" si="6"/>
        <v>44894176</v>
      </c>
      <c r="K159" s="122"/>
      <c r="L159" s="116"/>
      <c r="KW159" s="132"/>
      <c r="LB159" s="132"/>
      <c r="LC159" s="132">
        <f t="shared" si="7"/>
        <v>0</v>
      </c>
    </row>
    <row r="160" spans="1:315" ht="30.4" customHeight="1">
      <c r="A160" s="116"/>
      <c r="B160" s="121"/>
      <c r="C160" s="138"/>
      <c r="D160" s="133">
        <v>4558</v>
      </c>
      <c r="E160" s="185" t="s">
        <v>665</v>
      </c>
      <c r="F160" s="134" t="s">
        <v>591</v>
      </c>
      <c r="G160" s="135">
        <v>31</v>
      </c>
      <c r="H160" s="135">
        <v>7382350</v>
      </c>
      <c r="I160" s="136">
        <v>9849878</v>
      </c>
      <c r="J160" s="137">
        <f t="shared" si="6"/>
        <v>305346218</v>
      </c>
      <c r="K160" s="122"/>
      <c r="L160" s="116"/>
      <c r="KW160" s="132"/>
      <c r="LB160" s="132"/>
      <c r="LC160" s="132">
        <f t="shared" si="7"/>
        <v>0</v>
      </c>
    </row>
    <row r="161" spans="1:315" ht="43.15" customHeight="1">
      <c r="A161" s="116"/>
      <c r="B161" s="121"/>
      <c r="C161" s="138"/>
      <c r="D161" s="133">
        <v>4786</v>
      </c>
      <c r="E161" s="185" t="s">
        <v>666</v>
      </c>
      <c r="F161" s="134" t="s">
        <v>516</v>
      </c>
      <c r="G161" s="135">
        <v>2000</v>
      </c>
      <c r="H161" s="135">
        <v>274613</v>
      </c>
      <c r="I161" s="136">
        <v>366402</v>
      </c>
      <c r="J161" s="137">
        <f t="shared" si="6"/>
        <v>732804000</v>
      </c>
      <c r="K161" s="122"/>
      <c r="L161" s="116"/>
      <c r="KW161" s="132"/>
      <c r="LB161" s="132"/>
      <c r="LC161" s="132">
        <f t="shared" si="7"/>
        <v>0</v>
      </c>
    </row>
    <row r="162" spans="1:315" ht="43.15" customHeight="1">
      <c r="A162" s="116"/>
      <c r="B162" s="121"/>
      <c r="C162" s="138"/>
      <c r="D162" s="133">
        <v>7432</v>
      </c>
      <c r="E162" s="185" t="s">
        <v>667</v>
      </c>
      <c r="F162" s="134" t="s">
        <v>516</v>
      </c>
      <c r="G162" s="135">
        <v>15</v>
      </c>
      <c r="H162" s="135">
        <v>608572</v>
      </c>
      <c r="I162" s="136">
        <v>811985</v>
      </c>
      <c r="J162" s="137">
        <f t="shared" si="6"/>
        <v>12179775</v>
      </c>
      <c r="K162" s="122"/>
      <c r="L162" s="116"/>
      <c r="KW162" s="132"/>
      <c r="LB162" s="132"/>
      <c r="LC162" s="132"/>
    </row>
    <row r="163" spans="1:315" ht="43.15" customHeight="1">
      <c r="A163" s="116"/>
      <c r="B163" s="121"/>
      <c r="C163" s="138"/>
      <c r="D163" s="133">
        <v>7434</v>
      </c>
      <c r="E163" s="185" t="s">
        <v>668</v>
      </c>
      <c r="F163" s="134" t="s">
        <v>516</v>
      </c>
      <c r="G163" s="135">
        <v>12</v>
      </c>
      <c r="H163" s="135">
        <v>879134</v>
      </c>
      <c r="I163" s="136">
        <v>1172982</v>
      </c>
      <c r="J163" s="137">
        <f t="shared" si="6"/>
        <v>14075784</v>
      </c>
      <c r="K163" s="122"/>
      <c r="L163" s="116"/>
      <c r="KW163" s="132"/>
      <c r="LB163" s="132"/>
      <c r="LC163" s="132"/>
    </row>
    <row r="164" spans="1:315" ht="34.9" customHeight="1">
      <c r="A164" s="116"/>
      <c r="B164" s="121"/>
      <c r="C164" s="138"/>
      <c r="D164" s="133">
        <v>7865</v>
      </c>
      <c r="E164" s="185" t="s">
        <v>669</v>
      </c>
      <c r="F164" s="134" t="s">
        <v>591</v>
      </c>
      <c r="G164" s="135">
        <v>32</v>
      </c>
      <c r="H164" s="135">
        <v>200993</v>
      </c>
      <c r="I164" s="136">
        <v>268174</v>
      </c>
      <c r="J164" s="137">
        <f t="shared" si="6"/>
        <v>8581568</v>
      </c>
      <c r="K164" s="122"/>
      <c r="L164" s="116"/>
      <c r="KW164" s="132"/>
      <c r="LB164" s="132"/>
      <c r="LC164" s="132">
        <f t="shared" si="7"/>
        <v>0</v>
      </c>
    </row>
    <row r="165" spans="1:315" ht="157.15" customHeight="1">
      <c r="A165" s="116"/>
      <c r="B165" s="121"/>
      <c r="C165" s="138"/>
      <c r="D165" s="133">
        <v>8001</v>
      </c>
      <c r="E165" s="185" t="s">
        <v>670</v>
      </c>
      <c r="F165" s="134" t="s">
        <v>516</v>
      </c>
      <c r="G165" s="135">
        <v>3</v>
      </c>
      <c r="H165" s="135">
        <v>1494569</v>
      </c>
      <c r="I165" s="136">
        <v>1994124</v>
      </c>
      <c r="J165" s="137">
        <f t="shared" si="6"/>
        <v>5982372</v>
      </c>
      <c r="K165" s="122"/>
      <c r="L165" s="116"/>
      <c r="KW165" s="132"/>
      <c r="LB165" s="132"/>
      <c r="LC165" s="132">
        <f t="shared" si="7"/>
        <v>0</v>
      </c>
    </row>
    <row r="166" spans="1:315" ht="145.9" customHeight="1">
      <c r="A166" s="116"/>
      <c r="B166" s="121"/>
      <c r="C166" s="138"/>
      <c r="D166" s="133">
        <v>8002</v>
      </c>
      <c r="E166" s="185" t="s">
        <v>671</v>
      </c>
      <c r="F166" s="134" t="s">
        <v>516</v>
      </c>
      <c r="G166" s="135">
        <v>3</v>
      </c>
      <c r="H166" s="135">
        <v>1639965</v>
      </c>
      <c r="I166" s="136">
        <v>2188118</v>
      </c>
      <c r="J166" s="137">
        <f t="shared" si="6"/>
        <v>6564354</v>
      </c>
      <c r="K166" s="122"/>
      <c r="L166" s="116"/>
      <c r="KW166" s="132"/>
      <c r="LB166" s="132"/>
      <c r="LC166" s="132">
        <f t="shared" si="7"/>
        <v>0</v>
      </c>
    </row>
    <row r="167" spans="1:315" ht="155.65" customHeight="1">
      <c r="A167" s="116"/>
      <c r="B167" s="121"/>
      <c r="C167" s="138"/>
      <c r="D167" s="133">
        <v>8003</v>
      </c>
      <c r="E167" s="185" t="s">
        <v>672</v>
      </c>
      <c r="F167" s="134" t="s">
        <v>516</v>
      </c>
      <c r="G167" s="135">
        <v>3</v>
      </c>
      <c r="H167" s="135">
        <v>1810791</v>
      </c>
      <c r="I167" s="136">
        <v>2416042</v>
      </c>
      <c r="J167" s="137">
        <f t="shared" si="6"/>
        <v>7248126</v>
      </c>
      <c r="K167" s="122"/>
      <c r="L167" s="116"/>
      <c r="KW167" s="132"/>
      <c r="LB167" s="132"/>
      <c r="LC167" s="132">
        <f t="shared" si="7"/>
        <v>0</v>
      </c>
    </row>
    <row r="168" spans="1:315" ht="153.4" customHeight="1">
      <c r="A168" s="116"/>
      <c r="B168" s="121"/>
      <c r="C168" s="138"/>
      <c r="D168" s="133">
        <v>8007</v>
      </c>
      <c r="E168" s="185" t="s">
        <v>673</v>
      </c>
      <c r="F168" s="134" t="s">
        <v>516</v>
      </c>
      <c r="G168" s="135">
        <v>3</v>
      </c>
      <c r="H168" s="135">
        <v>3294385</v>
      </c>
      <c r="I168" s="136">
        <v>4395523</v>
      </c>
      <c r="J168" s="137">
        <f t="shared" si="6"/>
        <v>13186569</v>
      </c>
      <c r="K168" s="122"/>
      <c r="L168" s="116"/>
      <c r="KW168" s="132"/>
      <c r="LB168" s="132"/>
      <c r="LC168" s="132">
        <f t="shared" si="7"/>
        <v>0</v>
      </c>
    </row>
    <row r="169" spans="1:315" ht="73.150000000000006" customHeight="1">
      <c r="A169" s="116"/>
      <c r="B169" s="121"/>
      <c r="C169" s="138"/>
      <c r="D169" s="133">
        <v>8726</v>
      </c>
      <c r="E169" s="185" t="s">
        <v>674</v>
      </c>
      <c r="F169" s="134" t="s">
        <v>591</v>
      </c>
      <c r="G169" s="135">
        <v>1</v>
      </c>
      <c r="H169" s="135">
        <v>1156157</v>
      </c>
      <c r="I169" s="136">
        <v>1542599</v>
      </c>
      <c r="J169" s="137">
        <f t="shared" si="6"/>
        <v>1542599</v>
      </c>
      <c r="K169" s="122"/>
      <c r="L169" s="116"/>
      <c r="KW169" s="132"/>
      <c r="LB169" s="132"/>
      <c r="LC169" s="132"/>
    </row>
    <row r="170" spans="1:315" ht="22.15" customHeight="1">
      <c r="A170" s="116"/>
      <c r="B170" s="121"/>
      <c r="C170" s="187"/>
      <c r="D170" s="187" t="s">
        <v>675</v>
      </c>
      <c r="E170" s="187"/>
      <c r="F170" s="187"/>
      <c r="G170" s="187"/>
      <c r="H170" s="187"/>
      <c r="I170" s="187"/>
      <c r="J170" s="187"/>
      <c r="K170" s="122"/>
      <c r="L170" s="116"/>
      <c r="KW170" s="193" t="e">
        <f>SUM(#REF!)</f>
        <v>#REF!</v>
      </c>
      <c r="LB170" s="193" t="e">
        <f>SUM(#REF!)</f>
        <v>#REF!</v>
      </c>
      <c r="LC170" s="132" t="e">
        <f t="shared" si="7"/>
        <v>#REF!</v>
      </c>
    </row>
    <row r="171" spans="1:315" ht="34.9" customHeight="1">
      <c r="A171" s="116"/>
      <c r="B171" s="121"/>
      <c r="C171" s="138"/>
      <c r="D171" s="133">
        <v>4291</v>
      </c>
      <c r="E171" s="185" t="s">
        <v>676</v>
      </c>
      <c r="F171" s="134" t="s">
        <v>516</v>
      </c>
      <c r="G171" s="135">
        <v>19</v>
      </c>
      <c r="H171" s="135">
        <v>604740</v>
      </c>
      <c r="I171" s="136">
        <v>806873</v>
      </c>
      <c r="J171" s="137">
        <f t="shared" ref="J171:J188" si="8">G171*I171</f>
        <v>15330587</v>
      </c>
      <c r="K171" s="122"/>
      <c r="L171" s="116"/>
      <c r="KW171" s="132"/>
      <c r="LB171" s="132"/>
      <c r="LC171" s="132">
        <f t="shared" si="7"/>
        <v>0</v>
      </c>
    </row>
    <row r="172" spans="1:315" ht="34.9" customHeight="1">
      <c r="A172" s="116"/>
      <c r="B172" s="121"/>
      <c r="C172" s="138"/>
      <c r="D172" s="133">
        <v>4292</v>
      </c>
      <c r="E172" s="185" t="s">
        <v>677</v>
      </c>
      <c r="F172" s="134" t="s">
        <v>516</v>
      </c>
      <c r="G172" s="135">
        <v>29</v>
      </c>
      <c r="H172" s="135">
        <v>630365</v>
      </c>
      <c r="I172" s="136">
        <v>841063</v>
      </c>
      <c r="J172" s="137">
        <f t="shared" si="8"/>
        <v>24390827</v>
      </c>
      <c r="K172" s="122"/>
      <c r="L172" s="116"/>
      <c r="KW172" s="132"/>
      <c r="LB172" s="132"/>
      <c r="LC172" s="132">
        <f t="shared" si="7"/>
        <v>0</v>
      </c>
    </row>
    <row r="173" spans="1:315" ht="34.9" customHeight="1">
      <c r="A173" s="116"/>
      <c r="B173" s="121"/>
      <c r="C173" s="138"/>
      <c r="D173" s="133">
        <v>4294</v>
      </c>
      <c r="E173" s="185" t="s">
        <v>678</v>
      </c>
      <c r="F173" s="134" t="s">
        <v>516</v>
      </c>
      <c r="G173" s="135">
        <v>23</v>
      </c>
      <c r="H173" s="135">
        <v>766096</v>
      </c>
      <c r="I173" s="136">
        <v>1022161</v>
      </c>
      <c r="J173" s="137">
        <f t="shared" si="8"/>
        <v>23509703</v>
      </c>
      <c r="K173" s="122"/>
      <c r="L173" s="116"/>
      <c r="KW173" s="132"/>
      <c r="LB173" s="132"/>
      <c r="LC173" s="132">
        <f t="shared" si="7"/>
        <v>0</v>
      </c>
    </row>
    <row r="174" spans="1:315" ht="34.9" customHeight="1">
      <c r="A174" s="116"/>
      <c r="B174" s="121"/>
      <c r="C174" s="138"/>
      <c r="D174" s="133">
        <v>4295</v>
      </c>
      <c r="E174" s="185" t="s">
        <v>679</v>
      </c>
      <c r="F174" s="134" t="s">
        <v>516</v>
      </c>
      <c r="G174" s="135">
        <v>26</v>
      </c>
      <c r="H174" s="135">
        <v>793212</v>
      </c>
      <c r="I174" s="136">
        <v>1058341</v>
      </c>
      <c r="J174" s="137">
        <f t="shared" si="8"/>
        <v>27516866</v>
      </c>
      <c r="K174" s="122"/>
      <c r="L174" s="116"/>
      <c r="KW174" s="132"/>
      <c r="LB174" s="132"/>
      <c r="LC174" s="132">
        <f t="shared" si="7"/>
        <v>0</v>
      </c>
    </row>
    <row r="175" spans="1:315" ht="34.9" customHeight="1">
      <c r="A175" s="116"/>
      <c r="B175" s="121"/>
      <c r="C175" s="138"/>
      <c r="D175" s="133">
        <v>4296</v>
      </c>
      <c r="E175" s="185" t="s">
        <v>680</v>
      </c>
      <c r="F175" s="134" t="s">
        <v>516</v>
      </c>
      <c r="G175" s="135">
        <v>16</v>
      </c>
      <c r="H175" s="135">
        <v>831313</v>
      </c>
      <c r="I175" s="136">
        <v>1109177</v>
      </c>
      <c r="J175" s="137">
        <f t="shared" si="8"/>
        <v>17746832</v>
      </c>
      <c r="K175" s="122"/>
      <c r="L175" s="116"/>
      <c r="KW175" s="132"/>
      <c r="LB175" s="132"/>
      <c r="LC175" s="132">
        <f t="shared" si="7"/>
        <v>0</v>
      </c>
    </row>
    <row r="176" spans="1:315" ht="34.9" customHeight="1">
      <c r="A176" s="116"/>
      <c r="B176" s="121"/>
      <c r="C176" s="138"/>
      <c r="D176" s="133">
        <v>4878</v>
      </c>
      <c r="E176" s="185" t="s">
        <v>681</v>
      </c>
      <c r="F176" s="134" t="s">
        <v>591</v>
      </c>
      <c r="G176" s="135">
        <v>4</v>
      </c>
      <c r="H176" s="135">
        <v>118750</v>
      </c>
      <c r="I176" s="136">
        <v>158442</v>
      </c>
      <c r="J176" s="137">
        <f t="shared" si="8"/>
        <v>633768</v>
      </c>
      <c r="K176" s="122"/>
      <c r="L176" s="116"/>
      <c r="KW176" s="132"/>
      <c r="LB176" s="132"/>
      <c r="LC176" s="132">
        <f t="shared" si="7"/>
        <v>0</v>
      </c>
    </row>
    <row r="177" spans="1:317" ht="34.9" customHeight="1">
      <c r="A177" s="116"/>
      <c r="B177" s="121"/>
      <c r="C177" s="138"/>
      <c r="D177" s="133">
        <v>4879</v>
      </c>
      <c r="E177" s="185" t="s">
        <v>682</v>
      </c>
      <c r="F177" s="134" t="s">
        <v>591</v>
      </c>
      <c r="G177" s="135">
        <v>16</v>
      </c>
      <c r="H177" s="135">
        <v>210511</v>
      </c>
      <c r="I177" s="136">
        <v>280874</v>
      </c>
      <c r="J177" s="137">
        <f t="shared" si="8"/>
        <v>4493984</v>
      </c>
      <c r="K177" s="122"/>
      <c r="L177" s="116"/>
      <c r="KW177" s="132"/>
      <c r="LB177" s="132"/>
      <c r="LC177" s="132">
        <f t="shared" si="7"/>
        <v>0</v>
      </c>
    </row>
    <row r="178" spans="1:317" ht="73.150000000000006" customHeight="1">
      <c r="A178" s="116"/>
      <c r="B178" s="121"/>
      <c r="C178" s="138"/>
      <c r="D178" s="133">
        <v>5186</v>
      </c>
      <c r="E178" s="185" t="s">
        <v>683</v>
      </c>
      <c r="F178" s="134" t="s">
        <v>591</v>
      </c>
      <c r="G178" s="135">
        <v>8</v>
      </c>
      <c r="H178" s="135">
        <v>360118</v>
      </c>
      <c r="I178" s="136">
        <v>480486</v>
      </c>
      <c r="J178" s="137">
        <f t="shared" si="8"/>
        <v>3843888</v>
      </c>
      <c r="K178" s="122"/>
      <c r="L178" s="116"/>
      <c r="KW178" s="132"/>
      <c r="LB178" s="132"/>
      <c r="LC178" s="132">
        <f t="shared" si="7"/>
        <v>0</v>
      </c>
    </row>
    <row r="179" spans="1:317" ht="39" customHeight="1">
      <c r="A179" s="116"/>
      <c r="B179" s="121"/>
      <c r="C179" s="138"/>
      <c r="D179" s="133">
        <v>7341</v>
      </c>
      <c r="E179" s="185" t="s">
        <v>684</v>
      </c>
      <c r="F179" s="134" t="s">
        <v>516</v>
      </c>
      <c r="G179" s="135">
        <v>3</v>
      </c>
      <c r="H179" s="135">
        <v>1243963</v>
      </c>
      <c r="I179" s="136">
        <v>1659754</v>
      </c>
      <c r="J179" s="137">
        <f t="shared" si="8"/>
        <v>4979262</v>
      </c>
      <c r="K179" s="122"/>
      <c r="L179" s="116"/>
      <c r="KW179" s="132"/>
      <c r="LB179" s="132"/>
      <c r="LC179" s="132">
        <f t="shared" si="7"/>
        <v>0</v>
      </c>
    </row>
    <row r="180" spans="1:317" ht="39" customHeight="1">
      <c r="A180" s="116"/>
      <c r="B180" s="121"/>
      <c r="C180" s="138"/>
      <c r="D180" s="133">
        <v>8970</v>
      </c>
      <c r="E180" s="185" t="s">
        <v>685</v>
      </c>
      <c r="F180" s="134" t="s">
        <v>591</v>
      </c>
      <c r="G180" s="135">
        <v>8</v>
      </c>
      <c r="H180" s="135">
        <v>301079</v>
      </c>
      <c r="I180" s="136">
        <v>401714</v>
      </c>
      <c r="J180" s="137">
        <f t="shared" si="8"/>
        <v>3213712</v>
      </c>
      <c r="K180" s="122"/>
      <c r="L180" s="116"/>
      <c r="KW180" s="132"/>
      <c r="LB180" s="132"/>
      <c r="LC180" s="132">
        <f t="shared" si="7"/>
        <v>0</v>
      </c>
    </row>
    <row r="181" spans="1:317" ht="34.9" customHeight="1">
      <c r="A181" s="116"/>
      <c r="B181" s="121"/>
      <c r="C181" s="138"/>
      <c r="D181" s="133">
        <v>4788</v>
      </c>
      <c r="E181" s="185" t="s">
        <v>686</v>
      </c>
      <c r="F181" s="134" t="s">
        <v>516</v>
      </c>
      <c r="G181" s="135">
        <v>144</v>
      </c>
      <c r="H181" s="135">
        <v>49283</v>
      </c>
      <c r="I181" s="136">
        <v>65756</v>
      </c>
      <c r="J181" s="137">
        <f t="shared" si="8"/>
        <v>9468864</v>
      </c>
      <c r="K181" s="122"/>
      <c r="L181" s="116"/>
      <c r="KW181" s="132"/>
      <c r="LB181" s="132"/>
      <c r="LC181" s="132">
        <f t="shared" si="7"/>
        <v>0</v>
      </c>
    </row>
    <row r="182" spans="1:317" ht="59.65" customHeight="1">
      <c r="A182" s="116"/>
      <c r="B182" s="121"/>
      <c r="C182" s="138"/>
      <c r="D182" s="133">
        <v>5728</v>
      </c>
      <c r="E182" s="185" t="s">
        <v>687</v>
      </c>
      <c r="F182" s="134" t="s">
        <v>516</v>
      </c>
      <c r="G182" s="135">
        <v>16</v>
      </c>
      <c r="H182" s="135">
        <v>187265</v>
      </c>
      <c r="I182" s="136">
        <v>249858</v>
      </c>
      <c r="J182" s="137">
        <f t="shared" si="8"/>
        <v>3997728</v>
      </c>
      <c r="K182" s="122"/>
      <c r="L182" s="116"/>
      <c r="KW182" s="132"/>
      <c r="LB182" s="132"/>
      <c r="LC182" s="132">
        <f t="shared" si="7"/>
        <v>0</v>
      </c>
    </row>
    <row r="183" spans="1:317" ht="45.4" customHeight="1">
      <c r="A183" s="116"/>
      <c r="B183" s="121"/>
      <c r="C183" s="138"/>
      <c r="D183" s="133">
        <v>4668</v>
      </c>
      <c r="E183" s="185" t="s">
        <v>688</v>
      </c>
      <c r="F183" s="134" t="s">
        <v>509</v>
      </c>
      <c r="G183" s="135">
        <v>204</v>
      </c>
      <c r="H183" s="135">
        <v>6389</v>
      </c>
      <c r="I183" s="136">
        <v>8525</v>
      </c>
      <c r="J183" s="137">
        <f t="shared" si="8"/>
        <v>1739100</v>
      </c>
      <c r="K183" s="122"/>
      <c r="L183" s="116"/>
      <c r="KW183" s="132"/>
      <c r="LB183" s="132"/>
      <c r="LC183" s="132">
        <f t="shared" si="7"/>
        <v>0</v>
      </c>
    </row>
    <row r="184" spans="1:317" ht="45.4" customHeight="1">
      <c r="A184" s="116"/>
      <c r="B184" s="121"/>
      <c r="C184" s="138"/>
      <c r="D184" s="133">
        <v>4028</v>
      </c>
      <c r="E184" s="185" t="s">
        <v>689</v>
      </c>
      <c r="F184" s="134" t="s">
        <v>509</v>
      </c>
      <c r="G184" s="135">
        <v>16</v>
      </c>
      <c r="H184" s="135">
        <v>16398</v>
      </c>
      <c r="I184" s="136">
        <v>21879</v>
      </c>
      <c r="J184" s="137">
        <f t="shared" si="8"/>
        <v>350064</v>
      </c>
      <c r="K184" s="122"/>
      <c r="L184" s="116"/>
      <c r="KW184" s="132"/>
      <c r="LB184" s="132"/>
      <c r="LC184" s="132">
        <f t="shared" si="7"/>
        <v>0</v>
      </c>
    </row>
    <row r="185" spans="1:317" ht="34.9" customHeight="1">
      <c r="A185" s="116"/>
      <c r="B185" s="121"/>
      <c r="C185" s="138"/>
      <c r="D185" s="133">
        <v>3024</v>
      </c>
      <c r="E185" s="185" t="s">
        <v>690</v>
      </c>
      <c r="F185" s="134" t="s">
        <v>511</v>
      </c>
      <c r="G185" s="135">
        <v>321</v>
      </c>
      <c r="H185" s="135">
        <v>152203</v>
      </c>
      <c r="I185" s="136">
        <v>203076</v>
      </c>
      <c r="J185" s="137">
        <f t="shared" si="8"/>
        <v>65187396</v>
      </c>
      <c r="K185" s="122"/>
      <c r="L185" s="116"/>
      <c r="KW185" s="132"/>
      <c r="LB185" s="132"/>
      <c r="LC185" s="132">
        <f t="shared" si="7"/>
        <v>0</v>
      </c>
    </row>
    <row r="186" spans="1:317" ht="34.9" customHeight="1">
      <c r="A186" s="116"/>
      <c r="B186" s="121"/>
      <c r="C186" s="138"/>
      <c r="D186" s="133">
        <v>3052</v>
      </c>
      <c r="E186" s="185" t="s">
        <v>691</v>
      </c>
      <c r="F186" s="134" t="s">
        <v>511</v>
      </c>
      <c r="G186" s="135">
        <v>16</v>
      </c>
      <c r="H186" s="135">
        <v>107145</v>
      </c>
      <c r="I186" s="136">
        <v>142958</v>
      </c>
      <c r="J186" s="137">
        <f t="shared" si="8"/>
        <v>2287328</v>
      </c>
      <c r="K186" s="122"/>
      <c r="L186" s="116"/>
      <c r="KW186" s="132"/>
      <c r="LB186" s="132"/>
      <c r="LC186" s="132">
        <f t="shared" si="7"/>
        <v>0</v>
      </c>
    </row>
    <row r="187" spans="1:317" ht="34.9" customHeight="1">
      <c r="A187" s="116"/>
      <c r="B187" s="121"/>
      <c r="C187" s="138"/>
      <c r="D187" s="133">
        <v>5412</v>
      </c>
      <c r="E187" s="185" t="s">
        <v>692</v>
      </c>
      <c r="F187" s="134" t="s">
        <v>511</v>
      </c>
      <c r="G187" s="135">
        <v>364</v>
      </c>
      <c r="H187" s="135">
        <v>157125</v>
      </c>
      <c r="I187" s="136">
        <v>209644</v>
      </c>
      <c r="J187" s="137">
        <f t="shared" si="8"/>
        <v>76310416</v>
      </c>
      <c r="K187" s="122"/>
      <c r="L187" s="116"/>
      <c r="KW187" s="132"/>
      <c r="LB187" s="132"/>
      <c r="LC187" s="132">
        <f t="shared" si="7"/>
        <v>0</v>
      </c>
    </row>
    <row r="188" spans="1:317" ht="34.9" customHeight="1">
      <c r="A188" s="116"/>
      <c r="B188" s="121"/>
      <c r="C188" s="138"/>
      <c r="D188" s="133">
        <v>3202</v>
      </c>
      <c r="E188" s="185" t="s">
        <v>693</v>
      </c>
      <c r="F188" s="134" t="s">
        <v>511</v>
      </c>
      <c r="G188" s="135">
        <v>16</v>
      </c>
      <c r="H188" s="135">
        <v>659074</v>
      </c>
      <c r="I188" s="136">
        <v>879368</v>
      </c>
      <c r="J188" s="137">
        <f t="shared" si="8"/>
        <v>14069888</v>
      </c>
      <c r="K188" s="122"/>
      <c r="L188" s="116"/>
      <c r="KW188" s="132"/>
      <c r="LB188" s="132"/>
      <c r="LC188" s="132">
        <f t="shared" si="7"/>
        <v>0</v>
      </c>
    </row>
    <row r="189" spans="1:317" ht="49.9" customHeight="1">
      <c r="A189" s="116"/>
      <c r="B189" s="121"/>
      <c r="C189" s="188"/>
      <c r="D189" s="188" t="s">
        <v>694</v>
      </c>
      <c r="E189" s="188"/>
      <c r="F189" s="188"/>
      <c r="G189" s="188"/>
      <c r="H189" s="188"/>
      <c r="I189" s="188"/>
      <c r="J189" s="188"/>
      <c r="K189" s="122"/>
      <c r="L189" s="116"/>
      <c r="M189" s="132"/>
      <c r="N189" s="132"/>
      <c r="O189" s="132"/>
      <c r="P189" s="132"/>
      <c r="Q189" s="132"/>
      <c r="R189" s="132"/>
      <c r="S189" s="132"/>
      <c r="T189" s="132"/>
      <c r="U189" s="132"/>
      <c r="V189" s="132"/>
      <c r="W189" s="132"/>
      <c r="X189" s="132"/>
      <c r="Y189" s="132"/>
      <c r="Z189" s="132"/>
      <c r="AA189" s="132"/>
      <c r="AB189" s="132"/>
      <c r="AC189" s="132"/>
      <c r="AD189" s="132"/>
      <c r="AE189" s="132"/>
      <c r="AF189" s="132"/>
      <c r="AG189" s="132"/>
      <c r="AH189" s="132"/>
      <c r="AI189" s="132"/>
      <c r="AJ189" s="132"/>
      <c r="AK189" s="132"/>
      <c r="AL189" s="132"/>
      <c r="AM189" s="132"/>
      <c r="AN189" s="132"/>
      <c r="AO189" s="132"/>
      <c r="AP189" s="132"/>
      <c r="AQ189" s="132"/>
      <c r="AR189" s="132"/>
      <c r="AS189" s="132"/>
      <c r="AT189" s="132"/>
      <c r="AU189" s="132"/>
      <c r="AV189" s="132"/>
      <c r="AW189" s="132"/>
      <c r="AX189" s="132"/>
      <c r="AY189" s="132"/>
      <c r="AZ189" s="132"/>
      <c r="BA189" s="132"/>
      <c r="BB189" s="132"/>
      <c r="BC189" s="132"/>
      <c r="BD189" s="132"/>
      <c r="BE189" s="132"/>
      <c r="BF189" s="132"/>
      <c r="BG189" s="132"/>
      <c r="BH189" s="132"/>
      <c r="BI189" s="132"/>
      <c r="BJ189" s="132"/>
      <c r="BK189" s="132"/>
      <c r="BL189" s="132"/>
      <c r="BM189" s="132"/>
      <c r="BN189" s="132"/>
      <c r="BO189" s="132"/>
      <c r="BP189" s="132"/>
      <c r="BQ189" s="132"/>
      <c r="BR189" s="132"/>
      <c r="BS189" s="132"/>
      <c r="BT189" s="132"/>
      <c r="BU189" s="132"/>
      <c r="BV189" s="132"/>
      <c r="BW189" s="132"/>
      <c r="BX189" s="132"/>
      <c r="BY189" s="132"/>
      <c r="BZ189" s="132"/>
      <c r="CA189" s="132"/>
      <c r="CB189" s="132"/>
      <c r="CC189" s="132"/>
      <c r="CD189" s="132"/>
      <c r="CE189" s="132"/>
      <c r="CF189" s="132"/>
      <c r="CG189" s="132"/>
      <c r="CH189" s="132"/>
      <c r="CI189" s="132"/>
      <c r="CJ189" s="132"/>
      <c r="CK189" s="132"/>
      <c r="CL189" s="132"/>
      <c r="CM189" s="132"/>
      <c r="CN189" s="132"/>
      <c r="CO189" s="132"/>
      <c r="CP189" s="132"/>
      <c r="CQ189" s="132"/>
      <c r="CR189" s="132"/>
      <c r="CS189" s="132"/>
      <c r="CT189" s="132"/>
      <c r="CU189" s="132"/>
      <c r="CV189" s="132"/>
      <c r="CW189" s="132"/>
      <c r="CX189" s="132"/>
      <c r="CY189" s="132"/>
      <c r="CZ189" s="132"/>
      <c r="DA189" s="132"/>
      <c r="DB189" s="132"/>
      <c r="DC189" s="132"/>
      <c r="DD189" s="132"/>
      <c r="DE189" s="132"/>
      <c r="DF189" s="132"/>
      <c r="DG189" s="132"/>
      <c r="DH189" s="132"/>
      <c r="DI189" s="132"/>
      <c r="DJ189" s="132"/>
      <c r="DK189" s="132"/>
      <c r="DL189" s="132"/>
      <c r="DM189" s="132"/>
      <c r="DN189" s="132"/>
      <c r="DO189" s="132"/>
      <c r="DP189" s="132"/>
      <c r="DQ189" s="132"/>
      <c r="DR189" s="132"/>
      <c r="DS189" s="132"/>
      <c r="DT189" s="132"/>
      <c r="DU189" s="132"/>
      <c r="DV189" s="132"/>
      <c r="DW189" s="132"/>
      <c r="DX189" s="132"/>
      <c r="DY189" s="132"/>
      <c r="DZ189" s="132"/>
      <c r="EA189" s="132"/>
      <c r="EB189" s="132"/>
      <c r="EC189" s="132"/>
      <c r="ED189" s="132"/>
      <c r="EE189" s="132"/>
      <c r="EF189" s="132"/>
      <c r="EG189" s="132"/>
      <c r="EH189" s="132"/>
      <c r="EI189" s="132"/>
      <c r="EJ189" s="132"/>
      <c r="EK189" s="132"/>
      <c r="EL189" s="132"/>
      <c r="EM189" s="132"/>
      <c r="EN189" s="132"/>
      <c r="EO189" s="132"/>
      <c r="EP189" s="132"/>
      <c r="EQ189" s="132"/>
      <c r="ER189" s="132"/>
      <c r="ES189" s="132"/>
      <c r="ET189" s="132"/>
      <c r="EU189" s="132"/>
      <c r="EV189" s="132"/>
      <c r="EW189" s="132"/>
      <c r="EX189" s="132"/>
      <c r="EY189" s="132"/>
      <c r="EZ189" s="132"/>
      <c r="FA189" s="132"/>
      <c r="FB189" s="132"/>
      <c r="FC189" s="132"/>
      <c r="FD189" s="132"/>
      <c r="FE189" s="132"/>
      <c r="FF189" s="132"/>
      <c r="FG189" s="132"/>
      <c r="FH189" s="132"/>
      <c r="FI189" s="132"/>
      <c r="FJ189" s="132"/>
      <c r="FK189" s="132"/>
      <c r="FL189" s="132"/>
      <c r="FM189" s="132"/>
      <c r="FN189" s="132"/>
      <c r="FO189" s="132"/>
      <c r="FP189" s="132"/>
      <c r="FQ189" s="132"/>
      <c r="FR189" s="132"/>
      <c r="FS189" s="132"/>
      <c r="FT189" s="132"/>
      <c r="FU189" s="132"/>
      <c r="FV189" s="132"/>
      <c r="FW189" s="132"/>
      <c r="FX189" s="132"/>
      <c r="FY189" s="132"/>
      <c r="FZ189" s="132"/>
      <c r="GA189" s="132"/>
      <c r="GB189" s="132"/>
      <c r="GC189" s="132"/>
      <c r="GD189" s="132"/>
      <c r="GE189" s="132"/>
      <c r="GF189" s="132"/>
      <c r="GG189" s="132"/>
      <c r="GH189" s="132"/>
      <c r="GI189" s="132"/>
      <c r="GJ189" s="132"/>
      <c r="GK189" s="132"/>
      <c r="GL189" s="132"/>
      <c r="GM189" s="132"/>
      <c r="GN189" s="132"/>
      <c r="GO189" s="132"/>
      <c r="GP189" s="132"/>
      <c r="GQ189" s="132"/>
      <c r="GR189" s="132"/>
      <c r="GS189" s="132"/>
      <c r="GT189" s="132"/>
      <c r="GU189" s="132"/>
      <c r="GV189" s="132"/>
      <c r="GW189" s="132"/>
      <c r="GX189" s="132"/>
      <c r="GY189" s="132"/>
      <c r="GZ189" s="132"/>
      <c r="HA189" s="132"/>
      <c r="HB189" s="132"/>
      <c r="HC189" s="132"/>
      <c r="HD189" s="132"/>
      <c r="HE189" s="132"/>
      <c r="HF189" s="132"/>
      <c r="HG189" s="132"/>
      <c r="HH189" s="132"/>
      <c r="HI189" s="132"/>
      <c r="HJ189" s="132"/>
      <c r="HK189" s="132"/>
      <c r="HL189" s="132"/>
      <c r="HM189" s="132"/>
      <c r="HN189" s="132"/>
      <c r="HO189" s="132"/>
      <c r="HP189" s="132"/>
      <c r="HQ189" s="132"/>
      <c r="HR189" s="132"/>
      <c r="HS189" s="132"/>
      <c r="HT189" s="132"/>
      <c r="HU189" s="132"/>
      <c r="HV189" s="132"/>
      <c r="HW189" s="132"/>
      <c r="HX189" s="132"/>
      <c r="HY189" s="132"/>
      <c r="HZ189" s="132"/>
      <c r="IA189" s="132"/>
      <c r="IB189" s="132"/>
      <c r="IC189" s="132"/>
      <c r="ID189" s="132"/>
      <c r="IE189" s="132"/>
      <c r="IF189" s="132"/>
      <c r="IG189" s="132"/>
      <c r="IH189" s="132"/>
      <c r="II189" s="132"/>
      <c r="IJ189" s="132"/>
      <c r="IK189" s="132"/>
      <c r="IL189" s="132"/>
      <c r="IM189" s="132"/>
      <c r="IN189" s="132"/>
      <c r="IO189" s="132"/>
      <c r="IP189" s="132"/>
      <c r="IQ189" s="132"/>
      <c r="IR189" s="132"/>
      <c r="IS189" s="132"/>
      <c r="IT189" s="132"/>
      <c r="IU189" s="132"/>
      <c r="IV189" s="132"/>
      <c r="IW189" s="132"/>
      <c r="IX189" s="132"/>
      <c r="IY189" s="132"/>
      <c r="IZ189" s="132"/>
      <c r="JA189" s="132"/>
      <c r="JB189" s="132"/>
      <c r="JC189" s="132"/>
      <c r="JD189" s="132"/>
      <c r="JE189" s="132"/>
      <c r="JF189" s="132"/>
      <c r="JG189" s="132"/>
      <c r="JH189" s="132"/>
      <c r="JI189" s="132"/>
      <c r="JJ189" s="132"/>
      <c r="JK189" s="132"/>
      <c r="JL189" s="132"/>
      <c r="JM189" s="132"/>
      <c r="JN189" s="132"/>
      <c r="JO189" s="132"/>
      <c r="JP189" s="132"/>
      <c r="JQ189" s="132"/>
      <c r="JR189" s="132"/>
      <c r="JS189" s="132"/>
      <c r="JT189" s="132"/>
      <c r="JU189" s="132"/>
      <c r="JV189" s="132"/>
      <c r="JW189" s="132"/>
      <c r="JX189" s="132"/>
      <c r="JY189" s="132"/>
      <c r="JZ189" s="132"/>
      <c r="KA189" s="132"/>
      <c r="KB189" s="132"/>
      <c r="KC189" s="132"/>
      <c r="KD189" s="132"/>
      <c r="KE189" s="132"/>
      <c r="KF189" s="132"/>
      <c r="KG189" s="132"/>
      <c r="KH189" s="132"/>
      <c r="KI189" s="132"/>
      <c r="KJ189" s="132"/>
      <c r="KK189" s="132"/>
      <c r="KL189" s="132"/>
      <c r="KM189" s="132"/>
      <c r="KN189" s="132"/>
      <c r="KO189" s="132"/>
      <c r="KP189" s="132"/>
      <c r="KQ189" s="132"/>
      <c r="KR189" s="132"/>
      <c r="KS189" s="132"/>
      <c r="KT189" s="132"/>
      <c r="KU189" s="132"/>
      <c r="KV189" s="132"/>
      <c r="KW189" s="193" t="e">
        <f>SUM(#REF!)</f>
        <v>#REF!</v>
      </c>
      <c r="KX189" s="132"/>
      <c r="KY189" s="132"/>
      <c r="KZ189" s="132"/>
      <c r="LA189" s="132"/>
      <c r="LB189" s="193" t="e">
        <f>SUM(#REF!)</f>
        <v>#REF!</v>
      </c>
      <c r="LC189" s="132" t="e">
        <f t="shared" si="7"/>
        <v>#REF!</v>
      </c>
      <c r="LD189" s="132"/>
      <c r="LE189" s="132"/>
    </row>
    <row r="190" spans="1:317" ht="34.9" customHeight="1">
      <c r="A190" s="116"/>
      <c r="B190" s="121"/>
      <c r="C190" s="138"/>
      <c r="D190" s="133">
        <v>3433</v>
      </c>
      <c r="E190" s="185" t="s">
        <v>695</v>
      </c>
      <c r="F190" s="134" t="s">
        <v>591</v>
      </c>
      <c r="G190" s="135">
        <v>3622</v>
      </c>
      <c r="H190" s="135">
        <v>7075</v>
      </c>
      <c r="I190" s="136">
        <v>9440</v>
      </c>
      <c r="J190" s="137">
        <f t="shared" ref="J190:J220" si="9">G190*I190</f>
        <v>34191680</v>
      </c>
      <c r="K190" s="122"/>
      <c r="L190" s="116"/>
      <c r="KW190" s="132"/>
      <c r="LB190" s="132"/>
      <c r="LC190" s="132">
        <f t="shared" si="7"/>
        <v>0</v>
      </c>
    </row>
    <row r="191" spans="1:317" ht="34.9" customHeight="1">
      <c r="A191" s="116"/>
      <c r="B191" s="121"/>
      <c r="C191" s="138"/>
      <c r="D191" s="133">
        <v>4240</v>
      </c>
      <c r="E191" s="185" t="s">
        <v>696</v>
      </c>
      <c r="F191" s="134" t="s">
        <v>516</v>
      </c>
      <c r="G191" s="135">
        <v>128</v>
      </c>
      <c r="H191" s="135">
        <v>16824</v>
      </c>
      <c r="I191" s="136">
        <v>22447</v>
      </c>
      <c r="J191" s="137">
        <f t="shared" si="9"/>
        <v>2873216</v>
      </c>
      <c r="K191" s="122"/>
      <c r="L191" s="116"/>
      <c r="KW191" s="132"/>
      <c r="LB191" s="132"/>
      <c r="LC191" s="132"/>
    </row>
    <row r="192" spans="1:317" ht="34.9" customHeight="1">
      <c r="A192" s="116"/>
      <c r="B192" s="121"/>
      <c r="C192" s="138"/>
      <c r="D192" s="133">
        <v>4241</v>
      </c>
      <c r="E192" s="185" t="s">
        <v>697</v>
      </c>
      <c r="F192" s="134" t="s">
        <v>516</v>
      </c>
      <c r="G192" s="135">
        <v>65</v>
      </c>
      <c r="H192" s="135">
        <v>16824</v>
      </c>
      <c r="I192" s="136">
        <v>22447</v>
      </c>
      <c r="J192" s="137">
        <f t="shared" si="9"/>
        <v>1459055</v>
      </c>
      <c r="K192" s="122"/>
      <c r="L192" s="116"/>
      <c r="KW192" s="132"/>
      <c r="LB192" s="132"/>
      <c r="LC192" s="132"/>
    </row>
    <row r="193" spans="1:315" ht="64.900000000000006" customHeight="1">
      <c r="A193" s="116"/>
      <c r="B193" s="121"/>
      <c r="C193" s="138"/>
      <c r="D193" s="133">
        <v>4244</v>
      </c>
      <c r="E193" s="185" t="s">
        <v>698</v>
      </c>
      <c r="F193" s="134" t="s">
        <v>591</v>
      </c>
      <c r="G193" s="135">
        <v>2</v>
      </c>
      <c r="H193" s="135">
        <v>211690</v>
      </c>
      <c r="I193" s="136">
        <v>282447</v>
      </c>
      <c r="J193" s="137">
        <f t="shared" si="9"/>
        <v>564894</v>
      </c>
      <c r="K193" s="122"/>
      <c r="L193" s="116"/>
      <c r="KW193" s="132"/>
      <c r="LB193" s="132"/>
      <c r="LC193" s="132"/>
    </row>
    <row r="194" spans="1:315" ht="68.650000000000006" customHeight="1">
      <c r="A194" s="116"/>
      <c r="B194" s="121"/>
      <c r="C194" s="138"/>
      <c r="D194" s="133">
        <v>4245</v>
      </c>
      <c r="E194" s="185" t="s">
        <v>699</v>
      </c>
      <c r="F194" s="134" t="s">
        <v>591</v>
      </c>
      <c r="G194" s="135">
        <v>4</v>
      </c>
      <c r="H194" s="135">
        <v>305619</v>
      </c>
      <c r="I194" s="136">
        <v>407771</v>
      </c>
      <c r="J194" s="137">
        <f t="shared" si="9"/>
        <v>1631084</v>
      </c>
      <c r="K194" s="122"/>
      <c r="L194" s="116"/>
      <c r="KW194" s="132"/>
      <c r="LB194" s="132"/>
      <c r="LC194" s="132"/>
    </row>
    <row r="195" spans="1:315" ht="68.650000000000006" customHeight="1">
      <c r="A195" s="116"/>
      <c r="B195" s="121"/>
      <c r="C195" s="138"/>
      <c r="D195" s="133">
        <v>4246</v>
      </c>
      <c r="E195" s="185" t="s">
        <v>700</v>
      </c>
      <c r="F195" s="134" t="s">
        <v>591</v>
      </c>
      <c r="G195" s="135">
        <v>3</v>
      </c>
      <c r="H195" s="135">
        <v>168231</v>
      </c>
      <c r="I195" s="136">
        <v>224462</v>
      </c>
      <c r="J195" s="137">
        <f t="shared" si="9"/>
        <v>673386</v>
      </c>
      <c r="K195" s="122"/>
      <c r="L195" s="116"/>
      <c r="KW195" s="132"/>
      <c r="LB195" s="132"/>
      <c r="LC195" s="132"/>
    </row>
    <row r="196" spans="1:315" ht="58.15" customHeight="1">
      <c r="A196" s="116"/>
      <c r="B196" s="121"/>
      <c r="C196" s="138"/>
      <c r="D196" s="133">
        <v>4248</v>
      </c>
      <c r="E196" s="185" t="s">
        <v>701</v>
      </c>
      <c r="F196" s="134" t="s">
        <v>509</v>
      </c>
      <c r="G196" s="135">
        <v>1</v>
      </c>
      <c r="H196" s="135">
        <v>140192</v>
      </c>
      <c r="I196" s="136">
        <v>187051</v>
      </c>
      <c r="J196" s="137">
        <f t="shared" si="9"/>
        <v>187051</v>
      </c>
      <c r="K196" s="122"/>
      <c r="L196" s="116"/>
      <c r="KW196" s="132"/>
      <c r="LB196" s="132"/>
      <c r="LC196" s="132"/>
    </row>
    <row r="197" spans="1:315" ht="34.9" customHeight="1">
      <c r="A197" s="116"/>
      <c r="B197" s="121"/>
      <c r="C197" s="138"/>
      <c r="D197" s="133">
        <v>4569</v>
      </c>
      <c r="E197" s="185" t="s">
        <v>702</v>
      </c>
      <c r="F197" s="134" t="s">
        <v>591</v>
      </c>
      <c r="G197" s="135">
        <v>15</v>
      </c>
      <c r="H197" s="135">
        <v>10706</v>
      </c>
      <c r="I197" s="136">
        <v>14284</v>
      </c>
      <c r="J197" s="137">
        <f t="shared" si="9"/>
        <v>214260</v>
      </c>
      <c r="K197" s="122"/>
      <c r="L197" s="116"/>
      <c r="KW197" s="132"/>
      <c r="LB197" s="132"/>
      <c r="LC197" s="132"/>
    </row>
    <row r="198" spans="1:315" ht="51" customHeight="1">
      <c r="A198" s="116"/>
      <c r="B198" s="121"/>
      <c r="C198" s="138"/>
      <c r="D198" s="133">
        <v>4960</v>
      </c>
      <c r="E198" s="185" t="s">
        <v>703</v>
      </c>
      <c r="F198" s="134" t="s">
        <v>591</v>
      </c>
      <c r="G198" s="135">
        <v>5</v>
      </c>
      <c r="H198" s="135">
        <v>305619</v>
      </c>
      <c r="I198" s="136">
        <v>407771</v>
      </c>
      <c r="J198" s="137">
        <f t="shared" si="9"/>
        <v>2038855</v>
      </c>
      <c r="K198" s="122"/>
      <c r="L198" s="116"/>
      <c r="KW198" s="132"/>
      <c r="LB198" s="132"/>
      <c r="LC198" s="132"/>
    </row>
    <row r="199" spans="1:315" ht="34.9" customHeight="1">
      <c r="A199" s="116"/>
      <c r="B199" s="121"/>
      <c r="C199" s="138"/>
      <c r="D199" s="133">
        <v>5189</v>
      </c>
      <c r="E199" s="185" t="s">
        <v>704</v>
      </c>
      <c r="F199" s="134" t="s">
        <v>591</v>
      </c>
      <c r="G199" s="135">
        <v>32</v>
      </c>
      <c r="H199" s="135">
        <v>78858</v>
      </c>
      <c r="I199" s="136">
        <v>105216</v>
      </c>
      <c r="J199" s="137">
        <f t="shared" si="9"/>
        <v>3366912</v>
      </c>
      <c r="K199" s="122"/>
      <c r="L199" s="116"/>
      <c r="KW199" s="132"/>
      <c r="LB199" s="132"/>
      <c r="LC199" s="132">
        <f t="shared" si="7"/>
        <v>0</v>
      </c>
    </row>
    <row r="200" spans="1:315" ht="48" customHeight="1">
      <c r="A200" s="116"/>
      <c r="B200" s="121"/>
      <c r="C200" s="138"/>
      <c r="D200" s="133">
        <v>5220</v>
      </c>
      <c r="E200" s="185" t="s">
        <v>705</v>
      </c>
      <c r="F200" s="134" t="s">
        <v>516</v>
      </c>
      <c r="G200" s="135">
        <v>3685</v>
      </c>
      <c r="H200" s="135">
        <v>13176</v>
      </c>
      <c r="I200" s="136">
        <v>17580</v>
      </c>
      <c r="J200" s="137">
        <f t="shared" si="9"/>
        <v>64782300</v>
      </c>
      <c r="K200" s="122"/>
      <c r="L200" s="116"/>
      <c r="KW200" s="132"/>
      <c r="LB200" s="132"/>
      <c r="LC200" s="132">
        <f t="shared" si="7"/>
        <v>0</v>
      </c>
    </row>
    <row r="201" spans="1:315" ht="34.9" customHeight="1">
      <c r="A201" s="116"/>
      <c r="B201" s="121"/>
      <c r="C201" s="138"/>
      <c r="D201" s="133">
        <v>5225</v>
      </c>
      <c r="E201" s="185" t="s">
        <v>706</v>
      </c>
      <c r="F201" s="134" t="s">
        <v>516</v>
      </c>
      <c r="G201" s="135">
        <v>4828</v>
      </c>
      <c r="H201" s="135">
        <v>4275</v>
      </c>
      <c r="I201" s="136">
        <v>5704</v>
      </c>
      <c r="J201" s="137">
        <f t="shared" si="9"/>
        <v>27538912</v>
      </c>
      <c r="K201" s="122"/>
      <c r="L201" s="116"/>
      <c r="KW201" s="132"/>
      <c r="LB201" s="132"/>
      <c r="LC201" s="132">
        <f t="shared" si="7"/>
        <v>0</v>
      </c>
    </row>
    <row r="202" spans="1:315" ht="34.9" customHeight="1">
      <c r="A202" s="116"/>
      <c r="B202" s="121"/>
      <c r="C202" s="138"/>
      <c r="D202" s="133">
        <v>5227</v>
      </c>
      <c r="E202" s="185" t="s">
        <v>707</v>
      </c>
      <c r="F202" s="134" t="s">
        <v>509</v>
      </c>
      <c r="G202" s="135">
        <v>360</v>
      </c>
      <c r="H202" s="135">
        <v>26103</v>
      </c>
      <c r="I202" s="136">
        <v>34828</v>
      </c>
      <c r="J202" s="137">
        <f t="shared" si="9"/>
        <v>12538080</v>
      </c>
      <c r="K202" s="122"/>
      <c r="L202" s="116"/>
      <c r="KW202" s="132"/>
      <c r="LB202" s="132"/>
      <c r="LC202" s="132">
        <f t="shared" si="7"/>
        <v>0</v>
      </c>
    </row>
    <row r="203" spans="1:315" ht="34.9" customHeight="1">
      <c r="A203" s="116"/>
      <c r="B203" s="121"/>
      <c r="C203" s="138"/>
      <c r="D203" s="133">
        <v>5241</v>
      </c>
      <c r="E203" s="185" t="s">
        <v>708</v>
      </c>
      <c r="F203" s="134" t="s">
        <v>591</v>
      </c>
      <c r="G203" s="135">
        <v>1811</v>
      </c>
      <c r="H203" s="135">
        <v>16049</v>
      </c>
      <c r="I203" s="136">
        <v>21413</v>
      </c>
      <c r="J203" s="137">
        <f t="shared" si="9"/>
        <v>38778943</v>
      </c>
      <c r="K203" s="122"/>
      <c r="L203" s="116"/>
      <c r="KW203" s="132"/>
      <c r="LB203" s="132"/>
      <c r="LC203" s="132">
        <f t="shared" si="7"/>
        <v>0</v>
      </c>
    </row>
    <row r="204" spans="1:315" ht="53.65" customHeight="1">
      <c r="A204" s="116"/>
      <c r="B204" s="121"/>
      <c r="C204" s="138"/>
      <c r="D204" s="133">
        <v>5729</v>
      </c>
      <c r="E204" s="185" t="s">
        <v>709</v>
      </c>
      <c r="F204" s="134" t="s">
        <v>591</v>
      </c>
      <c r="G204" s="135">
        <v>2</v>
      </c>
      <c r="H204" s="135">
        <v>1514074</v>
      </c>
      <c r="I204" s="136">
        <v>2020149</v>
      </c>
      <c r="J204" s="137">
        <f t="shared" si="9"/>
        <v>4040298</v>
      </c>
      <c r="K204" s="122"/>
      <c r="L204" s="116"/>
      <c r="KW204" s="132"/>
      <c r="LB204" s="132"/>
      <c r="LC204" s="132"/>
    </row>
    <row r="205" spans="1:315" ht="52.9" customHeight="1">
      <c r="A205" s="116"/>
      <c r="B205" s="121"/>
      <c r="C205" s="138"/>
      <c r="D205" s="133">
        <v>5852</v>
      </c>
      <c r="E205" s="185" t="s">
        <v>710</v>
      </c>
      <c r="F205" s="134" t="s">
        <v>591</v>
      </c>
      <c r="G205" s="135">
        <v>5</v>
      </c>
      <c r="H205" s="135">
        <v>461585</v>
      </c>
      <c r="I205" s="136">
        <v>615868</v>
      </c>
      <c r="J205" s="137">
        <f t="shared" si="9"/>
        <v>3079340</v>
      </c>
      <c r="K205" s="122"/>
      <c r="L205" s="116"/>
      <c r="KW205" s="132"/>
      <c r="LB205" s="132"/>
      <c r="LC205" s="132"/>
    </row>
    <row r="206" spans="1:315" ht="52.9" customHeight="1">
      <c r="A206" s="116"/>
      <c r="B206" s="121"/>
      <c r="C206" s="138"/>
      <c r="D206" s="133">
        <v>5860</v>
      </c>
      <c r="E206" s="185" t="s">
        <v>711</v>
      </c>
      <c r="F206" s="134" t="s">
        <v>509</v>
      </c>
      <c r="G206" s="135">
        <v>8</v>
      </c>
      <c r="H206" s="135">
        <v>95753</v>
      </c>
      <c r="I206" s="136">
        <v>127758</v>
      </c>
      <c r="J206" s="137">
        <f t="shared" si="9"/>
        <v>1022064</v>
      </c>
      <c r="K206" s="122"/>
      <c r="L206" s="116"/>
      <c r="KW206" s="132"/>
      <c r="LB206" s="132"/>
      <c r="LC206" s="132"/>
    </row>
    <row r="207" spans="1:315" ht="50.65" customHeight="1">
      <c r="A207" s="116"/>
      <c r="B207" s="121"/>
      <c r="C207" s="138"/>
      <c r="D207" s="133">
        <v>5862</v>
      </c>
      <c r="E207" s="185" t="s">
        <v>712</v>
      </c>
      <c r="F207" s="134" t="s">
        <v>516</v>
      </c>
      <c r="G207" s="135">
        <v>7</v>
      </c>
      <c r="H207" s="135">
        <v>46956</v>
      </c>
      <c r="I207" s="136">
        <v>62651</v>
      </c>
      <c r="J207" s="137">
        <f t="shared" si="9"/>
        <v>438557</v>
      </c>
      <c r="K207" s="122"/>
      <c r="L207" s="116"/>
      <c r="KW207" s="132"/>
      <c r="LB207" s="132"/>
      <c r="LC207" s="132"/>
    </row>
    <row r="208" spans="1:315" ht="50.65" customHeight="1">
      <c r="A208" s="116"/>
      <c r="B208" s="121"/>
      <c r="C208" s="138"/>
      <c r="D208" s="133">
        <v>5864</v>
      </c>
      <c r="E208" s="185" t="s">
        <v>713</v>
      </c>
      <c r="F208" s="134" t="s">
        <v>516</v>
      </c>
      <c r="G208" s="135">
        <v>4</v>
      </c>
      <c r="H208" s="135">
        <v>46956</v>
      </c>
      <c r="I208" s="136">
        <v>62651</v>
      </c>
      <c r="J208" s="137">
        <f t="shared" si="9"/>
        <v>250604</v>
      </c>
      <c r="K208" s="122"/>
      <c r="L208" s="116"/>
      <c r="KW208" s="132"/>
      <c r="LB208" s="132"/>
      <c r="LC208" s="132"/>
    </row>
    <row r="209" spans="1:315" ht="50.65" customHeight="1">
      <c r="A209" s="116"/>
      <c r="B209" s="121"/>
      <c r="C209" s="138"/>
      <c r="D209" s="133">
        <v>6034</v>
      </c>
      <c r="E209" s="185" t="s">
        <v>714</v>
      </c>
      <c r="F209" s="134" t="s">
        <v>591</v>
      </c>
      <c r="G209" s="135">
        <v>1</v>
      </c>
      <c r="H209" s="135">
        <v>467686</v>
      </c>
      <c r="I209" s="136">
        <v>624009</v>
      </c>
      <c r="J209" s="137">
        <f t="shared" si="9"/>
        <v>624009</v>
      </c>
      <c r="K209" s="122"/>
      <c r="L209" s="116"/>
      <c r="KW209" s="132"/>
      <c r="LB209" s="132"/>
      <c r="LC209" s="132"/>
    </row>
    <row r="210" spans="1:315" ht="50.65" customHeight="1">
      <c r="A210" s="116"/>
      <c r="B210" s="121"/>
      <c r="C210" s="138"/>
      <c r="D210" s="133">
        <v>6029</v>
      </c>
      <c r="E210" s="185" t="s">
        <v>715</v>
      </c>
      <c r="F210" s="134" t="s">
        <v>591</v>
      </c>
      <c r="G210" s="135">
        <v>1</v>
      </c>
      <c r="H210" s="135">
        <v>575338</v>
      </c>
      <c r="I210" s="136">
        <v>767643</v>
      </c>
      <c r="J210" s="137">
        <f t="shared" si="9"/>
        <v>767643</v>
      </c>
      <c r="K210" s="122"/>
      <c r="L210" s="116"/>
      <c r="KW210" s="132"/>
      <c r="LB210" s="132"/>
      <c r="LC210" s="132"/>
    </row>
    <row r="211" spans="1:315" ht="50.65" customHeight="1">
      <c r="A211" s="116"/>
      <c r="B211" s="121"/>
      <c r="C211" s="138"/>
      <c r="D211" s="133">
        <v>6564</v>
      </c>
      <c r="E211" s="185" t="s">
        <v>716</v>
      </c>
      <c r="F211" s="134" t="s">
        <v>509</v>
      </c>
      <c r="G211" s="135">
        <v>4</v>
      </c>
      <c r="H211" s="135">
        <v>675618</v>
      </c>
      <c r="I211" s="136">
        <v>901441</v>
      </c>
      <c r="J211" s="137">
        <f>G211*I211</f>
        <v>3605764</v>
      </c>
      <c r="K211" s="122"/>
      <c r="L211" s="116"/>
      <c r="KW211" s="132"/>
      <c r="LB211" s="132"/>
      <c r="LC211" s="132"/>
    </row>
    <row r="212" spans="1:315" ht="66" customHeight="1">
      <c r="A212" s="116"/>
      <c r="B212" s="121"/>
      <c r="C212" s="138"/>
      <c r="D212" s="133">
        <v>10257</v>
      </c>
      <c r="E212" s="185" t="s">
        <v>717</v>
      </c>
      <c r="F212" s="134" t="s">
        <v>509</v>
      </c>
      <c r="G212" s="135">
        <v>360</v>
      </c>
      <c r="H212" s="135">
        <v>99958</v>
      </c>
      <c r="I212" s="136">
        <v>133369</v>
      </c>
      <c r="J212" s="137">
        <f t="shared" si="9"/>
        <v>48012840</v>
      </c>
      <c r="K212" s="122"/>
      <c r="L212" s="116"/>
      <c r="KW212" s="132"/>
      <c r="LB212" s="132"/>
      <c r="LC212" s="132">
        <f t="shared" si="7"/>
        <v>0</v>
      </c>
    </row>
    <row r="213" spans="1:315" ht="43.9" customHeight="1">
      <c r="A213" s="116"/>
      <c r="B213" s="121"/>
      <c r="C213" s="138"/>
      <c r="D213" s="133">
        <v>6779</v>
      </c>
      <c r="E213" s="185" t="s">
        <v>718</v>
      </c>
      <c r="F213" s="134" t="s">
        <v>591</v>
      </c>
      <c r="G213" s="135">
        <v>5</v>
      </c>
      <c r="H213" s="135">
        <v>591144</v>
      </c>
      <c r="I213" s="136">
        <v>788732</v>
      </c>
      <c r="J213" s="137">
        <f t="shared" si="9"/>
        <v>3943660</v>
      </c>
      <c r="K213" s="122"/>
      <c r="L213" s="116"/>
      <c r="KW213" s="132"/>
      <c r="LB213" s="132"/>
      <c r="LC213" s="132"/>
    </row>
    <row r="214" spans="1:315" ht="55.9" customHeight="1">
      <c r="A214" s="116"/>
      <c r="B214" s="121"/>
      <c r="C214" s="138"/>
      <c r="D214" s="133">
        <v>6856</v>
      </c>
      <c r="E214" s="185" t="s">
        <v>719</v>
      </c>
      <c r="F214" s="134" t="s">
        <v>591</v>
      </c>
      <c r="G214" s="135">
        <v>5</v>
      </c>
      <c r="H214" s="135">
        <v>674883</v>
      </c>
      <c r="I214" s="136">
        <v>900461</v>
      </c>
      <c r="J214" s="137">
        <f t="shared" si="9"/>
        <v>4502305</v>
      </c>
      <c r="K214" s="122"/>
      <c r="L214" s="116"/>
      <c r="KW214" s="132"/>
      <c r="LB214" s="132"/>
      <c r="LC214" s="132"/>
    </row>
    <row r="215" spans="1:315" ht="34.9" customHeight="1">
      <c r="A215" s="116"/>
      <c r="B215" s="121"/>
      <c r="C215" s="138"/>
      <c r="D215" s="133">
        <v>7501</v>
      </c>
      <c r="E215" s="185" t="s">
        <v>720</v>
      </c>
      <c r="F215" s="134" t="s">
        <v>591</v>
      </c>
      <c r="G215" s="135">
        <v>96</v>
      </c>
      <c r="H215" s="135">
        <v>553739</v>
      </c>
      <c r="I215" s="136">
        <v>738825</v>
      </c>
      <c r="J215" s="137">
        <f t="shared" si="9"/>
        <v>70927200</v>
      </c>
      <c r="K215" s="122"/>
      <c r="L215" s="116"/>
      <c r="KW215" s="132"/>
      <c r="LB215" s="132"/>
      <c r="LC215" s="132">
        <f t="shared" si="7"/>
        <v>0</v>
      </c>
    </row>
    <row r="216" spans="1:315" ht="56.65" customHeight="1">
      <c r="A216" s="116"/>
      <c r="B216" s="121"/>
      <c r="C216" s="138"/>
      <c r="D216" s="133">
        <v>10263</v>
      </c>
      <c r="E216" s="185" t="s">
        <v>721</v>
      </c>
      <c r="F216" s="134" t="s">
        <v>509</v>
      </c>
      <c r="G216" s="135">
        <v>7</v>
      </c>
      <c r="H216" s="135">
        <v>213751</v>
      </c>
      <c r="I216" s="136">
        <v>285197</v>
      </c>
      <c r="J216" s="137">
        <f t="shared" si="9"/>
        <v>1996379</v>
      </c>
      <c r="K216" s="122"/>
      <c r="L216" s="116"/>
      <c r="KW216" s="132"/>
      <c r="LB216" s="132"/>
      <c r="LC216" s="132"/>
    </row>
    <row r="217" spans="1:315" ht="34.9" customHeight="1">
      <c r="A217" s="116"/>
      <c r="B217" s="121"/>
      <c r="C217" s="138"/>
      <c r="D217" s="133">
        <v>7881</v>
      </c>
      <c r="E217" s="185" t="s">
        <v>722</v>
      </c>
      <c r="F217" s="134" t="s">
        <v>591</v>
      </c>
      <c r="G217" s="135">
        <v>4640</v>
      </c>
      <c r="H217" s="135">
        <v>6025</v>
      </c>
      <c r="I217" s="136">
        <v>8039</v>
      </c>
      <c r="J217" s="137">
        <f t="shared" si="9"/>
        <v>37300960</v>
      </c>
      <c r="K217" s="122"/>
      <c r="L217" s="116"/>
      <c r="KW217" s="132"/>
      <c r="LB217" s="132"/>
      <c r="LC217" s="132">
        <f t="shared" si="7"/>
        <v>0</v>
      </c>
    </row>
    <row r="218" spans="1:315" ht="55.15" customHeight="1">
      <c r="A218" s="116"/>
      <c r="B218" s="121"/>
      <c r="C218" s="138"/>
      <c r="D218" s="133">
        <v>10262</v>
      </c>
      <c r="E218" s="185" t="s">
        <v>723</v>
      </c>
      <c r="F218" s="134" t="s">
        <v>516</v>
      </c>
      <c r="G218" s="135">
        <v>2</v>
      </c>
      <c r="H218" s="135">
        <v>49651</v>
      </c>
      <c r="I218" s="136">
        <v>66247</v>
      </c>
      <c r="J218" s="137">
        <f t="shared" si="9"/>
        <v>132494</v>
      </c>
      <c r="K218" s="122"/>
      <c r="L218" s="116"/>
      <c r="KW218" s="132"/>
      <c r="LB218" s="132"/>
      <c r="LC218" s="132"/>
    </row>
    <row r="219" spans="1:315" ht="55.15" customHeight="1">
      <c r="A219" s="116"/>
      <c r="B219" s="121"/>
      <c r="C219" s="138"/>
      <c r="D219" s="133">
        <v>7959</v>
      </c>
      <c r="E219" s="185" t="s">
        <v>724</v>
      </c>
      <c r="F219" s="134" t="s">
        <v>516</v>
      </c>
      <c r="G219" s="135">
        <v>65</v>
      </c>
      <c r="H219" s="135">
        <v>16824</v>
      </c>
      <c r="I219" s="136">
        <v>22447</v>
      </c>
      <c r="J219" s="137">
        <f t="shared" si="9"/>
        <v>1459055</v>
      </c>
      <c r="K219" s="122"/>
      <c r="L219" s="116"/>
      <c r="KW219" s="132"/>
      <c r="LB219" s="132"/>
      <c r="LC219" s="132"/>
    </row>
    <row r="220" spans="1:315" ht="34.9" customHeight="1">
      <c r="A220" s="116"/>
      <c r="B220" s="121"/>
      <c r="C220" s="138"/>
      <c r="D220" s="133">
        <v>7964</v>
      </c>
      <c r="E220" s="185" t="s">
        <v>725</v>
      </c>
      <c r="F220" s="134" t="s">
        <v>591</v>
      </c>
      <c r="G220" s="135">
        <v>64</v>
      </c>
      <c r="H220" s="135">
        <v>589050</v>
      </c>
      <c r="I220" s="136">
        <v>785938</v>
      </c>
      <c r="J220" s="137">
        <f t="shared" si="9"/>
        <v>50300032</v>
      </c>
      <c r="K220" s="122"/>
      <c r="L220" s="116"/>
      <c r="KW220" s="132"/>
      <c r="LB220" s="132"/>
      <c r="LC220" s="132">
        <f t="shared" si="7"/>
        <v>0</v>
      </c>
    </row>
    <row r="221" spans="1:315" ht="34.9" customHeight="1">
      <c r="A221" s="116"/>
      <c r="B221" s="121"/>
      <c r="C221" s="307"/>
      <c r="D221" s="308"/>
      <c r="E221" s="308"/>
      <c r="F221" s="308"/>
      <c r="G221" s="308"/>
      <c r="H221" s="308"/>
      <c r="I221" s="308"/>
      <c r="J221" s="309"/>
      <c r="K221" s="122"/>
      <c r="L221" s="116"/>
      <c r="KW221" s="132"/>
      <c r="LB221" s="132"/>
      <c r="LC221" s="132"/>
    </row>
    <row r="222" spans="1:315" ht="34.9" customHeight="1">
      <c r="A222" s="116"/>
      <c r="B222" s="121"/>
      <c r="C222" s="285" t="s">
        <v>498</v>
      </c>
      <c r="D222" s="285" t="s">
        <v>499</v>
      </c>
      <c r="E222" s="285" t="s">
        <v>500</v>
      </c>
      <c r="F222" s="285" t="s">
        <v>501</v>
      </c>
      <c r="G222" s="285" t="s">
        <v>502</v>
      </c>
      <c r="H222" s="283" t="s">
        <v>726</v>
      </c>
      <c r="I222" s="286" t="s">
        <v>727</v>
      </c>
      <c r="J222" s="286" t="s">
        <v>728</v>
      </c>
      <c r="K222" s="122"/>
      <c r="L222" s="116"/>
      <c r="KW222" s="132"/>
      <c r="LB222" s="132"/>
      <c r="LC222" s="132"/>
    </row>
    <row r="223" spans="1:315" ht="34.9" customHeight="1">
      <c r="A223" s="116"/>
      <c r="B223" s="121"/>
      <c r="C223" s="285"/>
      <c r="D223" s="285"/>
      <c r="E223" s="285"/>
      <c r="F223" s="285"/>
      <c r="G223" s="285"/>
      <c r="H223" s="284"/>
      <c r="I223" s="286"/>
      <c r="J223" s="286"/>
      <c r="K223" s="122"/>
      <c r="L223" s="116"/>
      <c r="KW223" s="132"/>
      <c r="LB223" s="132"/>
      <c r="LC223" s="132"/>
    </row>
    <row r="224" spans="1:315" ht="34.9" customHeight="1">
      <c r="A224" s="116"/>
      <c r="B224" s="121"/>
      <c r="C224" s="188"/>
      <c r="D224" s="188" t="s">
        <v>729</v>
      </c>
      <c r="E224" s="188"/>
      <c r="F224" s="188"/>
      <c r="G224" s="188"/>
      <c r="H224" s="188"/>
      <c r="I224" s="188"/>
      <c r="J224" s="188"/>
      <c r="K224" s="122"/>
      <c r="L224" s="116"/>
      <c r="KW224" s="132"/>
      <c r="LB224" s="132"/>
      <c r="LC224" s="132"/>
    </row>
    <row r="225" spans="1:315" ht="34.9" customHeight="1">
      <c r="A225" s="116"/>
      <c r="B225" s="121"/>
      <c r="C225" s="211"/>
      <c r="D225" s="310" t="s">
        <v>730</v>
      </c>
      <c r="E225" s="311"/>
      <c r="F225" s="311"/>
      <c r="G225" s="311"/>
      <c r="H225" s="311"/>
      <c r="I225" s="311"/>
      <c r="J225" s="312"/>
      <c r="K225" s="122"/>
      <c r="L225" s="116"/>
      <c r="KW225" s="132"/>
      <c r="LB225" s="132"/>
      <c r="LC225" s="132"/>
    </row>
    <row r="226" spans="1:315" ht="46.9" customHeight="1">
      <c r="A226" s="116"/>
      <c r="B226" s="121"/>
      <c r="C226" s="197"/>
      <c r="D226" s="198">
        <v>10996</v>
      </c>
      <c r="E226" s="185" t="s">
        <v>731</v>
      </c>
      <c r="F226" s="134" t="s">
        <v>591</v>
      </c>
      <c r="G226" s="135">
        <v>68</v>
      </c>
      <c r="H226" s="135">
        <v>250000</v>
      </c>
      <c r="I226" s="136">
        <v>297500</v>
      </c>
      <c r="J226" s="137">
        <f t="shared" ref="J226:J243" si="10">G226*I226</f>
        <v>20230000</v>
      </c>
      <c r="K226" s="122"/>
      <c r="L226" s="116"/>
      <c r="KW226" s="132"/>
      <c r="LB226" s="132"/>
      <c r="LC226" s="132"/>
    </row>
    <row r="227" spans="1:315" ht="53.65" customHeight="1">
      <c r="A227" s="116"/>
      <c r="B227" s="121"/>
      <c r="C227" s="197"/>
      <c r="D227" s="198">
        <v>7488</v>
      </c>
      <c r="E227" s="185" t="s">
        <v>732</v>
      </c>
      <c r="F227" s="134" t="s">
        <v>591</v>
      </c>
      <c r="G227" s="135">
        <v>215</v>
      </c>
      <c r="H227" s="135">
        <v>8640.3361344537825</v>
      </c>
      <c r="I227" s="136">
        <v>10282</v>
      </c>
      <c r="J227" s="137">
        <f t="shared" si="10"/>
        <v>2210630</v>
      </c>
      <c r="K227" s="122"/>
      <c r="L227" s="116"/>
      <c r="KW227" s="132"/>
      <c r="LB227" s="132"/>
      <c r="LC227" s="132"/>
    </row>
    <row r="228" spans="1:315" ht="34.9" customHeight="1">
      <c r="A228" s="116"/>
      <c r="B228" s="121"/>
      <c r="C228" s="197"/>
      <c r="D228" s="198">
        <v>7496</v>
      </c>
      <c r="E228" s="185" t="s">
        <v>733</v>
      </c>
      <c r="F228" s="134" t="s">
        <v>591</v>
      </c>
      <c r="G228" s="135">
        <v>21</v>
      </c>
      <c r="H228" s="135">
        <v>70000</v>
      </c>
      <c r="I228" s="136">
        <v>83300</v>
      </c>
      <c r="J228" s="137">
        <f t="shared" si="10"/>
        <v>1749300</v>
      </c>
      <c r="K228" s="122"/>
      <c r="L228" s="116"/>
      <c r="KW228" s="132"/>
      <c r="LB228" s="132"/>
      <c r="LC228" s="132"/>
    </row>
    <row r="229" spans="1:315" ht="34.9" customHeight="1">
      <c r="A229" s="116"/>
      <c r="B229" s="121"/>
      <c r="C229" s="197"/>
      <c r="D229" s="198">
        <v>7737</v>
      </c>
      <c r="E229" s="185" t="s">
        <v>734</v>
      </c>
      <c r="F229" s="134" t="s">
        <v>591</v>
      </c>
      <c r="G229" s="135">
        <v>216</v>
      </c>
      <c r="H229" s="135">
        <v>79000</v>
      </c>
      <c r="I229" s="136">
        <v>94010</v>
      </c>
      <c r="J229" s="137">
        <f>G229*I229</f>
        <v>20306160</v>
      </c>
      <c r="K229" s="122"/>
      <c r="L229" s="116"/>
      <c r="KW229" s="132"/>
      <c r="LB229" s="132"/>
      <c r="LC229" s="132"/>
    </row>
    <row r="230" spans="1:315" ht="34.9" customHeight="1">
      <c r="A230" s="116"/>
      <c r="B230" s="121"/>
      <c r="C230" s="197"/>
      <c r="D230" s="198">
        <v>8012</v>
      </c>
      <c r="E230" s="185" t="s">
        <v>735</v>
      </c>
      <c r="F230" s="134" t="s">
        <v>591</v>
      </c>
      <c r="G230" s="135">
        <v>72</v>
      </c>
      <c r="H230" s="135">
        <v>129600</v>
      </c>
      <c r="I230" s="136">
        <v>154224</v>
      </c>
      <c r="J230" s="137">
        <f t="shared" si="10"/>
        <v>11104128</v>
      </c>
      <c r="K230" s="122"/>
      <c r="L230" s="116"/>
      <c r="KW230" s="132"/>
      <c r="LB230" s="132"/>
      <c r="LC230" s="132"/>
    </row>
    <row r="231" spans="1:315" ht="46.9" customHeight="1">
      <c r="A231" s="116"/>
      <c r="B231" s="121"/>
      <c r="C231" s="197"/>
      <c r="D231" s="198">
        <v>10019</v>
      </c>
      <c r="E231" s="185" t="s">
        <v>736</v>
      </c>
      <c r="F231" s="134" t="s">
        <v>591</v>
      </c>
      <c r="G231" s="135">
        <v>216</v>
      </c>
      <c r="H231" s="135">
        <v>51000</v>
      </c>
      <c r="I231" s="136">
        <v>60690</v>
      </c>
      <c r="J231" s="137">
        <f>G231*I231</f>
        <v>13109040</v>
      </c>
      <c r="K231" s="122"/>
      <c r="L231" s="116"/>
      <c r="KW231" s="132"/>
      <c r="LB231" s="132"/>
      <c r="LC231" s="132"/>
    </row>
    <row r="232" spans="1:315" ht="34.9" customHeight="1">
      <c r="A232" s="116"/>
      <c r="B232" s="121"/>
      <c r="C232" s="197"/>
      <c r="D232" s="198">
        <v>10024</v>
      </c>
      <c r="E232" s="185" t="s">
        <v>737</v>
      </c>
      <c r="F232" s="134" t="s">
        <v>591</v>
      </c>
      <c r="G232" s="135">
        <v>21</v>
      </c>
      <c r="H232" s="135">
        <v>204930.25210084036</v>
      </c>
      <c r="I232" s="136">
        <v>243867</v>
      </c>
      <c r="J232" s="137">
        <f t="shared" si="10"/>
        <v>5121207</v>
      </c>
      <c r="K232" s="122"/>
      <c r="L232" s="116"/>
      <c r="KW232" s="132"/>
      <c r="LB232" s="132"/>
      <c r="LC232" s="132"/>
    </row>
    <row r="233" spans="1:315" ht="34.9" customHeight="1">
      <c r="A233" s="116"/>
      <c r="B233" s="121"/>
      <c r="C233" s="197"/>
      <c r="D233" s="214">
        <v>7511</v>
      </c>
      <c r="E233" s="215" t="s">
        <v>738</v>
      </c>
      <c r="F233" s="210" t="s">
        <v>591</v>
      </c>
      <c r="G233" s="209">
        <v>30</v>
      </c>
      <c r="H233" s="209">
        <v>262000</v>
      </c>
      <c r="I233" s="136">
        <v>311780</v>
      </c>
      <c r="J233" s="137">
        <f t="shared" si="10"/>
        <v>9353400</v>
      </c>
      <c r="K233" s="122"/>
      <c r="L233" s="116"/>
      <c r="KW233" s="132"/>
      <c r="LB233" s="132"/>
      <c r="LC233" s="132"/>
    </row>
    <row r="234" spans="1:315" ht="34.9" customHeight="1">
      <c r="A234" s="116"/>
      <c r="B234" s="121"/>
      <c r="C234" s="197"/>
      <c r="D234" s="217" t="s">
        <v>739</v>
      </c>
      <c r="E234" s="217"/>
      <c r="F234" s="217"/>
      <c r="G234" s="217"/>
      <c r="H234" s="217"/>
      <c r="I234" s="217"/>
      <c r="J234" s="217"/>
      <c r="K234" s="122"/>
      <c r="L234" s="116"/>
      <c r="KW234" s="132"/>
      <c r="LB234" s="132"/>
      <c r="LC234" s="132"/>
    </row>
    <row r="235" spans="1:315" ht="75" customHeight="1">
      <c r="A235" s="116"/>
      <c r="B235" s="121"/>
      <c r="C235" s="197"/>
      <c r="D235" s="198">
        <v>1001</v>
      </c>
      <c r="E235" s="216" t="s">
        <v>740</v>
      </c>
      <c r="F235" s="134" t="s">
        <v>509</v>
      </c>
      <c r="G235" s="135">
        <v>11314</v>
      </c>
      <c r="H235" s="135">
        <v>25006.720000000001</v>
      </c>
      <c r="I235" s="136">
        <v>29758</v>
      </c>
      <c r="J235" s="137">
        <f t="shared" si="10"/>
        <v>336682012</v>
      </c>
      <c r="K235" s="122"/>
      <c r="L235" s="116"/>
      <c r="KW235" s="132"/>
      <c r="LB235" s="132"/>
      <c r="LC235" s="132"/>
    </row>
    <row r="236" spans="1:315" ht="63" customHeight="1">
      <c r="A236" s="116"/>
      <c r="B236" s="121"/>
      <c r="C236" s="197"/>
      <c r="D236" s="198">
        <v>1002</v>
      </c>
      <c r="E236" s="216" t="s">
        <v>741</v>
      </c>
      <c r="F236" s="134" t="s">
        <v>509</v>
      </c>
      <c r="G236" s="135">
        <v>4849</v>
      </c>
      <c r="H236" s="206">
        <v>12891.596638655463</v>
      </c>
      <c r="I236" s="136">
        <v>15341</v>
      </c>
      <c r="J236" s="137">
        <f t="shared" si="10"/>
        <v>74388509</v>
      </c>
      <c r="K236" s="122"/>
      <c r="L236" s="116"/>
      <c r="KW236" s="132"/>
      <c r="LB236" s="132"/>
      <c r="LC236" s="132"/>
    </row>
    <row r="237" spans="1:315" ht="34.9" customHeight="1">
      <c r="A237" s="116"/>
      <c r="B237" s="121"/>
      <c r="C237" s="197"/>
      <c r="D237" s="217" t="s">
        <v>742</v>
      </c>
      <c r="E237" s="217"/>
      <c r="F237" s="217"/>
      <c r="G237" s="217"/>
      <c r="H237" s="217"/>
      <c r="I237" s="217"/>
      <c r="J237" s="217"/>
      <c r="K237" s="122"/>
      <c r="L237" s="116"/>
      <c r="KW237" s="132"/>
      <c r="LB237" s="132"/>
      <c r="LC237" s="132"/>
    </row>
    <row r="238" spans="1:315" ht="51" customHeight="1">
      <c r="A238" s="116"/>
      <c r="B238" s="121"/>
      <c r="C238" s="197"/>
      <c r="D238" s="198">
        <v>8001</v>
      </c>
      <c r="E238" s="213" t="s">
        <v>743</v>
      </c>
      <c r="F238" s="134" t="s">
        <v>516</v>
      </c>
      <c r="G238" s="135">
        <v>3642</v>
      </c>
      <c r="H238" s="135">
        <v>13025.210084033613</v>
      </c>
      <c r="I238" s="136">
        <v>15500</v>
      </c>
      <c r="J238" s="137">
        <f t="shared" si="10"/>
        <v>56451000</v>
      </c>
      <c r="K238" s="122"/>
      <c r="L238" s="116"/>
      <c r="KW238" s="132"/>
      <c r="LB238" s="132"/>
      <c r="LC238" s="132"/>
    </row>
    <row r="239" spans="1:315" ht="49.15" customHeight="1">
      <c r="A239" s="116"/>
      <c r="B239" s="121"/>
      <c r="C239" s="197"/>
      <c r="D239" s="198">
        <v>8000</v>
      </c>
      <c r="E239" s="213" t="s">
        <v>744</v>
      </c>
      <c r="F239" s="134" t="s">
        <v>516</v>
      </c>
      <c r="G239" s="135">
        <v>3642</v>
      </c>
      <c r="H239" s="135">
        <v>11000</v>
      </c>
      <c r="I239" s="136">
        <v>13090</v>
      </c>
      <c r="J239" s="137">
        <f t="shared" si="10"/>
        <v>47673780</v>
      </c>
      <c r="K239" s="122"/>
      <c r="L239" s="116"/>
      <c r="KW239" s="132"/>
      <c r="LB239" s="132"/>
      <c r="LC239" s="132"/>
    </row>
    <row r="240" spans="1:315" ht="64.150000000000006" customHeight="1">
      <c r="A240" s="116"/>
      <c r="B240" s="121"/>
      <c r="C240" s="197"/>
      <c r="D240" s="198">
        <v>8002</v>
      </c>
      <c r="E240" s="212" t="s">
        <v>745</v>
      </c>
      <c r="F240" s="134" t="s">
        <v>516</v>
      </c>
      <c r="G240" s="135">
        <v>3642</v>
      </c>
      <c r="H240" s="135">
        <v>16978.991596638658</v>
      </c>
      <c r="I240" s="136">
        <v>20205</v>
      </c>
      <c r="J240" s="137">
        <f t="shared" si="10"/>
        <v>73586610</v>
      </c>
      <c r="K240" s="122"/>
      <c r="L240" s="116"/>
      <c r="KW240" s="132"/>
      <c r="LB240" s="132"/>
      <c r="LC240" s="132"/>
    </row>
    <row r="241" spans="1:317" ht="62.65" customHeight="1">
      <c r="A241" s="116"/>
      <c r="B241" s="121"/>
      <c r="C241" s="197"/>
      <c r="D241" s="198">
        <v>8003</v>
      </c>
      <c r="E241" s="212" t="s">
        <v>746</v>
      </c>
      <c r="F241" s="134" t="s">
        <v>516</v>
      </c>
      <c r="G241" s="135">
        <v>3642</v>
      </c>
      <c r="H241" s="135">
        <v>18263.865546218487</v>
      </c>
      <c r="I241" s="136">
        <v>21734</v>
      </c>
      <c r="J241" s="137">
        <f t="shared" si="10"/>
        <v>79155228</v>
      </c>
      <c r="K241" s="122"/>
      <c r="L241" s="116"/>
      <c r="KW241" s="132"/>
      <c r="LB241" s="132"/>
      <c r="LC241" s="132"/>
    </row>
    <row r="242" spans="1:317" ht="34.9" customHeight="1">
      <c r="A242" s="116"/>
      <c r="B242" s="121"/>
      <c r="C242" s="197"/>
      <c r="D242" s="198">
        <v>7892</v>
      </c>
      <c r="E242" s="212" t="s">
        <v>747</v>
      </c>
      <c r="F242" s="134" t="s">
        <v>568</v>
      </c>
      <c r="G242" s="135">
        <v>162</v>
      </c>
      <c r="H242" s="135">
        <v>319327.731092437</v>
      </c>
      <c r="I242" s="136">
        <v>380000</v>
      </c>
      <c r="J242" s="137">
        <f t="shared" si="10"/>
        <v>61560000</v>
      </c>
      <c r="K242" s="122"/>
      <c r="L242" s="116"/>
      <c r="KW242" s="132"/>
      <c r="LB242" s="132"/>
      <c r="LC242" s="132"/>
    </row>
    <row r="243" spans="1:317" ht="35.65" customHeight="1">
      <c r="A243" s="116"/>
      <c r="B243" s="121"/>
      <c r="C243" s="138"/>
      <c r="D243" s="198">
        <v>9434</v>
      </c>
      <c r="E243" s="185" t="s">
        <v>748</v>
      </c>
      <c r="F243" s="134" t="s">
        <v>583</v>
      </c>
      <c r="G243" s="135">
        <v>33.75724646500715</v>
      </c>
      <c r="H243" s="135">
        <v>320.1680672268908</v>
      </c>
      <c r="I243" s="136">
        <v>381</v>
      </c>
      <c r="J243" s="137">
        <f t="shared" si="10"/>
        <v>12861.510903167724</v>
      </c>
      <c r="K243" s="122"/>
      <c r="L243" s="116"/>
      <c r="KW243" s="132"/>
      <c r="LB243" s="132"/>
      <c r="LC243" s="132">
        <f t="shared" ref="LC243" si="11">LB243-KW243</f>
        <v>0</v>
      </c>
    </row>
    <row r="244" spans="1:317" ht="30" customHeight="1">
      <c r="A244" s="116"/>
      <c r="B244" s="121"/>
      <c r="C244" s="302"/>
      <c r="D244" s="303"/>
      <c r="E244" s="303"/>
      <c r="F244" s="303"/>
      <c r="G244" s="303"/>
      <c r="H244" s="303"/>
      <c r="I244" s="303"/>
      <c r="J244" s="225"/>
      <c r="K244" s="122"/>
      <c r="L244" s="116"/>
    </row>
    <row r="245" spans="1:317" ht="30" customHeight="1">
      <c r="A245" s="116"/>
      <c r="B245" s="121"/>
      <c r="C245" s="304" t="s">
        <v>749</v>
      </c>
      <c r="D245" s="304"/>
      <c r="E245" s="304"/>
      <c r="F245" s="304"/>
      <c r="G245" s="304"/>
      <c r="H245" s="304"/>
      <c r="I245" s="304"/>
      <c r="J245" s="226">
        <f>SUM(J13:J220)</f>
        <v>17582181992</v>
      </c>
      <c r="K245" s="122"/>
      <c r="L245" s="116"/>
    </row>
    <row r="246" spans="1:317" ht="30" customHeight="1">
      <c r="A246" s="116"/>
      <c r="B246" s="121"/>
      <c r="C246" s="304" t="s">
        <v>750</v>
      </c>
      <c r="D246" s="304"/>
      <c r="E246" s="304"/>
      <c r="F246" s="304"/>
      <c r="G246" s="304"/>
      <c r="H246" s="304"/>
      <c r="I246" s="304"/>
      <c r="J246" s="226">
        <f>+SUM(J226:J243)</f>
        <v>812693865.51090312</v>
      </c>
      <c r="K246" s="122"/>
      <c r="L246" s="116"/>
    </row>
    <row r="247" spans="1:317" s="143" customFormat="1" ht="16.149999999999999" thickBot="1">
      <c r="A247" s="139"/>
      <c r="B247" s="140"/>
      <c r="C247" s="144"/>
      <c r="D247" s="145"/>
      <c r="E247" s="145"/>
      <c r="F247" s="145"/>
      <c r="G247" s="145"/>
      <c r="H247" s="145"/>
      <c r="I247" s="145"/>
      <c r="J247" s="186"/>
      <c r="K247" s="141"/>
      <c r="L247" s="139"/>
      <c r="M247" s="146"/>
      <c r="N247" s="146"/>
      <c r="O247" s="146"/>
      <c r="P247" s="146"/>
      <c r="Q247" s="146"/>
      <c r="R247" s="146"/>
      <c r="S247" s="146"/>
      <c r="T247" s="146"/>
      <c r="U247" s="146"/>
      <c r="V247" s="146"/>
      <c r="W247" s="146"/>
      <c r="X247" s="146"/>
      <c r="Y247" s="146"/>
      <c r="Z247" s="146"/>
      <c r="AA247" s="146"/>
      <c r="AB247" s="146"/>
      <c r="AC247" s="146"/>
      <c r="AD247" s="146"/>
      <c r="AE247" s="146"/>
      <c r="AF247" s="146"/>
      <c r="AG247" s="146"/>
      <c r="AH247" s="146"/>
      <c r="AI247" s="146"/>
      <c r="AJ247" s="146"/>
      <c r="AK247" s="146"/>
      <c r="AL247" s="146"/>
      <c r="AM247" s="146"/>
      <c r="AN247" s="146"/>
      <c r="AO247" s="146"/>
      <c r="AP247" s="146"/>
      <c r="AQ247" s="146"/>
      <c r="AR247" s="146"/>
      <c r="AS247" s="146"/>
      <c r="AT247" s="146"/>
      <c r="AU247" s="146"/>
      <c r="AV247" s="146"/>
      <c r="AW247" s="146"/>
      <c r="AX247" s="146"/>
      <c r="AY247" s="146"/>
      <c r="AZ247" s="146"/>
      <c r="BA247" s="146"/>
      <c r="BB247" s="146"/>
      <c r="BC247" s="146"/>
      <c r="BD247" s="146"/>
      <c r="BE247" s="146"/>
      <c r="BF247" s="146"/>
      <c r="BG247" s="146"/>
      <c r="BH247" s="146"/>
      <c r="BI247" s="146"/>
      <c r="BJ247" s="146"/>
      <c r="BK247" s="146"/>
      <c r="BL247" s="146"/>
      <c r="BM247" s="146"/>
      <c r="BN247" s="146"/>
      <c r="BO247" s="146"/>
      <c r="BP247" s="146"/>
      <c r="BQ247" s="146"/>
      <c r="BR247" s="146"/>
      <c r="BS247" s="146"/>
      <c r="BT247" s="146"/>
      <c r="BU247" s="146"/>
      <c r="BV247" s="146"/>
      <c r="BW247" s="146"/>
      <c r="BX247" s="146"/>
      <c r="BY247" s="146"/>
      <c r="BZ247" s="146"/>
      <c r="CA247" s="146"/>
      <c r="CB247" s="146"/>
      <c r="CC247" s="146"/>
      <c r="CD247" s="146"/>
      <c r="CE247" s="146"/>
      <c r="CF247" s="146"/>
      <c r="CG247" s="146"/>
      <c r="CH247" s="146"/>
      <c r="CI247" s="146"/>
      <c r="CJ247" s="146"/>
      <c r="CK247" s="146"/>
      <c r="CL247" s="146"/>
      <c r="CM247" s="146"/>
      <c r="CN247" s="146"/>
      <c r="CO247" s="146"/>
      <c r="CP247" s="146"/>
      <c r="CQ247" s="146"/>
      <c r="CR247" s="146"/>
      <c r="CS247" s="146"/>
      <c r="CT247" s="146"/>
      <c r="CU247" s="146"/>
      <c r="CV247" s="146"/>
      <c r="CW247" s="146"/>
      <c r="CX247" s="146"/>
      <c r="CY247" s="146"/>
      <c r="CZ247" s="146"/>
      <c r="DA247" s="146"/>
      <c r="DB247" s="146"/>
      <c r="DC247" s="146"/>
      <c r="DD247" s="146"/>
      <c r="DE247" s="146"/>
      <c r="DF247" s="146"/>
      <c r="DG247" s="146"/>
      <c r="DH247" s="146"/>
      <c r="DI247" s="146"/>
      <c r="DJ247" s="146"/>
      <c r="DK247" s="146"/>
      <c r="DL247" s="146"/>
      <c r="DM247" s="146"/>
      <c r="DN247" s="146"/>
      <c r="DO247" s="146"/>
      <c r="DP247" s="146"/>
      <c r="DQ247" s="146"/>
      <c r="DR247" s="146"/>
      <c r="DS247" s="146"/>
      <c r="DT247" s="146"/>
      <c r="DU247" s="146"/>
      <c r="DV247" s="146"/>
      <c r="DW247" s="146"/>
      <c r="DX247" s="146"/>
      <c r="DY247" s="146"/>
      <c r="DZ247" s="146"/>
      <c r="EA247" s="146"/>
      <c r="EB247" s="146"/>
      <c r="EC247" s="146"/>
      <c r="ED247" s="146"/>
      <c r="EE247" s="146"/>
      <c r="EF247" s="146"/>
      <c r="EG247" s="146"/>
      <c r="EH247" s="146"/>
      <c r="EI247" s="146"/>
      <c r="EJ247" s="146"/>
      <c r="EK247" s="146"/>
      <c r="EL247" s="146"/>
      <c r="EM247" s="146"/>
      <c r="EN247" s="146"/>
      <c r="EO247" s="146"/>
      <c r="EP247" s="146"/>
      <c r="EQ247" s="146"/>
      <c r="ER247" s="146"/>
      <c r="ES247" s="146"/>
      <c r="ET247" s="146"/>
      <c r="EU247" s="146"/>
      <c r="EV247" s="146"/>
      <c r="EW247" s="146"/>
      <c r="EX247" s="146"/>
      <c r="EY247" s="146"/>
      <c r="EZ247" s="146"/>
      <c r="FA247" s="146"/>
      <c r="FB247" s="146"/>
      <c r="FC247" s="146"/>
      <c r="FD247" s="146"/>
      <c r="FE247" s="146"/>
      <c r="FF247" s="146"/>
      <c r="FG247" s="146"/>
      <c r="FH247" s="146"/>
      <c r="FI247" s="146"/>
      <c r="FJ247" s="146"/>
      <c r="FK247" s="146"/>
      <c r="FL247" s="146"/>
      <c r="FM247" s="146"/>
      <c r="FN247" s="146"/>
      <c r="FO247" s="146"/>
      <c r="FP247" s="146"/>
      <c r="FQ247" s="146"/>
      <c r="FR247" s="146"/>
      <c r="FS247" s="146"/>
      <c r="FT247" s="146"/>
      <c r="FU247" s="146"/>
      <c r="FV247" s="146"/>
      <c r="FW247" s="146"/>
      <c r="FX247" s="146"/>
      <c r="FY247" s="146"/>
      <c r="FZ247" s="146"/>
      <c r="GA247" s="146"/>
      <c r="GB247" s="146"/>
      <c r="GC247" s="146"/>
      <c r="GD247" s="146"/>
      <c r="GE247" s="146"/>
      <c r="GF247" s="146"/>
      <c r="GG247" s="146"/>
      <c r="GH247" s="146"/>
      <c r="GI247" s="146"/>
      <c r="GJ247" s="146"/>
      <c r="GK247" s="146"/>
      <c r="GL247" s="146"/>
      <c r="GM247" s="146"/>
      <c r="GN247" s="146"/>
      <c r="GO247" s="146"/>
      <c r="GP247" s="146"/>
      <c r="GQ247" s="146"/>
      <c r="GR247" s="146"/>
      <c r="GS247" s="146"/>
      <c r="GT247" s="146"/>
      <c r="GU247" s="146"/>
      <c r="GV247" s="146"/>
      <c r="GW247" s="146"/>
      <c r="GX247" s="146"/>
      <c r="GY247" s="146"/>
      <c r="GZ247" s="146"/>
      <c r="HA247" s="146"/>
      <c r="HB247" s="146"/>
      <c r="HC247" s="146"/>
      <c r="HD247" s="146"/>
      <c r="HE247" s="146"/>
      <c r="HF247" s="146"/>
      <c r="HG247" s="146"/>
      <c r="HH247" s="146"/>
      <c r="HI247" s="146"/>
      <c r="HJ247" s="146"/>
      <c r="HK247" s="146"/>
      <c r="HL247" s="146"/>
      <c r="HM247" s="146"/>
      <c r="HN247" s="146"/>
      <c r="HO247" s="146"/>
      <c r="HP247" s="146"/>
      <c r="HQ247" s="146"/>
      <c r="HR247" s="146"/>
      <c r="HS247" s="146"/>
      <c r="HT247" s="146"/>
      <c r="HU247" s="146"/>
      <c r="HV247" s="146"/>
      <c r="HW247" s="146"/>
      <c r="HX247" s="146"/>
      <c r="HY247" s="146"/>
      <c r="HZ247" s="146"/>
      <c r="IA247" s="146"/>
      <c r="IB247" s="146"/>
      <c r="IC247" s="146"/>
      <c r="ID247" s="146"/>
      <c r="IE247" s="146"/>
      <c r="IF247" s="146"/>
      <c r="IG247" s="146"/>
      <c r="IH247" s="146"/>
      <c r="II247" s="146"/>
      <c r="IJ247" s="146"/>
      <c r="IK247" s="146"/>
      <c r="IL247" s="146"/>
      <c r="IM247" s="146"/>
      <c r="IN247" s="146"/>
      <c r="IO247" s="146"/>
      <c r="IP247" s="146"/>
      <c r="IQ247" s="146"/>
      <c r="IR247" s="146"/>
      <c r="IS247" s="146"/>
      <c r="IT247" s="146"/>
      <c r="IU247" s="146"/>
      <c r="IV247" s="146"/>
      <c r="IW247" s="146"/>
      <c r="IX247" s="146"/>
      <c r="IY247" s="146"/>
      <c r="IZ247" s="146"/>
      <c r="JA247" s="146"/>
      <c r="JB247" s="146"/>
      <c r="JC247" s="146"/>
      <c r="JD247" s="146"/>
      <c r="JE247" s="146"/>
      <c r="JF247" s="146"/>
      <c r="JG247" s="146"/>
      <c r="JH247" s="146"/>
      <c r="JI247" s="146"/>
      <c r="JJ247" s="146"/>
      <c r="JK247" s="146"/>
      <c r="JL247" s="146"/>
      <c r="JM247" s="146"/>
      <c r="JN247" s="146"/>
      <c r="JO247" s="146"/>
      <c r="JP247" s="146"/>
      <c r="JQ247" s="146"/>
      <c r="JR247" s="146"/>
      <c r="JS247" s="146"/>
      <c r="JT247" s="146"/>
      <c r="JU247" s="146"/>
      <c r="JV247" s="146"/>
      <c r="JW247" s="146"/>
      <c r="JX247" s="146"/>
      <c r="JY247" s="146"/>
      <c r="JZ247" s="146"/>
      <c r="KA247" s="146"/>
      <c r="KB247" s="146"/>
      <c r="KC247" s="146"/>
      <c r="KD247" s="146"/>
      <c r="KE247" s="146"/>
      <c r="KF247" s="146"/>
      <c r="KG247" s="146"/>
      <c r="KH247" s="146"/>
      <c r="KI247" s="146"/>
      <c r="KJ247" s="146"/>
      <c r="KK247" s="146"/>
      <c r="KL247" s="146"/>
      <c r="KM247" s="146"/>
      <c r="KN247" s="146"/>
      <c r="KO247" s="146"/>
      <c r="KP247" s="146"/>
      <c r="KQ247" s="146"/>
      <c r="KR247" s="146"/>
      <c r="KS247" s="146"/>
      <c r="KT247" s="146"/>
      <c r="KU247" s="146"/>
      <c r="KV247" s="146"/>
      <c r="KW247" s="146"/>
      <c r="KX247" s="146"/>
      <c r="KY247" s="146"/>
      <c r="KZ247" s="146"/>
      <c r="LA247" s="146"/>
      <c r="LB247" s="146"/>
      <c r="LC247" s="146"/>
      <c r="LD247" s="146"/>
      <c r="LE247" s="146"/>
    </row>
    <row r="248" spans="1:317" s="143" customFormat="1" ht="37.9" customHeight="1" thickBot="1">
      <c r="A248" s="139"/>
      <c r="B248" s="140"/>
      <c r="C248" s="147"/>
      <c r="D248" s="189"/>
      <c r="E248" s="305" t="s">
        <v>751</v>
      </c>
      <c r="F248" s="306"/>
      <c r="G248" s="306"/>
      <c r="H248" s="203"/>
      <c r="I248" s="200" t="s">
        <v>752</v>
      </c>
      <c r="J248" s="195">
        <v>772270939.27909708</v>
      </c>
      <c r="K248" s="141"/>
      <c r="L248" s="139"/>
      <c r="M248" s="146"/>
      <c r="N248" s="146"/>
      <c r="O248" s="146"/>
      <c r="P248" s="146"/>
      <c r="Q248" s="146"/>
      <c r="R248" s="146"/>
      <c r="S248" s="146"/>
      <c r="T248" s="146"/>
      <c r="U248" s="146"/>
      <c r="V248" s="146"/>
      <c r="W248" s="146"/>
      <c r="X248" s="146"/>
      <c r="Y248" s="146"/>
      <c r="Z248" s="146"/>
      <c r="AA248" s="146"/>
      <c r="AB248" s="146"/>
      <c r="AC248" s="146"/>
      <c r="AD248" s="146"/>
      <c r="AE248" s="146"/>
      <c r="AF248" s="146"/>
      <c r="AG248" s="146"/>
      <c r="AH248" s="146"/>
      <c r="AI248" s="146"/>
      <c r="AJ248" s="146"/>
      <c r="AK248" s="146"/>
      <c r="AL248" s="146"/>
      <c r="AM248" s="146"/>
      <c r="AN248" s="146"/>
      <c r="AO248" s="146"/>
      <c r="AP248" s="146"/>
      <c r="AQ248" s="146"/>
      <c r="AR248" s="146"/>
      <c r="AS248" s="146"/>
      <c r="AT248" s="146"/>
      <c r="AU248" s="146"/>
      <c r="AV248" s="146"/>
      <c r="AW248" s="146"/>
      <c r="AX248" s="146"/>
      <c r="AY248" s="146"/>
      <c r="AZ248" s="146"/>
      <c r="BA248" s="146"/>
      <c r="BB248" s="146"/>
      <c r="BC248" s="146"/>
      <c r="BD248" s="146"/>
      <c r="BE248" s="146"/>
      <c r="BF248" s="146"/>
      <c r="BG248" s="146"/>
      <c r="BH248" s="146"/>
      <c r="BI248" s="146"/>
      <c r="BJ248" s="146"/>
      <c r="BK248" s="146"/>
      <c r="BL248" s="146"/>
      <c r="BM248" s="146"/>
      <c r="BN248" s="146"/>
      <c r="BO248" s="146"/>
      <c r="BP248" s="146"/>
      <c r="BQ248" s="146"/>
      <c r="BR248" s="146"/>
      <c r="BS248" s="146"/>
      <c r="BT248" s="146"/>
      <c r="BU248" s="146"/>
      <c r="BV248" s="146"/>
      <c r="BW248" s="146"/>
      <c r="BX248" s="146"/>
      <c r="BY248" s="146"/>
      <c r="BZ248" s="146"/>
      <c r="CA248" s="146"/>
      <c r="CB248" s="146"/>
      <c r="CC248" s="146"/>
      <c r="CD248" s="146"/>
      <c r="CE248" s="146"/>
      <c r="CF248" s="146"/>
      <c r="CG248" s="146"/>
      <c r="CH248" s="146"/>
      <c r="CI248" s="146"/>
      <c r="CJ248" s="146"/>
      <c r="CK248" s="146"/>
      <c r="CL248" s="146"/>
      <c r="CM248" s="146"/>
      <c r="CN248" s="146"/>
      <c r="CO248" s="146"/>
      <c r="CP248" s="146"/>
      <c r="CQ248" s="146"/>
      <c r="CR248" s="146"/>
      <c r="CS248" s="146"/>
      <c r="CT248" s="146"/>
      <c r="CU248" s="146"/>
      <c r="CV248" s="146"/>
      <c r="CW248" s="146"/>
      <c r="CX248" s="146"/>
      <c r="CY248" s="146"/>
      <c r="CZ248" s="146"/>
      <c r="DA248" s="146"/>
      <c r="DB248" s="146"/>
      <c r="DC248" s="146"/>
      <c r="DD248" s="146"/>
      <c r="DE248" s="146"/>
      <c r="DF248" s="146"/>
      <c r="DG248" s="146"/>
      <c r="DH248" s="146"/>
      <c r="DI248" s="146"/>
      <c r="DJ248" s="146"/>
      <c r="DK248" s="146"/>
      <c r="DL248" s="146"/>
      <c r="DM248" s="146"/>
      <c r="DN248" s="146"/>
      <c r="DO248" s="146"/>
      <c r="DP248" s="146"/>
      <c r="DQ248" s="146"/>
      <c r="DR248" s="146"/>
      <c r="DS248" s="146"/>
      <c r="DT248" s="146"/>
      <c r="DU248" s="146"/>
      <c r="DV248" s="146"/>
      <c r="DW248" s="146"/>
      <c r="DX248" s="146"/>
      <c r="DY248" s="146"/>
      <c r="DZ248" s="146"/>
      <c r="EA248" s="146"/>
      <c r="EB248" s="146"/>
      <c r="EC248" s="146"/>
      <c r="ED248" s="146"/>
      <c r="EE248" s="146"/>
      <c r="EF248" s="146"/>
      <c r="EG248" s="146"/>
      <c r="EH248" s="146"/>
      <c r="EI248" s="146"/>
      <c r="EJ248" s="146"/>
      <c r="EK248" s="146"/>
      <c r="EL248" s="146"/>
      <c r="EM248" s="146"/>
      <c r="EN248" s="146"/>
      <c r="EO248" s="146"/>
      <c r="EP248" s="146"/>
      <c r="EQ248" s="146"/>
      <c r="ER248" s="146"/>
      <c r="ES248" s="146"/>
      <c r="ET248" s="146"/>
      <c r="EU248" s="146"/>
      <c r="EV248" s="146"/>
      <c r="EW248" s="146"/>
      <c r="EX248" s="146"/>
      <c r="EY248" s="146"/>
      <c r="EZ248" s="146"/>
      <c r="FA248" s="146"/>
      <c r="FB248" s="146"/>
      <c r="FC248" s="146"/>
      <c r="FD248" s="146"/>
      <c r="FE248" s="146"/>
      <c r="FF248" s="146"/>
      <c r="FG248" s="146"/>
      <c r="FH248" s="146"/>
      <c r="FI248" s="146"/>
      <c r="FJ248" s="146"/>
      <c r="FK248" s="146"/>
      <c r="FL248" s="146"/>
      <c r="FM248" s="146"/>
      <c r="FN248" s="146"/>
      <c r="FO248" s="146"/>
      <c r="FP248" s="146"/>
      <c r="FQ248" s="146"/>
      <c r="FR248" s="146"/>
      <c r="FS248" s="146"/>
      <c r="FT248" s="146"/>
      <c r="FU248" s="146"/>
      <c r="FV248" s="146"/>
      <c r="FW248" s="146"/>
      <c r="FX248" s="146"/>
      <c r="FY248" s="146"/>
      <c r="FZ248" s="146"/>
      <c r="GA248" s="146"/>
      <c r="GB248" s="146"/>
      <c r="GC248" s="146"/>
      <c r="GD248" s="146"/>
      <c r="GE248" s="146"/>
      <c r="GF248" s="146"/>
      <c r="GG248" s="146"/>
      <c r="GH248" s="146"/>
      <c r="GI248" s="146"/>
      <c r="GJ248" s="146"/>
      <c r="GK248" s="146"/>
      <c r="GL248" s="146"/>
      <c r="GM248" s="146"/>
      <c r="GN248" s="146"/>
      <c r="GO248" s="146"/>
      <c r="GP248" s="146"/>
      <c r="GQ248" s="146"/>
      <c r="GR248" s="146"/>
      <c r="GS248" s="146"/>
      <c r="GT248" s="146"/>
      <c r="GU248" s="146"/>
      <c r="GV248" s="146"/>
      <c r="GW248" s="146"/>
      <c r="GX248" s="146"/>
      <c r="GY248" s="146"/>
      <c r="GZ248" s="146"/>
      <c r="HA248" s="146"/>
      <c r="HB248" s="146"/>
      <c r="HC248" s="146"/>
      <c r="HD248" s="146"/>
      <c r="HE248" s="146"/>
      <c r="HF248" s="146"/>
      <c r="HG248" s="146"/>
      <c r="HH248" s="146"/>
      <c r="HI248" s="146"/>
      <c r="HJ248" s="146"/>
      <c r="HK248" s="146"/>
      <c r="HL248" s="146"/>
      <c r="HM248" s="146"/>
      <c r="HN248" s="146"/>
      <c r="HO248" s="146"/>
      <c r="HP248" s="146"/>
      <c r="HQ248" s="146"/>
      <c r="HR248" s="146"/>
      <c r="HS248" s="146"/>
      <c r="HT248" s="146"/>
      <c r="HU248" s="146"/>
      <c r="HV248" s="146"/>
      <c r="HW248" s="146"/>
      <c r="HX248" s="146"/>
      <c r="HY248" s="146"/>
      <c r="HZ248" s="146"/>
      <c r="IA248" s="146"/>
      <c r="IB248" s="146"/>
      <c r="IC248" s="146"/>
      <c r="ID248" s="146"/>
      <c r="IE248" s="146"/>
      <c r="IF248" s="146"/>
      <c r="IG248" s="146"/>
      <c r="IH248" s="146"/>
      <c r="II248" s="146"/>
      <c r="IJ248" s="146"/>
      <c r="IK248" s="146"/>
      <c r="IL248" s="146"/>
      <c r="IM248" s="146"/>
      <c r="IN248" s="146"/>
      <c r="IO248" s="146"/>
      <c r="IP248" s="146"/>
      <c r="IQ248" s="146"/>
      <c r="IR248" s="146"/>
      <c r="IS248" s="146"/>
      <c r="IT248" s="146"/>
      <c r="IU248" s="146"/>
      <c r="IV248" s="146"/>
      <c r="IW248" s="146"/>
      <c r="IX248" s="146"/>
      <c r="IY248" s="146"/>
      <c r="IZ248" s="146"/>
      <c r="JA248" s="146"/>
      <c r="JB248" s="146"/>
      <c r="JC248" s="146"/>
      <c r="JD248" s="146"/>
      <c r="JE248" s="146"/>
      <c r="JF248" s="146"/>
      <c r="JG248" s="146"/>
      <c r="JH248" s="146"/>
      <c r="JI248" s="146"/>
      <c r="JJ248" s="146"/>
      <c r="JK248" s="146"/>
      <c r="JL248" s="146"/>
      <c r="JM248" s="146"/>
      <c r="JN248" s="146"/>
      <c r="JO248" s="146"/>
      <c r="JP248" s="146"/>
      <c r="JQ248" s="146"/>
      <c r="JR248" s="146"/>
      <c r="JS248" s="146"/>
      <c r="JT248" s="146"/>
      <c r="JU248" s="146"/>
      <c r="JV248" s="146"/>
      <c r="JW248" s="146"/>
      <c r="JX248" s="146"/>
      <c r="JY248" s="146"/>
      <c r="JZ248" s="146"/>
      <c r="KA248" s="146"/>
      <c r="KB248" s="146"/>
      <c r="KC248" s="146"/>
      <c r="KD248" s="146"/>
      <c r="KE248" s="146"/>
      <c r="KF248" s="146"/>
      <c r="KG248" s="146"/>
      <c r="KH248" s="146"/>
      <c r="KI248" s="146"/>
      <c r="KJ248" s="146"/>
      <c r="KK248" s="146"/>
      <c r="KL248" s="146"/>
      <c r="KM248" s="146"/>
      <c r="KN248" s="146"/>
      <c r="KO248" s="146"/>
      <c r="KP248" s="146"/>
      <c r="KQ248" s="146"/>
      <c r="KR248" s="146"/>
      <c r="KS248" s="146"/>
      <c r="KT248" s="146"/>
      <c r="KU248" s="146"/>
      <c r="KV248" s="146"/>
      <c r="KW248" s="146"/>
      <c r="KX248" s="146"/>
      <c r="KY248" s="146"/>
      <c r="KZ248" s="146"/>
      <c r="LA248" s="146"/>
      <c r="LB248" s="146"/>
      <c r="LC248" s="146"/>
      <c r="LD248" s="146"/>
      <c r="LE248" s="146"/>
    </row>
    <row r="249" spans="1:317" s="143" customFormat="1" ht="37.9" customHeight="1" thickBot="1">
      <c r="A249" s="139"/>
      <c r="B249" s="140"/>
      <c r="C249" s="147"/>
      <c r="D249" s="189"/>
      <c r="E249" s="305" t="s">
        <v>753</v>
      </c>
      <c r="F249" s="306"/>
      <c r="G249" s="306"/>
      <c r="H249" s="203"/>
      <c r="I249" s="202">
        <v>4.1792000000000003E-2</v>
      </c>
      <c r="J249" s="196">
        <f>ROUND((($J$245+$J$248+$J$253)/1.334247)*I249,2)</f>
        <v>574908016.96000004</v>
      </c>
      <c r="K249" s="141"/>
      <c r="L249" s="139"/>
      <c r="M249" s="229"/>
      <c r="N249" s="230"/>
    </row>
    <row r="250" spans="1:317" s="143" customFormat="1" ht="37.9" customHeight="1" thickBot="1">
      <c r="A250" s="139"/>
      <c r="B250" s="140"/>
      <c r="C250" s="147"/>
      <c r="D250" s="189"/>
      <c r="E250" s="305" t="s">
        <v>754</v>
      </c>
      <c r="F250" s="306"/>
      <c r="G250" s="306"/>
      <c r="H250" s="203"/>
      <c r="I250" s="202">
        <v>2.2169000000000001E-2</v>
      </c>
      <c r="J250" s="196">
        <f t="shared" ref="J250:J251" si="12">ROUND((($J$245+$J$248+$J$253)/1.334247)*I250,2)</f>
        <v>304965922.38</v>
      </c>
      <c r="K250" s="141"/>
      <c r="L250" s="139"/>
      <c r="M250" s="229"/>
    </row>
    <row r="251" spans="1:317" s="143" customFormat="1" ht="37.9" customHeight="1" thickBot="1">
      <c r="A251" s="139"/>
      <c r="B251" s="140"/>
      <c r="C251" s="147"/>
      <c r="D251" s="189"/>
      <c r="E251" s="305" t="s">
        <v>755</v>
      </c>
      <c r="F251" s="306"/>
      <c r="G251" s="306"/>
      <c r="H251" s="203"/>
      <c r="I251" s="202">
        <v>2.0926E-2</v>
      </c>
      <c r="J251" s="196">
        <f t="shared" si="12"/>
        <v>287866700.87</v>
      </c>
      <c r="K251" s="141"/>
      <c r="L251" s="139"/>
    </row>
    <row r="252" spans="1:317" s="143" customFormat="1" ht="30" customHeight="1" thickBot="1">
      <c r="A252" s="139"/>
      <c r="B252" s="140"/>
      <c r="C252" s="147"/>
      <c r="D252" s="190"/>
      <c r="E252" s="305" t="s">
        <v>756</v>
      </c>
      <c r="F252" s="306"/>
      <c r="G252" s="306"/>
      <c r="H252" s="208"/>
      <c r="I252" s="201" t="s">
        <v>752</v>
      </c>
      <c r="J252" s="199">
        <v>161689876</v>
      </c>
      <c r="K252" s="141"/>
      <c r="L252" s="139"/>
    </row>
    <row r="253" spans="1:317" s="143" customFormat="1" ht="30" customHeight="1" thickBot="1">
      <c r="A253" s="139"/>
      <c r="B253" s="140"/>
      <c r="C253" s="147"/>
      <c r="D253" s="190"/>
      <c r="E253" s="318" t="s">
        <v>757</v>
      </c>
      <c r="F253" s="319"/>
      <c r="G253" s="319"/>
      <c r="H253" s="319"/>
      <c r="I253" s="319"/>
      <c r="J253" s="199"/>
      <c r="K253" s="141"/>
      <c r="L253" s="139"/>
      <c r="M253" s="142"/>
    </row>
    <row r="254" spans="1:317" s="143" customFormat="1" ht="30" customHeight="1" thickBot="1">
      <c r="A254" s="139"/>
      <c r="B254" s="140"/>
      <c r="C254" s="148"/>
      <c r="D254" s="149"/>
      <c r="E254" s="320" t="s">
        <v>758</v>
      </c>
      <c r="F254" s="321"/>
      <c r="G254" s="321"/>
      <c r="H254" s="321"/>
      <c r="I254" s="321"/>
      <c r="J254" s="228">
        <f>J245+J246+J248+J249+J250+J251+J252</f>
        <v>20496577313</v>
      </c>
      <c r="K254" s="141"/>
      <c r="L254" s="139"/>
      <c r="M254" s="132"/>
      <c r="N254" s="132"/>
      <c r="O254" s="132"/>
      <c r="P254" s="132"/>
      <c r="Q254" s="132"/>
      <c r="R254" s="132"/>
      <c r="S254" s="132"/>
      <c r="T254" s="132"/>
      <c r="U254" s="132"/>
      <c r="V254" s="132"/>
      <c r="W254" s="132"/>
      <c r="X254" s="132"/>
      <c r="Y254" s="132"/>
      <c r="Z254" s="132"/>
      <c r="AA254" s="132"/>
      <c r="AB254" s="132"/>
      <c r="AC254" s="132"/>
      <c r="AD254" s="132"/>
      <c r="AE254" s="132"/>
      <c r="AF254" s="132"/>
      <c r="AG254" s="132"/>
      <c r="AH254" s="132"/>
      <c r="AI254" s="132"/>
      <c r="AJ254" s="132"/>
      <c r="AK254" s="132"/>
      <c r="AL254" s="132"/>
      <c r="AM254" s="132"/>
      <c r="AN254" s="132"/>
      <c r="AO254" s="132"/>
      <c r="AP254" s="132"/>
      <c r="AQ254" s="132"/>
      <c r="AR254" s="132"/>
      <c r="AS254" s="132"/>
      <c r="AT254" s="132"/>
      <c r="AU254" s="132"/>
      <c r="AV254" s="132"/>
      <c r="AW254" s="132"/>
      <c r="AX254" s="132"/>
      <c r="AY254" s="132"/>
      <c r="AZ254" s="132"/>
      <c r="BA254" s="132"/>
      <c r="BB254" s="132"/>
      <c r="BC254" s="132"/>
      <c r="BD254" s="132"/>
      <c r="BE254" s="132"/>
      <c r="BF254" s="132"/>
      <c r="BG254" s="132"/>
      <c r="BH254" s="132"/>
      <c r="BI254" s="132"/>
      <c r="BJ254" s="132"/>
      <c r="BK254" s="132"/>
      <c r="BL254" s="132"/>
      <c r="BM254" s="132"/>
      <c r="BN254" s="132"/>
      <c r="BO254" s="132"/>
      <c r="BP254" s="132"/>
      <c r="BQ254" s="132"/>
      <c r="BR254" s="132"/>
      <c r="BS254" s="132"/>
      <c r="BT254" s="132"/>
      <c r="BU254" s="132"/>
      <c r="BV254" s="132"/>
      <c r="BW254" s="132"/>
      <c r="BX254" s="132"/>
      <c r="BY254" s="132"/>
      <c r="BZ254" s="132"/>
      <c r="CA254" s="132"/>
      <c r="CB254" s="132"/>
      <c r="CC254" s="132"/>
      <c r="CD254" s="132"/>
      <c r="CE254" s="132"/>
      <c r="CF254" s="132"/>
      <c r="CG254" s="132"/>
      <c r="CH254" s="132"/>
      <c r="CI254" s="132"/>
      <c r="CJ254" s="132"/>
      <c r="CK254" s="132"/>
      <c r="CL254" s="132"/>
      <c r="CM254" s="132"/>
      <c r="CN254" s="132"/>
      <c r="CO254" s="132"/>
      <c r="CP254" s="132"/>
      <c r="CQ254" s="132"/>
      <c r="CR254" s="132"/>
      <c r="CS254" s="132"/>
      <c r="CT254" s="132"/>
      <c r="CU254" s="132"/>
      <c r="CV254" s="132"/>
      <c r="CW254" s="132"/>
      <c r="CX254" s="132"/>
      <c r="CY254" s="132"/>
      <c r="CZ254" s="132"/>
      <c r="DA254" s="132"/>
      <c r="DB254" s="132"/>
      <c r="DC254" s="132"/>
      <c r="DD254" s="132"/>
      <c r="DE254" s="132"/>
      <c r="DF254" s="132"/>
      <c r="DG254" s="132"/>
      <c r="DH254" s="132"/>
      <c r="DI254" s="132"/>
      <c r="DJ254" s="132"/>
      <c r="DK254" s="132"/>
      <c r="DL254" s="132"/>
      <c r="DM254" s="132"/>
      <c r="DN254" s="132"/>
      <c r="DO254" s="132"/>
      <c r="DP254" s="132"/>
      <c r="DQ254" s="132"/>
      <c r="DR254" s="132"/>
      <c r="DS254" s="132"/>
      <c r="DT254" s="132"/>
      <c r="DU254" s="132"/>
      <c r="DV254" s="132"/>
      <c r="DW254" s="132"/>
      <c r="DX254" s="132"/>
      <c r="DY254" s="132"/>
      <c r="DZ254" s="132"/>
      <c r="EA254" s="132"/>
      <c r="EB254" s="132"/>
      <c r="EC254" s="132"/>
      <c r="ED254" s="132"/>
      <c r="EE254" s="132"/>
      <c r="EF254" s="132"/>
      <c r="EG254" s="132"/>
      <c r="EH254" s="132"/>
      <c r="EI254" s="132"/>
      <c r="EJ254" s="132"/>
      <c r="EK254" s="132"/>
      <c r="EL254" s="132"/>
      <c r="EM254" s="132"/>
      <c r="EN254" s="132"/>
      <c r="EO254" s="132"/>
      <c r="EP254" s="132"/>
      <c r="EQ254" s="132"/>
      <c r="ER254" s="132"/>
      <c r="ES254" s="132"/>
      <c r="ET254" s="132"/>
      <c r="EU254" s="132"/>
      <c r="EV254" s="132"/>
      <c r="EW254" s="132"/>
      <c r="EX254" s="132"/>
      <c r="EY254" s="132"/>
      <c r="EZ254" s="132"/>
      <c r="FA254" s="132"/>
      <c r="FB254" s="132"/>
      <c r="FC254" s="132"/>
      <c r="FD254" s="132"/>
      <c r="FE254" s="132"/>
      <c r="FF254" s="132"/>
      <c r="FG254" s="132"/>
      <c r="FH254" s="132"/>
      <c r="FI254" s="132"/>
      <c r="FJ254" s="132"/>
      <c r="FK254" s="132"/>
      <c r="FL254" s="132"/>
      <c r="FM254" s="132"/>
      <c r="FN254" s="132"/>
      <c r="FO254" s="132"/>
      <c r="FP254" s="132"/>
      <c r="FQ254" s="132"/>
      <c r="FR254" s="132"/>
      <c r="FS254" s="132"/>
      <c r="FT254" s="132"/>
      <c r="FU254" s="132"/>
      <c r="FV254" s="132"/>
      <c r="FW254" s="132"/>
      <c r="FX254" s="132"/>
      <c r="FY254" s="132"/>
      <c r="FZ254" s="132"/>
      <c r="GA254" s="132"/>
      <c r="GB254" s="132"/>
      <c r="GC254" s="132"/>
      <c r="GD254" s="132"/>
      <c r="GE254" s="132"/>
      <c r="GF254" s="132"/>
      <c r="GG254" s="132"/>
      <c r="GH254" s="132"/>
      <c r="GI254" s="132"/>
      <c r="GJ254" s="132"/>
      <c r="GK254" s="132"/>
      <c r="GL254" s="132"/>
      <c r="GM254" s="132"/>
      <c r="GN254" s="132"/>
      <c r="GO254" s="132"/>
      <c r="GP254" s="132"/>
      <c r="GQ254" s="132"/>
      <c r="GR254" s="132"/>
      <c r="GS254" s="132"/>
      <c r="GT254" s="132"/>
      <c r="GU254" s="132"/>
      <c r="GV254" s="132"/>
      <c r="GW254" s="132"/>
      <c r="GX254" s="132"/>
      <c r="GY254" s="132"/>
      <c r="GZ254" s="132"/>
      <c r="HA254" s="132"/>
      <c r="HB254" s="132"/>
      <c r="HC254" s="132"/>
      <c r="HD254" s="132"/>
      <c r="HE254" s="132"/>
      <c r="HF254" s="132"/>
      <c r="HG254" s="132"/>
      <c r="HH254" s="132"/>
      <c r="HI254" s="132"/>
      <c r="HJ254" s="132"/>
      <c r="HK254" s="132"/>
      <c r="HL254" s="132"/>
      <c r="HM254" s="132"/>
      <c r="HN254" s="132"/>
      <c r="HO254" s="132"/>
      <c r="HP254" s="132"/>
      <c r="HQ254" s="132"/>
      <c r="HR254" s="132"/>
      <c r="HS254" s="132"/>
      <c r="HT254" s="132"/>
      <c r="HU254" s="132"/>
      <c r="HV254" s="132"/>
      <c r="HW254" s="132"/>
      <c r="HX254" s="132"/>
      <c r="HY254" s="132"/>
      <c r="HZ254" s="132"/>
      <c r="IA254" s="132"/>
      <c r="IB254" s="132"/>
      <c r="IC254" s="132"/>
      <c r="ID254" s="132"/>
      <c r="IE254" s="132"/>
      <c r="IF254" s="132"/>
      <c r="IG254" s="132"/>
      <c r="IH254" s="132"/>
      <c r="II254" s="132"/>
      <c r="IJ254" s="132"/>
      <c r="IK254" s="132"/>
      <c r="IL254" s="132"/>
      <c r="IM254" s="132"/>
      <c r="IN254" s="132"/>
      <c r="IO254" s="132"/>
      <c r="IP254" s="132"/>
      <c r="IQ254" s="132"/>
      <c r="IR254" s="132"/>
      <c r="IS254" s="132"/>
      <c r="IT254" s="132"/>
      <c r="IU254" s="132"/>
      <c r="IV254" s="132"/>
      <c r="IW254" s="132"/>
      <c r="IX254" s="132"/>
      <c r="IY254" s="132"/>
      <c r="IZ254" s="132"/>
      <c r="JA254" s="132"/>
      <c r="JB254" s="132"/>
      <c r="JC254" s="132"/>
      <c r="JD254" s="132"/>
      <c r="JE254" s="132"/>
      <c r="JF254" s="132"/>
      <c r="JG254" s="132"/>
      <c r="JH254" s="132"/>
      <c r="JI254" s="132"/>
      <c r="JJ254" s="132"/>
      <c r="JK254" s="132"/>
      <c r="JL254" s="132"/>
      <c r="JM254" s="132"/>
      <c r="JN254" s="132"/>
      <c r="JO254" s="132"/>
      <c r="JP254" s="132"/>
      <c r="JQ254" s="132"/>
      <c r="JR254" s="132"/>
      <c r="JS254" s="132"/>
      <c r="JT254" s="132"/>
      <c r="JU254" s="132"/>
      <c r="JV254" s="132"/>
      <c r="JW254" s="132"/>
      <c r="JX254" s="132"/>
      <c r="JY254" s="132"/>
      <c r="JZ254" s="132"/>
      <c r="KA254" s="132"/>
      <c r="KB254" s="132"/>
      <c r="KC254" s="132"/>
      <c r="KD254" s="132"/>
      <c r="KE254" s="132"/>
      <c r="KF254" s="132"/>
      <c r="KG254" s="132"/>
      <c r="KH254" s="132"/>
      <c r="KI254" s="132"/>
      <c r="KJ254" s="132"/>
      <c r="KK254" s="132"/>
      <c r="KL254" s="132"/>
      <c r="KM254" s="132"/>
      <c r="KN254" s="132"/>
      <c r="KO254" s="132"/>
      <c r="KP254" s="132"/>
      <c r="KQ254" s="132"/>
      <c r="KR254" s="132"/>
      <c r="KS254" s="132"/>
      <c r="KT254" s="132"/>
      <c r="KU254" s="132"/>
      <c r="KV254" s="132"/>
      <c r="KW254" s="132"/>
      <c r="KX254" s="132"/>
      <c r="KY254" s="132"/>
      <c r="KZ254" s="132"/>
      <c r="LA254" s="132"/>
      <c r="LB254" s="132"/>
      <c r="LC254" s="132"/>
      <c r="LD254" s="132"/>
      <c r="LE254" s="132"/>
    </row>
    <row r="255" spans="1:317" s="143" customFormat="1" ht="16.149999999999999" thickBot="1">
      <c r="A255" s="139"/>
      <c r="B255" s="140"/>
      <c r="C255" s="150"/>
      <c r="D255" s="189"/>
      <c r="E255" s="150"/>
      <c r="F255" s="150"/>
      <c r="G255" s="150"/>
      <c r="H255" s="150"/>
      <c r="I255" s="150"/>
      <c r="J255" s="191"/>
      <c r="K255" s="141"/>
      <c r="L255" s="139"/>
    </row>
    <row r="256" spans="1:317" s="143" customFormat="1" ht="15.6">
      <c r="A256" s="139"/>
      <c r="B256" s="140"/>
      <c r="C256" s="151"/>
      <c r="D256" s="322"/>
      <c r="E256" s="322"/>
      <c r="F256" s="322"/>
      <c r="G256" s="322"/>
      <c r="H256" s="322"/>
      <c r="I256" s="322"/>
      <c r="J256" s="323"/>
      <c r="K256" s="152"/>
      <c r="L256" s="204"/>
      <c r="M256" s="142"/>
      <c r="N256" s="142"/>
      <c r="O256" s="142"/>
      <c r="P256" s="142"/>
      <c r="Q256" s="142"/>
      <c r="R256" s="142"/>
      <c r="S256" s="142"/>
      <c r="T256" s="142"/>
      <c r="U256" s="142"/>
      <c r="V256" s="142"/>
      <c r="W256" s="142"/>
      <c r="X256" s="142"/>
      <c r="Y256" s="142"/>
      <c r="Z256" s="142"/>
      <c r="AA256" s="142"/>
      <c r="AB256" s="142"/>
      <c r="AC256" s="142"/>
      <c r="AD256" s="142"/>
      <c r="AE256" s="142"/>
      <c r="AF256" s="142"/>
      <c r="AG256" s="142"/>
      <c r="AH256" s="142"/>
      <c r="AI256" s="142"/>
      <c r="AJ256" s="142"/>
      <c r="AK256" s="142"/>
      <c r="AL256" s="142"/>
      <c r="AM256" s="142"/>
      <c r="AN256" s="142"/>
      <c r="AO256" s="142"/>
      <c r="AP256" s="142"/>
      <c r="AQ256" s="142"/>
      <c r="AR256" s="142"/>
      <c r="AS256" s="142"/>
      <c r="AT256" s="142"/>
      <c r="AU256" s="142"/>
      <c r="AV256" s="142"/>
      <c r="AW256" s="142"/>
      <c r="AX256" s="142"/>
      <c r="AY256" s="142"/>
      <c r="AZ256" s="142"/>
      <c r="BA256" s="142"/>
      <c r="BB256" s="142"/>
      <c r="BC256" s="142"/>
      <c r="BD256" s="142"/>
      <c r="BE256" s="142"/>
      <c r="BF256" s="142"/>
      <c r="BG256" s="142"/>
      <c r="BH256" s="142"/>
      <c r="BI256" s="142"/>
      <c r="BJ256" s="142"/>
      <c r="BK256" s="142"/>
      <c r="BL256" s="142"/>
      <c r="BM256" s="142"/>
      <c r="BN256" s="142"/>
      <c r="BO256" s="142"/>
      <c r="BP256" s="142"/>
      <c r="BQ256" s="142"/>
      <c r="BR256" s="142"/>
      <c r="BS256" s="142"/>
      <c r="BT256" s="142"/>
      <c r="BU256" s="142"/>
      <c r="BV256" s="142"/>
      <c r="BW256" s="142"/>
      <c r="BX256" s="142"/>
      <c r="BY256" s="142"/>
      <c r="BZ256" s="142"/>
      <c r="CA256" s="142"/>
      <c r="CB256" s="142"/>
      <c r="CC256" s="142"/>
      <c r="CD256" s="142"/>
      <c r="CE256" s="142"/>
      <c r="CF256" s="142"/>
      <c r="CG256" s="142"/>
      <c r="CH256" s="142"/>
      <c r="CI256" s="142"/>
      <c r="CJ256" s="142"/>
      <c r="CK256" s="142"/>
      <c r="CL256" s="142"/>
      <c r="CM256" s="142"/>
      <c r="CN256" s="142"/>
      <c r="CO256" s="142"/>
      <c r="CP256" s="142"/>
      <c r="CQ256" s="142"/>
      <c r="CR256" s="142"/>
      <c r="CS256" s="142"/>
      <c r="CT256" s="142"/>
      <c r="CU256" s="142"/>
      <c r="CV256" s="142"/>
      <c r="CW256" s="142"/>
      <c r="CX256" s="142"/>
      <c r="CY256" s="142"/>
      <c r="CZ256" s="142"/>
      <c r="DA256" s="142"/>
      <c r="DB256" s="142"/>
      <c r="DC256" s="142"/>
      <c r="DD256" s="142"/>
      <c r="DE256" s="142"/>
      <c r="DF256" s="142"/>
      <c r="DG256" s="142"/>
      <c r="DH256" s="142"/>
      <c r="DI256" s="142"/>
      <c r="DJ256" s="142"/>
      <c r="DK256" s="142"/>
      <c r="DL256" s="142"/>
      <c r="DM256" s="142"/>
      <c r="DN256" s="142"/>
      <c r="DO256" s="142"/>
      <c r="DP256" s="142"/>
      <c r="DQ256" s="142"/>
      <c r="DR256" s="142"/>
      <c r="DS256" s="142"/>
      <c r="DT256" s="142"/>
      <c r="DU256" s="142"/>
      <c r="DV256" s="142"/>
      <c r="DW256" s="142"/>
      <c r="DX256" s="142"/>
      <c r="DY256" s="142"/>
      <c r="DZ256" s="142"/>
      <c r="EA256" s="142"/>
      <c r="EB256" s="142"/>
      <c r="EC256" s="142"/>
      <c r="ED256" s="142"/>
      <c r="EE256" s="142"/>
      <c r="EF256" s="142"/>
      <c r="EG256" s="142"/>
      <c r="EH256" s="142"/>
      <c r="EI256" s="142"/>
      <c r="EJ256" s="142"/>
      <c r="EK256" s="142"/>
      <c r="EL256" s="142"/>
      <c r="EM256" s="142"/>
      <c r="EN256" s="142"/>
      <c r="EO256" s="142"/>
      <c r="EP256" s="142"/>
      <c r="EQ256" s="142"/>
      <c r="ER256" s="142"/>
      <c r="ES256" s="142"/>
      <c r="ET256" s="142"/>
      <c r="EU256" s="142"/>
      <c r="EV256" s="142"/>
      <c r="EW256" s="142"/>
      <c r="EX256" s="142"/>
      <c r="EY256" s="142"/>
      <c r="EZ256" s="142"/>
      <c r="FA256" s="142"/>
      <c r="FB256" s="142"/>
      <c r="FC256" s="142"/>
      <c r="FD256" s="142"/>
      <c r="FE256" s="142"/>
      <c r="FF256" s="142"/>
      <c r="FG256" s="142"/>
      <c r="FH256" s="142"/>
      <c r="FI256" s="142"/>
      <c r="FJ256" s="142"/>
      <c r="FK256" s="142"/>
      <c r="FL256" s="142"/>
      <c r="FM256" s="142"/>
      <c r="FN256" s="142"/>
      <c r="FO256" s="142"/>
      <c r="FP256" s="142"/>
      <c r="FQ256" s="142"/>
      <c r="FR256" s="142"/>
      <c r="FS256" s="142"/>
      <c r="FT256" s="142"/>
      <c r="FU256" s="142"/>
      <c r="FV256" s="142"/>
      <c r="FW256" s="142"/>
      <c r="FX256" s="142"/>
      <c r="FY256" s="142"/>
      <c r="FZ256" s="142"/>
      <c r="GA256" s="142"/>
      <c r="GB256" s="142"/>
      <c r="GC256" s="142"/>
      <c r="GD256" s="142"/>
      <c r="GE256" s="142"/>
      <c r="GF256" s="142"/>
      <c r="GG256" s="142"/>
      <c r="GH256" s="142"/>
      <c r="GI256" s="142"/>
      <c r="GJ256" s="142"/>
      <c r="GK256" s="142"/>
      <c r="GL256" s="142"/>
      <c r="GM256" s="142"/>
      <c r="GN256" s="142"/>
      <c r="GO256" s="142"/>
      <c r="GP256" s="142"/>
      <c r="GQ256" s="142"/>
      <c r="GR256" s="142"/>
      <c r="GS256" s="142"/>
      <c r="GT256" s="142"/>
      <c r="GU256" s="142"/>
      <c r="GV256" s="142"/>
      <c r="GW256" s="142"/>
      <c r="GX256" s="142"/>
      <c r="GY256" s="142"/>
      <c r="GZ256" s="142"/>
      <c r="HA256" s="142"/>
      <c r="HB256" s="142"/>
      <c r="HC256" s="142"/>
      <c r="HD256" s="142"/>
      <c r="HE256" s="142"/>
      <c r="HF256" s="142"/>
      <c r="HG256" s="142"/>
      <c r="HH256" s="142"/>
      <c r="HI256" s="142"/>
      <c r="HJ256" s="142"/>
      <c r="HK256" s="142"/>
      <c r="HL256" s="142"/>
      <c r="HM256" s="142"/>
      <c r="HN256" s="142"/>
      <c r="HO256" s="142"/>
      <c r="HP256" s="142"/>
      <c r="HQ256" s="142"/>
      <c r="HR256" s="142"/>
      <c r="HS256" s="142"/>
      <c r="HT256" s="142"/>
      <c r="HU256" s="142"/>
      <c r="HV256" s="142"/>
      <c r="HW256" s="142"/>
      <c r="HX256" s="142"/>
      <c r="HY256" s="142"/>
      <c r="HZ256" s="142"/>
      <c r="IA256" s="142"/>
      <c r="IB256" s="142"/>
      <c r="IC256" s="142"/>
      <c r="ID256" s="142"/>
      <c r="IE256" s="142"/>
      <c r="IF256" s="142"/>
      <c r="IG256" s="142"/>
      <c r="IH256" s="142"/>
      <c r="II256" s="142"/>
      <c r="IJ256" s="142"/>
      <c r="IK256" s="142"/>
      <c r="IL256" s="142"/>
      <c r="IM256" s="142"/>
      <c r="IN256" s="142"/>
      <c r="IO256" s="142"/>
      <c r="IP256" s="142"/>
      <c r="IQ256" s="142"/>
      <c r="IR256" s="142"/>
      <c r="IS256" s="142"/>
      <c r="IT256" s="142"/>
      <c r="IU256" s="142"/>
      <c r="IV256" s="142"/>
      <c r="IW256" s="142"/>
      <c r="IX256" s="142"/>
      <c r="IY256" s="142"/>
      <c r="IZ256" s="142"/>
      <c r="JA256" s="142"/>
      <c r="JB256" s="142"/>
      <c r="JC256" s="142"/>
      <c r="JD256" s="142"/>
      <c r="JE256" s="142"/>
      <c r="JF256" s="142"/>
      <c r="JG256" s="142"/>
      <c r="JH256" s="142"/>
      <c r="JI256" s="142"/>
      <c r="JJ256" s="142"/>
      <c r="JK256" s="142"/>
      <c r="JL256" s="142"/>
      <c r="JM256" s="142"/>
      <c r="JN256" s="142"/>
      <c r="JO256" s="142"/>
      <c r="JP256" s="142"/>
      <c r="JQ256" s="142"/>
      <c r="JR256" s="142"/>
      <c r="JS256" s="142"/>
      <c r="JT256" s="142"/>
      <c r="JU256" s="142"/>
      <c r="JV256" s="142"/>
      <c r="JW256" s="142"/>
      <c r="JX256" s="142"/>
      <c r="JY256" s="142"/>
      <c r="JZ256" s="142"/>
      <c r="KA256" s="142"/>
      <c r="KB256" s="142"/>
      <c r="KC256" s="142"/>
      <c r="KD256" s="142"/>
      <c r="KE256" s="142"/>
      <c r="KF256" s="142"/>
      <c r="KG256" s="142"/>
      <c r="KH256" s="142"/>
      <c r="KI256" s="142"/>
      <c r="KJ256" s="142"/>
      <c r="KK256" s="142"/>
      <c r="KL256" s="142"/>
      <c r="KM256" s="142"/>
      <c r="KN256" s="142"/>
      <c r="KO256" s="142"/>
      <c r="KP256" s="142"/>
      <c r="KQ256" s="142"/>
      <c r="KR256" s="142"/>
      <c r="KS256" s="142"/>
      <c r="KT256" s="142"/>
      <c r="KU256" s="142"/>
      <c r="KV256" s="142"/>
      <c r="KW256" s="142"/>
      <c r="KX256" s="142"/>
      <c r="KY256" s="142"/>
      <c r="KZ256" s="142"/>
      <c r="LA256" s="142"/>
      <c r="LB256" s="142"/>
      <c r="LC256" s="142"/>
      <c r="LD256" s="142"/>
      <c r="LE256" s="142"/>
    </row>
    <row r="257" spans="1:15" s="143" customFormat="1" ht="30" customHeight="1">
      <c r="A257" s="139"/>
      <c r="B257" s="140"/>
      <c r="C257" s="297" t="s">
        <v>759</v>
      </c>
      <c r="D257" s="298"/>
      <c r="E257" s="298"/>
      <c r="F257" s="290" t="s">
        <v>760</v>
      </c>
      <c r="G257" s="290"/>
      <c r="H257" s="290"/>
      <c r="I257" s="290"/>
      <c r="J257" s="227" t="s">
        <v>761</v>
      </c>
      <c r="K257" s="153"/>
      <c r="L257" s="205"/>
    </row>
    <row r="258" spans="1:15" s="143" customFormat="1" ht="106.9" customHeight="1">
      <c r="A258" s="139"/>
      <c r="B258" s="140"/>
      <c r="C258" s="287" t="s">
        <v>762</v>
      </c>
      <c r="D258" s="288"/>
      <c r="E258" s="289"/>
      <c r="F258" s="296" t="s">
        <v>763</v>
      </c>
      <c r="G258" s="296"/>
      <c r="H258" s="296"/>
      <c r="I258" s="296" t="s">
        <v>764</v>
      </c>
      <c r="J258" s="291">
        <v>0.27424700000000002</v>
      </c>
      <c r="K258" s="153"/>
      <c r="L258" s="205"/>
    </row>
    <row r="259" spans="1:15" s="143" customFormat="1" ht="82.9" customHeight="1">
      <c r="A259" s="139"/>
      <c r="B259" s="140"/>
      <c r="C259" s="287" t="s">
        <v>765</v>
      </c>
      <c r="D259" s="288"/>
      <c r="E259" s="289"/>
      <c r="F259" s="296"/>
      <c r="G259" s="296"/>
      <c r="H259" s="296"/>
      <c r="I259" s="296"/>
      <c r="J259" s="291"/>
      <c r="K259" s="153"/>
      <c r="L259" s="205"/>
    </row>
    <row r="260" spans="1:15" s="143" customFormat="1" ht="99" customHeight="1">
      <c r="A260" s="139"/>
      <c r="B260" s="140"/>
      <c r="C260" s="301" t="s">
        <v>766</v>
      </c>
      <c r="D260" s="288"/>
      <c r="E260" s="289"/>
      <c r="F260" s="296"/>
      <c r="G260" s="296"/>
      <c r="H260" s="296"/>
      <c r="I260" s="296"/>
      <c r="J260" s="291"/>
      <c r="K260" s="153"/>
      <c r="L260" s="205"/>
    </row>
    <row r="261" spans="1:15" s="143" customFormat="1" ht="51.4" customHeight="1">
      <c r="A261" s="139"/>
      <c r="B261" s="140"/>
      <c r="C261" s="287" t="s">
        <v>767</v>
      </c>
      <c r="D261" s="288"/>
      <c r="E261" s="289"/>
      <c r="F261" s="296"/>
      <c r="G261" s="296"/>
      <c r="H261" s="296"/>
      <c r="I261" s="296"/>
      <c r="J261" s="291"/>
      <c r="K261" s="153"/>
      <c r="L261" s="205"/>
    </row>
    <row r="262" spans="1:15" s="143" customFormat="1" ht="110.65" customHeight="1">
      <c r="A262" s="139"/>
      <c r="B262" s="140"/>
      <c r="C262" s="287" t="s">
        <v>768</v>
      </c>
      <c r="D262" s="288"/>
      <c r="E262" s="289"/>
      <c r="F262" s="296" t="s">
        <v>769</v>
      </c>
      <c r="G262" s="296"/>
      <c r="H262" s="296"/>
      <c r="I262" s="296" t="s">
        <v>770</v>
      </c>
      <c r="J262" s="291">
        <v>0.01</v>
      </c>
      <c r="K262" s="153"/>
      <c r="L262" s="205"/>
    </row>
    <row r="263" spans="1:15" s="143" customFormat="1" ht="159" customHeight="1">
      <c r="A263" s="139"/>
      <c r="B263" s="140"/>
      <c r="C263" s="297" t="s">
        <v>771</v>
      </c>
      <c r="D263" s="298"/>
      <c r="E263" s="298"/>
      <c r="F263" s="296"/>
      <c r="G263" s="296"/>
      <c r="H263" s="296"/>
      <c r="I263" s="296"/>
      <c r="J263" s="291"/>
      <c r="K263" s="153"/>
      <c r="L263" s="205"/>
      <c r="O263" s="219"/>
    </row>
    <row r="264" spans="1:15" s="143" customFormat="1" ht="52.9" customHeight="1">
      <c r="A264" s="139"/>
      <c r="B264" s="140"/>
      <c r="C264" s="287" t="s">
        <v>772</v>
      </c>
      <c r="D264" s="288"/>
      <c r="E264" s="289"/>
      <c r="F264" s="296"/>
      <c r="G264" s="296"/>
      <c r="H264" s="296"/>
      <c r="I264" s="296"/>
      <c r="J264" s="291"/>
      <c r="K264" s="153"/>
      <c r="L264" s="205"/>
    </row>
    <row r="265" spans="1:15" s="143" customFormat="1" ht="75.400000000000006" customHeight="1">
      <c r="A265" s="139"/>
      <c r="B265" s="140"/>
      <c r="C265" s="287" t="s">
        <v>773</v>
      </c>
      <c r="D265" s="288"/>
      <c r="E265" s="289"/>
      <c r="F265" s="290" t="s">
        <v>774</v>
      </c>
      <c r="G265" s="290"/>
      <c r="H265" s="299"/>
      <c r="I265" s="290" t="s">
        <v>775</v>
      </c>
      <c r="J265" s="291">
        <v>0.05</v>
      </c>
      <c r="K265" s="153"/>
      <c r="L265" s="205"/>
    </row>
    <row r="266" spans="1:15" s="154" customFormat="1" ht="85.9" customHeight="1">
      <c r="A266" s="139"/>
      <c r="B266" s="140"/>
      <c r="C266" s="292" t="s">
        <v>776</v>
      </c>
      <c r="D266" s="293"/>
      <c r="E266" s="294"/>
      <c r="F266" s="290"/>
      <c r="G266" s="290"/>
      <c r="H266" s="300"/>
      <c r="I266" s="290"/>
      <c r="J266" s="291"/>
      <c r="K266" s="141"/>
      <c r="L266" s="139"/>
    </row>
    <row r="267" spans="1:15" ht="210" customHeight="1">
      <c r="A267" s="116"/>
      <c r="B267" s="121"/>
      <c r="C267" s="295" t="s">
        <v>777</v>
      </c>
      <c r="D267" s="295"/>
      <c r="E267" s="295"/>
      <c r="F267" s="296" t="s">
        <v>778</v>
      </c>
      <c r="G267" s="296"/>
      <c r="H267" s="218"/>
      <c r="I267" s="218" t="s">
        <v>779</v>
      </c>
      <c r="J267" s="224">
        <f>SUM(J258:J265)</f>
        <v>0.33424700000000002</v>
      </c>
      <c r="K267" s="122"/>
      <c r="L267" s="116"/>
    </row>
    <row r="268" spans="1:15" ht="16.149999999999999" thickBot="1">
      <c r="A268" s="116"/>
      <c r="B268" s="121"/>
      <c r="C268" s="155"/>
      <c r="D268" s="156"/>
      <c r="E268" s="157"/>
      <c r="F268" s="281"/>
      <c r="G268" s="281"/>
      <c r="H268" s="281"/>
      <c r="I268" s="281"/>
      <c r="J268" s="282"/>
      <c r="K268" s="122"/>
      <c r="L268" s="116"/>
    </row>
    <row r="269" spans="1:15" ht="16.149999999999999" thickBot="1">
      <c r="A269" s="116"/>
      <c r="B269" s="158"/>
      <c r="C269" s="159"/>
      <c r="D269" s="159"/>
      <c r="E269" s="160"/>
      <c r="F269" s="159"/>
      <c r="G269" s="159"/>
      <c r="H269" s="159"/>
      <c r="I269" s="159"/>
      <c r="J269" s="159"/>
      <c r="K269" s="161"/>
      <c r="L269" s="116"/>
    </row>
    <row r="270" spans="1:15" ht="16.149999999999999" thickTop="1">
      <c r="A270" s="116"/>
      <c r="B270" s="116"/>
      <c r="C270" s="116"/>
      <c r="D270" s="116"/>
      <c r="E270" s="116"/>
      <c r="F270" s="116"/>
      <c r="G270" s="116"/>
      <c r="H270" s="116"/>
      <c r="I270" s="116"/>
      <c r="J270" s="116"/>
      <c r="K270" s="116"/>
      <c r="L270" s="116"/>
    </row>
    <row r="302" spans="10:10">
      <c r="J302" s="222"/>
    </row>
    <row r="304" spans="10:10">
      <c r="J304" s="220"/>
    </row>
    <row r="306" spans="10:10">
      <c r="J306" s="207"/>
    </row>
    <row r="308" spans="10:10">
      <c r="J308" s="207"/>
    </row>
    <row r="316" spans="10:10">
      <c r="J316" s="221"/>
    </row>
    <row r="318" spans="10:10">
      <c r="J318" s="223"/>
    </row>
  </sheetData>
  <mergeCells count="60">
    <mergeCell ref="I9:I10"/>
    <mergeCell ref="J9:J10"/>
    <mergeCell ref="H258:H261"/>
    <mergeCell ref="I258:I261"/>
    <mergeCell ref="J258:J261"/>
    <mergeCell ref="C245:I245"/>
    <mergeCell ref="E249:G249"/>
    <mergeCell ref="E250:G250"/>
    <mergeCell ref="E251:G251"/>
    <mergeCell ref="E252:G252"/>
    <mergeCell ref="E253:I253"/>
    <mergeCell ref="E254:I254"/>
    <mergeCell ref="D256:J256"/>
    <mergeCell ref="C257:E257"/>
    <mergeCell ref="F257:I257"/>
    <mergeCell ref="C258:E258"/>
    <mergeCell ref="C9:C10"/>
    <mergeCell ref="D9:D10"/>
    <mergeCell ref="E9:E10"/>
    <mergeCell ref="F9:F10"/>
    <mergeCell ref="G9:G10"/>
    <mergeCell ref="C3:D3"/>
    <mergeCell ref="E3:J4"/>
    <mergeCell ref="C5:J5"/>
    <mergeCell ref="C6:J7"/>
    <mergeCell ref="C8:J8"/>
    <mergeCell ref="C244:I244"/>
    <mergeCell ref="C246:I246"/>
    <mergeCell ref="E248:G248"/>
    <mergeCell ref="C221:J221"/>
    <mergeCell ref="D225:J225"/>
    <mergeCell ref="I262:I264"/>
    <mergeCell ref="J262:J264"/>
    <mergeCell ref="F258:G261"/>
    <mergeCell ref="F267:G267"/>
    <mergeCell ref="C263:E263"/>
    <mergeCell ref="C264:E264"/>
    <mergeCell ref="H265:H266"/>
    <mergeCell ref="C262:E262"/>
    <mergeCell ref="C259:E259"/>
    <mergeCell ref="C260:E260"/>
    <mergeCell ref="F262:G264"/>
    <mergeCell ref="H262:H264"/>
    <mergeCell ref="C261:E261"/>
    <mergeCell ref="F268:J268"/>
    <mergeCell ref="H9:H10"/>
    <mergeCell ref="C222:C223"/>
    <mergeCell ref="D222:D223"/>
    <mergeCell ref="E222:E223"/>
    <mergeCell ref="F222:F223"/>
    <mergeCell ref="G222:G223"/>
    <mergeCell ref="H222:H223"/>
    <mergeCell ref="I222:I223"/>
    <mergeCell ref="J222:J223"/>
    <mergeCell ref="C265:E265"/>
    <mergeCell ref="F265:G266"/>
    <mergeCell ref="I265:I266"/>
    <mergeCell ref="J265:J266"/>
    <mergeCell ref="C266:E266"/>
    <mergeCell ref="C267:E267"/>
  </mergeCells>
  <conditionalFormatting sqref="KW12:KW13 LB12:LB13 LE14 KW15:KW170 LB15:LB170 M54:KV54 KX54:LA54 LC54:LE54">
    <cfRule type="containsText" dxfId="5" priority="47" operator="containsText" text="ERROR">
      <formula>NOT(ISERROR(SEARCH("ERROR",M12)))</formula>
    </cfRule>
  </conditionalFormatting>
  <conditionalFormatting sqref="KW15:KW243 LB15:LB243 KW12:KW13 LB12:LB13 LE14 M54:LE54">
    <cfRule type="containsText" dxfId="4" priority="46" operator="containsText" text="OK">
      <formula>NOT(ISERROR(SEARCH("OK",M12)))</formula>
    </cfRule>
  </conditionalFormatting>
  <conditionalFormatting sqref="KW171:KW243 LB171:LB243">
    <cfRule type="containsText" dxfId="3" priority="4" operator="containsText" text="ERROR">
      <formula>NOT(ISERROR(SEARCH("ERROR",KW171)))</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CECA9-26C4-EC47-8C3D-08E1293FD463}">
  <dimension ref="A1:LF320"/>
  <sheetViews>
    <sheetView tabSelected="1" topLeftCell="A243" zoomScale="75" workbookViewId="0">
      <selection activeCell="L251" sqref="L251"/>
    </sheetView>
  </sheetViews>
  <sheetFormatPr defaultColWidth="11.42578125" defaultRowHeight="13.9"/>
  <cols>
    <col min="1" max="2" width="3.42578125" style="117" customWidth="1"/>
    <col min="3" max="3" width="9.42578125" style="117" customWidth="1"/>
    <col min="4" max="4" width="33.42578125" style="117" customWidth="1"/>
    <col min="5" max="5" width="75.7109375" style="117" customWidth="1"/>
    <col min="6" max="6" width="8.7109375" style="117" customWidth="1"/>
    <col min="7" max="8" width="21.42578125" style="117" customWidth="1"/>
    <col min="9" max="9" width="27.28515625" style="117" bestFit="1" customWidth="1"/>
    <col min="10" max="10" width="29.7109375" style="117" customWidth="1"/>
    <col min="11" max="12" width="3.28515625" style="117" customWidth="1"/>
    <col min="13" max="317" width="25" style="117" customWidth="1"/>
    <col min="318" max="318" width="26.7109375" style="117" customWidth="1"/>
    <col min="319" max="16384" width="11.42578125" style="117"/>
  </cols>
  <sheetData>
    <row r="1" spans="1:318" ht="16.149999999999999" thickBot="1">
      <c r="A1" s="116"/>
      <c r="B1" s="116"/>
      <c r="C1" s="116"/>
      <c r="D1" s="116"/>
      <c r="E1" s="116"/>
      <c r="F1" s="116"/>
      <c r="G1" s="116"/>
      <c r="H1" s="116"/>
      <c r="I1" s="116"/>
      <c r="J1" s="116"/>
      <c r="K1" s="116"/>
      <c r="L1" s="116"/>
    </row>
    <row r="2" spans="1:318" ht="16.149999999999999" thickTop="1">
      <c r="A2" s="116"/>
      <c r="B2" s="118"/>
      <c r="C2" s="119"/>
      <c r="D2" s="119"/>
      <c r="E2" s="119"/>
      <c r="F2" s="119"/>
      <c r="G2" s="119"/>
      <c r="H2" s="119"/>
      <c r="I2" s="119"/>
      <c r="J2" s="119"/>
      <c r="K2" s="120"/>
      <c r="L2" s="116"/>
    </row>
    <row r="3" spans="1:318" ht="27" customHeight="1">
      <c r="A3" s="116"/>
      <c r="B3" s="121"/>
      <c r="C3" s="313" t="s">
        <v>493</v>
      </c>
      <c r="D3" s="313"/>
      <c r="E3" s="314"/>
      <c r="F3" s="314"/>
      <c r="G3" s="314"/>
      <c r="H3" s="314"/>
      <c r="I3" s="314"/>
      <c r="J3" s="314"/>
      <c r="K3" s="122"/>
      <c r="L3" s="116"/>
    </row>
    <row r="4" spans="1:318" ht="15.6">
      <c r="A4" s="116"/>
      <c r="B4" s="121"/>
      <c r="C4" s="123" t="s">
        <v>494</v>
      </c>
      <c r="D4" s="124" t="s">
        <v>495</v>
      </c>
      <c r="E4" s="314"/>
      <c r="F4" s="314"/>
      <c r="G4" s="314"/>
      <c r="H4" s="314"/>
      <c r="I4" s="314"/>
      <c r="J4" s="314"/>
      <c r="K4" s="122"/>
      <c r="L4" s="116"/>
    </row>
    <row r="5" spans="1:318" s="115" customFormat="1" ht="21.4" customHeight="1">
      <c r="A5" s="125"/>
      <c r="B5" s="126"/>
      <c r="C5" s="315" t="s">
        <v>780</v>
      </c>
      <c r="D5" s="315"/>
      <c r="E5" s="315"/>
      <c r="F5" s="315"/>
      <c r="G5" s="315"/>
      <c r="H5" s="315"/>
      <c r="I5" s="315"/>
      <c r="J5" s="315"/>
      <c r="K5" s="127"/>
      <c r="L5" s="125"/>
    </row>
    <row r="6" spans="1:318" s="131" customFormat="1" ht="15.6">
      <c r="A6" s="128"/>
      <c r="B6" s="129"/>
      <c r="C6" s="316" t="s">
        <v>497</v>
      </c>
      <c r="D6" s="316"/>
      <c r="E6" s="316"/>
      <c r="F6" s="316"/>
      <c r="G6" s="316"/>
      <c r="H6" s="316"/>
      <c r="I6" s="316"/>
      <c r="J6" s="316"/>
      <c r="K6" s="130"/>
      <c r="L6" s="128"/>
    </row>
    <row r="7" spans="1:318" ht="43.5" customHeight="1">
      <c r="A7" s="116"/>
      <c r="B7" s="121"/>
      <c r="C7" s="316"/>
      <c r="D7" s="316"/>
      <c r="E7" s="316"/>
      <c r="F7" s="316"/>
      <c r="G7" s="316"/>
      <c r="H7" s="316"/>
      <c r="I7" s="316"/>
      <c r="J7" s="316"/>
      <c r="K7" s="122"/>
      <c r="L7" s="116"/>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32"/>
      <c r="AP7" s="132"/>
      <c r="AQ7" s="132"/>
      <c r="AR7" s="132"/>
      <c r="AS7" s="132"/>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32"/>
      <c r="BX7" s="132"/>
      <c r="BY7" s="132"/>
      <c r="BZ7" s="132"/>
      <c r="CA7" s="132"/>
      <c r="CB7" s="132"/>
      <c r="CC7" s="132"/>
      <c r="CD7" s="132"/>
      <c r="CE7" s="132"/>
      <c r="CF7" s="132"/>
      <c r="CG7" s="132"/>
      <c r="CH7" s="132"/>
      <c r="CI7" s="132"/>
      <c r="CJ7" s="132"/>
      <c r="CK7" s="132"/>
      <c r="CL7" s="132"/>
      <c r="CM7" s="132"/>
      <c r="CN7" s="132"/>
      <c r="CO7" s="132"/>
      <c r="CP7" s="132"/>
      <c r="CQ7" s="132"/>
      <c r="CR7" s="132"/>
      <c r="CS7" s="132"/>
      <c r="CT7" s="132"/>
      <c r="CU7" s="132"/>
      <c r="CV7" s="132"/>
      <c r="CW7" s="132"/>
      <c r="CX7" s="132"/>
      <c r="CY7" s="132"/>
      <c r="CZ7" s="132"/>
      <c r="DA7" s="132"/>
      <c r="DB7" s="132"/>
      <c r="DC7" s="132"/>
      <c r="DD7" s="132"/>
      <c r="DE7" s="132"/>
      <c r="DF7" s="132"/>
      <c r="DG7" s="132"/>
      <c r="DH7" s="132"/>
      <c r="DI7" s="132"/>
      <c r="DJ7" s="132"/>
      <c r="DK7" s="132"/>
      <c r="DL7" s="132"/>
      <c r="DM7" s="132"/>
      <c r="DN7" s="132"/>
      <c r="DO7" s="132"/>
      <c r="DP7" s="132"/>
      <c r="DQ7" s="132"/>
      <c r="DR7" s="132"/>
      <c r="DS7" s="132"/>
      <c r="DT7" s="132"/>
      <c r="DU7" s="132"/>
      <c r="DV7" s="132"/>
      <c r="DW7" s="132"/>
      <c r="DX7" s="132"/>
      <c r="DY7" s="132"/>
      <c r="DZ7" s="132"/>
      <c r="EA7" s="132"/>
      <c r="EB7" s="132"/>
      <c r="EC7" s="132"/>
      <c r="ED7" s="132"/>
      <c r="EE7" s="132"/>
      <c r="EF7" s="132"/>
      <c r="EG7" s="132"/>
      <c r="EH7" s="132"/>
      <c r="EI7" s="132"/>
      <c r="EJ7" s="132"/>
      <c r="EK7" s="132"/>
      <c r="EL7" s="132"/>
      <c r="EM7" s="132"/>
      <c r="EN7" s="132"/>
      <c r="EO7" s="132"/>
      <c r="EP7" s="132"/>
      <c r="EQ7" s="132"/>
      <c r="ER7" s="132"/>
      <c r="ES7" s="132"/>
      <c r="ET7" s="132"/>
      <c r="EU7" s="132"/>
      <c r="EV7" s="132"/>
      <c r="EW7" s="132"/>
      <c r="EX7" s="132"/>
      <c r="EY7" s="132"/>
      <c r="EZ7" s="132"/>
      <c r="FA7" s="132"/>
      <c r="FB7" s="132"/>
      <c r="FC7" s="132"/>
      <c r="FD7" s="132"/>
      <c r="FE7" s="132"/>
      <c r="FF7" s="132"/>
      <c r="FG7" s="132"/>
      <c r="FH7" s="132"/>
      <c r="FI7" s="132"/>
      <c r="FJ7" s="132"/>
      <c r="FK7" s="132"/>
      <c r="FL7" s="132"/>
      <c r="FM7" s="132"/>
      <c r="FN7" s="132"/>
      <c r="FO7" s="132"/>
      <c r="FP7" s="132"/>
      <c r="FQ7" s="132"/>
      <c r="FR7" s="132"/>
      <c r="FS7" s="132"/>
      <c r="FT7" s="132"/>
      <c r="FU7" s="132"/>
      <c r="FV7" s="132"/>
      <c r="FW7" s="132"/>
      <c r="FX7" s="132"/>
      <c r="FY7" s="132"/>
      <c r="FZ7" s="132"/>
      <c r="GA7" s="132"/>
      <c r="GB7" s="132"/>
      <c r="GC7" s="132"/>
      <c r="GD7" s="132"/>
      <c r="GE7" s="132"/>
      <c r="GF7" s="132"/>
      <c r="GG7" s="132"/>
      <c r="GH7" s="132"/>
      <c r="GI7" s="132"/>
      <c r="GJ7" s="132"/>
      <c r="GK7" s="132"/>
      <c r="GL7" s="132"/>
      <c r="GM7" s="132"/>
      <c r="GN7" s="132"/>
      <c r="GO7" s="132"/>
      <c r="GP7" s="132"/>
      <c r="GQ7" s="132"/>
      <c r="GR7" s="132"/>
      <c r="GS7" s="132"/>
      <c r="GT7" s="132"/>
      <c r="GU7" s="132"/>
      <c r="GV7" s="132"/>
      <c r="GW7" s="132"/>
      <c r="GX7" s="132"/>
      <c r="GY7" s="132"/>
      <c r="GZ7" s="132"/>
      <c r="HA7" s="132"/>
      <c r="HB7" s="132"/>
      <c r="HC7" s="132"/>
      <c r="HD7" s="132"/>
      <c r="HE7" s="132"/>
      <c r="HF7" s="132"/>
      <c r="HG7" s="132"/>
      <c r="HH7" s="132"/>
      <c r="HI7" s="132"/>
      <c r="HJ7" s="132"/>
      <c r="HK7" s="132"/>
      <c r="HL7" s="132"/>
      <c r="HM7" s="132"/>
      <c r="HN7" s="132"/>
      <c r="HO7" s="132"/>
      <c r="HP7" s="132"/>
      <c r="HQ7" s="132"/>
      <c r="HR7" s="132"/>
      <c r="HS7" s="132"/>
      <c r="HT7" s="132"/>
      <c r="HU7" s="132"/>
      <c r="HV7" s="132"/>
      <c r="HW7" s="132"/>
      <c r="HX7" s="132"/>
      <c r="HY7" s="132"/>
      <c r="HZ7" s="132"/>
      <c r="IA7" s="132"/>
      <c r="IB7" s="132"/>
      <c r="IC7" s="132"/>
      <c r="ID7" s="132"/>
      <c r="IE7" s="132"/>
      <c r="IF7" s="132"/>
      <c r="IG7" s="132"/>
      <c r="IH7" s="132"/>
      <c r="II7" s="132"/>
      <c r="IJ7" s="132"/>
      <c r="IK7" s="132"/>
      <c r="IL7" s="132"/>
      <c r="IM7" s="132"/>
      <c r="IN7" s="132"/>
      <c r="IO7" s="132"/>
      <c r="IP7" s="132"/>
      <c r="IQ7" s="132"/>
      <c r="IR7" s="132"/>
      <c r="IS7" s="132"/>
      <c r="IT7" s="132"/>
      <c r="IU7" s="132"/>
      <c r="IV7" s="132"/>
      <c r="IW7" s="132"/>
      <c r="IX7" s="132"/>
      <c r="IY7" s="132"/>
      <c r="IZ7" s="132"/>
      <c r="JA7" s="132"/>
      <c r="JB7" s="132"/>
      <c r="JC7" s="132"/>
      <c r="JD7" s="132"/>
      <c r="JE7" s="132"/>
      <c r="JF7" s="132"/>
      <c r="JG7" s="132"/>
      <c r="JH7" s="132"/>
      <c r="JI7" s="132"/>
      <c r="JJ7" s="132"/>
      <c r="JK7" s="132"/>
      <c r="JL7" s="132"/>
      <c r="JM7" s="132"/>
      <c r="JN7" s="132"/>
      <c r="JO7" s="132"/>
      <c r="JP7" s="132"/>
      <c r="JQ7" s="132"/>
      <c r="JR7" s="132"/>
      <c r="JS7" s="132"/>
      <c r="JT7" s="132"/>
      <c r="JU7" s="132"/>
      <c r="JV7" s="132"/>
      <c r="JW7" s="132"/>
      <c r="JX7" s="132"/>
      <c r="JY7" s="132"/>
      <c r="JZ7" s="132"/>
      <c r="KA7" s="132"/>
      <c r="KB7" s="132"/>
      <c r="KC7" s="132"/>
      <c r="KD7" s="132"/>
      <c r="KE7" s="132"/>
      <c r="KF7" s="132"/>
      <c r="KG7" s="132"/>
      <c r="KH7" s="132"/>
      <c r="KI7" s="132"/>
      <c r="KJ7" s="132"/>
      <c r="KK7" s="132"/>
      <c r="KL7" s="132"/>
      <c r="KM7" s="132"/>
      <c r="KN7" s="132"/>
      <c r="KO7" s="132"/>
      <c r="KP7" s="132"/>
      <c r="KQ7" s="132"/>
      <c r="KR7" s="132"/>
      <c r="KS7" s="132"/>
      <c r="KT7" s="132"/>
      <c r="KU7" s="132"/>
      <c r="KV7" s="132"/>
      <c r="KW7" s="132"/>
      <c r="KX7" s="132"/>
      <c r="KY7" s="132"/>
      <c r="KZ7" s="132"/>
      <c r="LA7" s="132"/>
      <c r="LB7" s="132"/>
      <c r="LC7" s="132"/>
      <c r="LD7" s="132"/>
      <c r="LE7" s="132"/>
      <c r="LF7" s="132"/>
    </row>
    <row r="8" spans="1:318" ht="30" customHeight="1">
      <c r="A8" s="116"/>
      <c r="B8" s="121"/>
      <c r="C8" s="317"/>
      <c r="D8" s="317"/>
      <c r="E8" s="317"/>
      <c r="F8" s="317"/>
      <c r="G8" s="317"/>
      <c r="H8" s="317"/>
      <c r="I8" s="317"/>
      <c r="J8" s="317"/>
      <c r="K8" s="122"/>
      <c r="L8" s="116"/>
      <c r="M8" s="132"/>
      <c r="N8" s="132"/>
      <c r="O8" s="132"/>
      <c r="P8" s="132"/>
      <c r="Q8" s="132"/>
      <c r="R8" s="132"/>
      <c r="S8" s="132"/>
      <c r="T8" s="132"/>
      <c r="U8" s="132"/>
      <c r="V8" s="132"/>
      <c r="W8" s="132"/>
      <c r="X8" s="132"/>
      <c r="Y8" s="132"/>
      <c r="Z8" s="132"/>
      <c r="AA8" s="132"/>
      <c r="AB8" s="132"/>
      <c r="AC8" s="132"/>
      <c r="AD8" s="132"/>
      <c r="AE8" s="132"/>
      <c r="AF8" s="132"/>
      <c r="AG8" s="132"/>
      <c r="AH8" s="132"/>
      <c r="AI8" s="132"/>
      <c r="AJ8" s="132"/>
      <c r="AK8" s="132"/>
      <c r="AL8" s="132"/>
      <c r="AM8" s="132"/>
      <c r="AN8" s="132"/>
      <c r="AO8" s="132"/>
      <c r="AP8" s="132"/>
      <c r="AQ8" s="132"/>
      <c r="AR8" s="132"/>
      <c r="AS8" s="132"/>
      <c r="AT8" s="132"/>
      <c r="AU8" s="132"/>
      <c r="AV8" s="132"/>
      <c r="AW8" s="132"/>
      <c r="AX8" s="132"/>
      <c r="AY8" s="132"/>
      <c r="AZ8" s="132"/>
      <c r="BA8" s="132"/>
      <c r="BB8" s="132"/>
      <c r="BC8" s="132"/>
      <c r="BD8" s="132"/>
      <c r="BE8" s="132"/>
      <c r="BF8" s="132"/>
      <c r="BG8" s="132"/>
      <c r="BH8" s="132"/>
      <c r="BI8" s="132"/>
      <c r="BJ8" s="132"/>
      <c r="BK8" s="132"/>
      <c r="BL8" s="132"/>
      <c r="BM8" s="132"/>
      <c r="BN8" s="132"/>
      <c r="BO8" s="132"/>
      <c r="BP8" s="132"/>
      <c r="BQ8" s="132"/>
      <c r="BR8" s="132"/>
      <c r="BS8" s="132"/>
      <c r="BT8" s="132"/>
      <c r="BU8" s="132"/>
      <c r="BV8" s="132"/>
      <c r="BW8" s="132"/>
      <c r="BX8" s="132"/>
      <c r="BY8" s="132"/>
      <c r="BZ8" s="132"/>
      <c r="CA8" s="132"/>
      <c r="CB8" s="132"/>
      <c r="CC8" s="132"/>
      <c r="CD8" s="132"/>
      <c r="CE8" s="132"/>
      <c r="CF8" s="132"/>
      <c r="CG8" s="132"/>
      <c r="CH8" s="132"/>
      <c r="CI8" s="132"/>
      <c r="CJ8" s="132"/>
      <c r="CK8" s="132"/>
      <c r="CL8" s="132"/>
      <c r="CM8" s="132"/>
      <c r="CN8" s="132"/>
      <c r="CO8" s="132"/>
      <c r="CP8" s="132"/>
      <c r="CQ8" s="132"/>
      <c r="CR8" s="132"/>
      <c r="CS8" s="132"/>
      <c r="CT8" s="132"/>
      <c r="CU8" s="132"/>
      <c r="CV8" s="132"/>
      <c r="CW8" s="132"/>
      <c r="CX8" s="132"/>
      <c r="CY8" s="132"/>
      <c r="CZ8" s="132"/>
      <c r="DA8" s="132"/>
      <c r="DB8" s="132"/>
      <c r="DC8" s="132"/>
      <c r="DD8" s="132"/>
      <c r="DE8" s="132"/>
      <c r="DF8" s="132"/>
      <c r="DG8" s="132"/>
      <c r="DH8" s="132"/>
      <c r="DI8" s="132"/>
      <c r="DJ8" s="132"/>
      <c r="DK8" s="132"/>
      <c r="DL8" s="132"/>
      <c r="DM8" s="132"/>
      <c r="DN8" s="132"/>
      <c r="DO8" s="132"/>
      <c r="DP8" s="132"/>
      <c r="DQ8" s="132"/>
      <c r="DR8" s="132"/>
      <c r="DS8" s="132"/>
      <c r="DT8" s="132"/>
      <c r="DU8" s="132"/>
      <c r="DV8" s="132"/>
      <c r="DW8" s="132"/>
      <c r="DX8" s="132"/>
      <c r="DY8" s="132"/>
      <c r="DZ8" s="132"/>
      <c r="EA8" s="132"/>
      <c r="EB8" s="132"/>
      <c r="EC8" s="132"/>
      <c r="ED8" s="132"/>
      <c r="EE8" s="132"/>
      <c r="EF8" s="132"/>
      <c r="EG8" s="132"/>
      <c r="EH8" s="132"/>
      <c r="EI8" s="132"/>
      <c r="EJ8" s="132"/>
      <c r="EK8" s="132"/>
      <c r="EL8" s="132"/>
      <c r="EM8" s="132"/>
      <c r="EN8" s="132"/>
      <c r="EO8" s="132"/>
      <c r="EP8" s="132"/>
      <c r="EQ8" s="132"/>
      <c r="ER8" s="132"/>
      <c r="ES8" s="132"/>
      <c r="ET8" s="132"/>
      <c r="EU8" s="132"/>
      <c r="EV8" s="132"/>
      <c r="EW8" s="132"/>
      <c r="EX8" s="132"/>
      <c r="EY8" s="132"/>
      <c r="EZ8" s="132"/>
      <c r="FA8" s="132"/>
      <c r="FB8" s="132"/>
      <c r="FC8" s="132"/>
      <c r="FD8" s="132"/>
      <c r="FE8" s="132"/>
      <c r="FF8" s="132"/>
      <c r="FG8" s="132"/>
      <c r="FH8" s="132"/>
      <c r="FI8" s="132"/>
      <c r="FJ8" s="132"/>
      <c r="FK8" s="132"/>
      <c r="FL8" s="132"/>
      <c r="FM8" s="132"/>
      <c r="FN8" s="132"/>
      <c r="FO8" s="132"/>
      <c r="FP8" s="132"/>
      <c r="FQ8" s="132"/>
      <c r="FR8" s="132"/>
      <c r="FS8" s="132"/>
      <c r="FT8" s="132"/>
      <c r="FU8" s="132"/>
      <c r="FV8" s="132"/>
      <c r="FW8" s="132"/>
      <c r="FX8" s="132"/>
      <c r="FY8" s="132"/>
      <c r="FZ8" s="132"/>
      <c r="GA8" s="132"/>
      <c r="GB8" s="132"/>
      <c r="GC8" s="132"/>
      <c r="GD8" s="132"/>
      <c r="GE8" s="132"/>
      <c r="GF8" s="132"/>
      <c r="GG8" s="132"/>
      <c r="GH8" s="132"/>
      <c r="GI8" s="132"/>
      <c r="GJ8" s="132"/>
      <c r="GK8" s="132"/>
      <c r="GL8" s="132"/>
      <c r="GM8" s="132"/>
      <c r="GN8" s="132"/>
      <c r="GO8" s="132"/>
      <c r="GP8" s="132"/>
      <c r="GQ8" s="132"/>
      <c r="GR8" s="132"/>
      <c r="GS8" s="132"/>
      <c r="GT8" s="132"/>
      <c r="GU8" s="132"/>
      <c r="GV8" s="132"/>
      <c r="GW8" s="132"/>
      <c r="GX8" s="132"/>
      <c r="GY8" s="132"/>
      <c r="GZ8" s="132"/>
      <c r="HA8" s="132"/>
      <c r="HB8" s="132"/>
      <c r="HC8" s="132"/>
      <c r="HD8" s="132"/>
      <c r="HE8" s="132"/>
      <c r="HF8" s="132"/>
      <c r="HG8" s="132"/>
      <c r="HH8" s="132"/>
      <c r="HI8" s="132"/>
      <c r="HJ8" s="132"/>
      <c r="HK8" s="132"/>
      <c r="HL8" s="132"/>
      <c r="HM8" s="132"/>
      <c r="HN8" s="132"/>
      <c r="HO8" s="132"/>
      <c r="HP8" s="132"/>
      <c r="HQ8" s="132"/>
      <c r="HR8" s="132"/>
      <c r="HS8" s="132"/>
      <c r="HT8" s="132"/>
      <c r="HU8" s="132"/>
      <c r="HV8" s="132"/>
      <c r="HW8" s="132"/>
      <c r="HX8" s="132"/>
      <c r="HY8" s="132"/>
      <c r="HZ8" s="132"/>
      <c r="IA8" s="132"/>
      <c r="IB8" s="132"/>
      <c r="IC8" s="132"/>
      <c r="ID8" s="132"/>
      <c r="IE8" s="132"/>
      <c r="IF8" s="132"/>
      <c r="IG8" s="132"/>
      <c r="IH8" s="132"/>
      <c r="II8" s="132"/>
      <c r="IJ8" s="132"/>
      <c r="IK8" s="132"/>
      <c r="IL8" s="132"/>
      <c r="IM8" s="132"/>
      <c r="IN8" s="132"/>
      <c r="IO8" s="132"/>
      <c r="IP8" s="132"/>
      <c r="IQ8" s="132"/>
      <c r="IR8" s="132"/>
      <c r="IS8" s="132"/>
      <c r="IT8" s="132"/>
      <c r="IU8" s="132"/>
      <c r="IV8" s="132"/>
      <c r="IW8" s="132"/>
      <c r="IX8" s="132"/>
      <c r="IY8" s="132"/>
      <c r="IZ8" s="132"/>
      <c r="JA8" s="132"/>
      <c r="JB8" s="132"/>
      <c r="JC8" s="132"/>
      <c r="JD8" s="132"/>
      <c r="JE8" s="132"/>
      <c r="JF8" s="132"/>
      <c r="JG8" s="132"/>
      <c r="JH8" s="132"/>
      <c r="JI8" s="132"/>
      <c r="JJ8" s="132"/>
      <c r="JK8" s="132"/>
      <c r="JL8" s="132"/>
      <c r="JM8" s="132"/>
      <c r="JN8" s="132"/>
      <c r="JO8" s="132"/>
      <c r="JP8" s="132"/>
      <c r="JQ8" s="132"/>
      <c r="JR8" s="132"/>
      <c r="JS8" s="132"/>
      <c r="JT8" s="132"/>
      <c r="JU8" s="132"/>
      <c r="JV8" s="132"/>
      <c r="JW8" s="132"/>
      <c r="JX8" s="132"/>
      <c r="JY8" s="132"/>
      <c r="JZ8" s="132"/>
      <c r="KA8" s="132"/>
      <c r="KB8" s="132"/>
      <c r="KC8" s="132"/>
      <c r="KD8" s="132"/>
      <c r="KE8" s="132"/>
      <c r="KF8" s="132"/>
      <c r="KG8" s="132"/>
      <c r="KH8" s="132"/>
      <c r="KI8" s="132"/>
      <c r="KJ8" s="132"/>
      <c r="KK8" s="132"/>
      <c r="KL8" s="132"/>
      <c r="KM8" s="132"/>
      <c r="KN8" s="132"/>
      <c r="KO8" s="132"/>
      <c r="KP8" s="132"/>
      <c r="KQ8" s="132"/>
      <c r="KR8" s="132"/>
      <c r="KS8" s="132"/>
      <c r="KT8" s="132"/>
      <c r="KU8" s="132"/>
      <c r="KV8" s="132"/>
      <c r="KW8" s="132"/>
      <c r="KX8" s="132"/>
      <c r="KY8" s="132"/>
      <c r="KZ8" s="132"/>
      <c r="LA8" s="132"/>
      <c r="LB8" s="132"/>
      <c r="LC8" s="132"/>
      <c r="LD8" s="132"/>
      <c r="LE8" s="132"/>
      <c r="LF8" s="132"/>
    </row>
    <row r="9" spans="1:318" ht="26.65" customHeight="1">
      <c r="A9" s="116"/>
      <c r="B9" s="121"/>
      <c r="C9" s="285" t="s">
        <v>498</v>
      </c>
      <c r="D9" s="285" t="s">
        <v>499</v>
      </c>
      <c r="E9" s="285" t="s">
        <v>500</v>
      </c>
      <c r="F9" s="285" t="s">
        <v>501</v>
      </c>
      <c r="G9" s="285" t="s">
        <v>502</v>
      </c>
      <c r="H9" s="283" t="s">
        <v>503</v>
      </c>
      <c r="I9" s="286" t="s">
        <v>504</v>
      </c>
      <c r="J9" s="286" t="s">
        <v>505</v>
      </c>
      <c r="K9" s="122"/>
      <c r="L9" s="116"/>
      <c r="M9" s="132"/>
      <c r="N9" s="132"/>
      <c r="O9" s="132"/>
      <c r="P9" s="132"/>
      <c r="Q9" s="132"/>
      <c r="R9" s="132"/>
      <c r="S9" s="132"/>
      <c r="T9" s="132"/>
      <c r="U9" s="132"/>
      <c r="V9" s="132"/>
      <c r="W9" s="132"/>
      <c r="X9" s="132"/>
      <c r="Y9" s="132"/>
      <c r="Z9" s="132"/>
      <c r="AA9" s="132"/>
      <c r="AB9" s="132"/>
      <c r="AC9" s="132"/>
      <c r="AD9" s="132"/>
      <c r="AE9" s="132"/>
      <c r="AF9" s="132"/>
      <c r="AG9" s="132"/>
      <c r="AH9" s="132"/>
      <c r="AI9" s="132"/>
      <c r="AJ9" s="132"/>
      <c r="AK9" s="132"/>
      <c r="AL9" s="132"/>
      <c r="AM9" s="132"/>
      <c r="AN9" s="132"/>
      <c r="AO9" s="132"/>
      <c r="AP9" s="132"/>
      <c r="AQ9" s="132"/>
      <c r="AR9" s="132"/>
      <c r="AS9" s="132"/>
      <c r="AT9" s="132"/>
      <c r="AU9" s="132"/>
      <c r="AV9" s="132"/>
      <c r="AW9" s="132"/>
      <c r="AX9" s="132"/>
      <c r="AY9" s="132"/>
      <c r="AZ9" s="132"/>
      <c r="BA9" s="132"/>
      <c r="BB9" s="132"/>
      <c r="BC9" s="132"/>
      <c r="BD9" s="132"/>
      <c r="BE9" s="132"/>
      <c r="BF9" s="132"/>
      <c r="BG9" s="132"/>
      <c r="BH9" s="132"/>
      <c r="BI9" s="132"/>
      <c r="BJ9" s="132"/>
      <c r="BK9" s="132"/>
      <c r="BL9" s="132"/>
      <c r="BM9" s="132"/>
      <c r="BN9" s="132"/>
      <c r="BO9" s="132"/>
      <c r="BP9" s="132"/>
      <c r="BQ9" s="132"/>
      <c r="BR9" s="132"/>
      <c r="BS9" s="132"/>
      <c r="BT9" s="132"/>
      <c r="BU9" s="132"/>
      <c r="BV9" s="132"/>
      <c r="BW9" s="132"/>
      <c r="BX9" s="132"/>
      <c r="BY9" s="132"/>
      <c r="BZ9" s="132"/>
      <c r="CA9" s="132"/>
      <c r="CB9" s="132"/>
      <c r="CC9" s="132"/>
      <c r="CD9" s="132"/>
      <c r="CE9" s="132"/>
      <c r="CF9" s="132"/>
      <c r="CG9" s="132"/>
      <c r="CH9" s="132"/>
      <c r="CI9" s="132"/>
      <c r="CJ9" s="132"/>
      <c r="CK9" s="132"/>
      <c r="CL9" s="132"/>
      <c r="CM9" s="132"/>
      <c r="CN9" s="132"/>
      <c r="CO9" s="132"/>
      <c r="CP9" s="132"/>
      <c r="CQ9" s="132"/>
      <c r="CR9" s="132"/>
      <c r="CS9" s="132"/>
      <c r="CT9" s="132"/>
      <c r="CU9" s="132"/>
      <c r="CV9" s="132"/>
      <c r="CW9" s="132"/>
      <c r="CX9" s="132"/>
      <c r="CY9" s="132"/>
      <c r="CZ9" s="132"/>
      <c r="DA9" s="132"/>
      <c r="DB9" s="132"/>
      <c r="DC9" s="132"/>
      <c r="DD9" s="132"/>
      <c r="DE9" s="132"/>
      <c r="DF9" s="132"/>
      <c r="DG9" s="132"/>
      <c r="DH9" s="132"/>
      <c r="DI9" s="132"/>
      <c r="DJ9" s="132"/>
      <c r="DK9" s="132"/>
      <c r="DL9" s="132"/>
      <c r="DM9" s="132"/>
      <c r="DN9" s="132"/>
      <c r="DO9" s="132"/>
      <c r="DP9" s="132"/>
      <c r="DQ9" s="132"/>
      <c r="DR9" s="132"/>
      <c r="DS9" s="132"/>
      <c r="DT9" s="132"/>
      <c r="DU9" s="132"/>
      <c r="DV9" s="132"/>
      <c r="DW9" s="132"/>
      <c r="DX9" s="132"/>
      <c r="DY9" s="132"/>
      <c r="DZ9" s="132"/>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c r="FA9" s="132"/>
      <c r="FB9" s="132"/>
      <c r="FC9" s="132"/>
      <c r="FD9" s="132"/>
      <c r="FE9" s="132"/>
      <c r="FF9" s="132"/>
      <c r="FG9" s="132"/>
      <c r="FH9" s="132"/>
      <c r="FI9" s="132"/>
      <c r="FJ9" s="132"/>
      <c r="FK9" s="132"/>
      <c r="FL9" s="132"/>
      <c r="FM9" s="132"/>
      <c r="FN9" s="132"/>
      <c r="FO9" s="132"/>
      <c r="FP9" s="132"/>
      <c r="FQ9" s="132"/>
      <c r="FR9" s="132"/>
      <c r="FS9" s="132"/>
      <c r="FT9" s="132"/>
      <c r="FU9" s="132"/>
      <c r="FV9" s="132"/>
      <c r="FW9" s="132"/>
      <c r="FX9" s="132"/>
      <c r="FY9" s="132"/>
      <c r="FZ9" s="132"/>
      <c r="GA9" s="132"/>
      <c r="GB9" s="132"/>
      <c r="GC9" s="132"/>
      <c r="GD9" s="132"/>
      <c r="GE9" s="132"/>
      <c r="GF9" s="132"/>
      <c r="GG9" s="132"/>
      <c r="GH9" s="132"/>
      <c r="GI9" s="132"/>
      <c r="GJ9" s="132"/>
      <c r="GK9" s="132"/>
      <c r="GL9" s="132"/>
      <c r="GM9" s="132"/>
      <c r="GN9" s="132"/>
      <c r="GO9" s="132"/>
      <c r="GP9" s="132"/>
      <c r="GQ9" s="132"/>
      <c r="GR9" s="132"/>
      <c r="GS9" s="132"/>
      <c r="GT9" s="132"/>
      <c r="GU9" s="132"/>
      <c r="GV9" s="132"/>
      <c r="GW9" s="132"/>
      <c r="GX9" s="132"/>
      <c r="GY9" s="132"/>
      <c r="GZ9" s="132"/>
      <c r="HA9" s="132"/>
      <c r="HB9" s="132"/>
      <c r="HC9" s="132"/>
      <c r="HD9" s="132"/>
      <c r="HE9" s="132"/>
      <c r="HF9" s="132"/>
      <c r="HG9" s="132"/>
      <c r="HH9" s="132"/>
      <c r="HI9" s="132"/>
      <c r="HJ9" s="132"/>
      <c r="HK9" s="132"/>
      <c r="HL9" s="132"/>
      <c r="HM9" s="132"/>
      <c r="HN9" s="132"/>
      <c r="HO9" s="132"/>
      <c r="HP9" s="132"/>
      <c r="HQ9" s="132"/>
      <c r="HR9" s="132"/>
      <c r="HS9" s="132"/>
      <c r="HT9" s="132"/>
      <c r="HU9" s="132"/>
      <c r="HV9" s="132"/>
      <c r="HW9" s="132"/>
      <c r="HX9" s="132"/>
      <c r="HY9" s="132"/>
      <c r="HZ9" s="132"/>
      <c r="IA9" s="132"/>
      <c r="IB9" s="132"/>
      <c r="IC9" s="132"/>
      <c r="ID9" s="132"/>
      <c r="IE9" s="132"/>
      <c r="IF9" s="132"/>
      <c r="IG9" s="132"/>
      <c r="IH9" s="132"/>
      <c r="II9" s="132"/>
      <c r="IJ9" s="132"/>
      <c r="IK9" s="132"/>
      <c r="IL9" s="132"/>
      <c r="IM9" s="132"/>
      <c r="IN9" s="132"/>
      <c r="IO9" s="132"/>
      <c r="IP9" s="132"/>
      <c r="IQ9" s="132"/>
      <c r="IR9" s="132"/>
      <c r="IS9" s="132"/>
      <c r="IT9" s="132"/>
      <c r="IU9" s="132"/>
      <c r="IV9" s="132"/>
      <c r="IW9" s="132"/>
      <c r="IX9" s="132"/>
      <c r="IY9" s="132"/>
      <c r="IZ9" s="132"/>
      <c r="JA9" s="132"/>
      <c r="JB9" s="132"/>
      <c r="JC9" s="132"/>
      <c r="JD9" s="132"/>
      <c r="JE9" s="132"/>
      <c r="JF9" s="132"/>
      <c r="JG9" s="132"/>
      <c r="JH9" s="132"/>
      <c r="JI9" s="132"/>
      <c r="JJ9" s="132"/>
      <c r="JK9" s="132"/>
      <c r="JL9" s="132"/>
      <c r="JM9" s="132"/>
      <c r="JN9" s="132"/>
      <c r="JO9" s="132"/>
      <c r="JP9" s="132"/>
      <c r="JQ9" s="132"/>
      <c r="JR9" s="132"/>
      <c r="JS9" s="132"/>
      <c r="JT9" s="132"/>
      <c r="JU9" s="132"/>
      <c r="JV9" s="132"/>
      <c r="JW9" s="132"/>
      <c r="JX9" s="132"/>
      <c r="JY9" s="132"/>
      <c r="JZ9" s="132"/>
      <c r="KA9" s="132"/>
      <c r="KB9" s="132"/>
      <c r="KC9" s="132"/>
      <c r="KD9" s="132"/>
      <c r="KE9" s="132"/>
      <c r="KF9" s="132"/>
      <c r="KG9" s="132"/>
      <c r="KH9" s="132"/>
      <c r="KI9" s="132"/>
      <c r="KJ9" s="132"/>
      <c r="KK9" s="132"/>
      <c r="KL9" s="132"/>
      <c r="KM9" s="132"/>
      <c r="KN9" s="132"/>
      <c r="KO9" s="132"/>
      <c r="KP9" s="132"/>
      <c r="KQ9" s="132"/>
      <c r="KR9" s="132"/>
      <c r="KS9" s="132"/>
      <c r="KT9" s="132"/>
      <c r="KU9" s="132"/>
      <c r="KV9" s="132"/>
      <c r="KW9" s="132"/>
      <c r="KX9" s="132"/>
      <c r="KY9" s="132"/>
      <c r="KZ9" s="132"/>
      <c r="LA9" s="132"/>
      <c r="LB9" s="132"/>
      <c r="LC9" s="132"/>
      <c r="LD9" s="132"/>
      <c r="LE9" s="132"/>
      <c r="LF9" s="132"/>
    </row>
    <row r="10" spans="1:318" ht="46.9" customHeight="1">
      <c r="A10" s="116"/>
      <c r="B10" s="121"/>
      <c r="C10" s="285"/>
      <c r="D10" s="285"/>
      <c r="E10" s="285"/>
      <c r="F10" s="285"/>
      <c r="G10" s="285"/>
      <c r="H10" s="284"/>
      <c r="I10" s="286"/>
      <c r="J10" s="286"/>
      <c r="K10" s="122"/>
      <c r="L10" s="116"/>
      <c r="M10" s="132"/>
      <c r="N10" s="132"/>
      <c r="O10" s="132"/>
      <c r="P10" s="132"/>
      <c r="Q10" s="132"/>
      <c r="R10" s="132"/>
      <c r="S10" s="132"/>
      <c r="T10" s="132"/>
      <c r="U10" s="132"/>
      <c r="V10" s="132"/>
      <c r="W10" s="132"/>
      <c r="X10" s="132"/>
      <c r="Y10" s="132"/>
      <c r="Z10" s="132"/>
      <c r="AA10" s="132"/>
      <c r="AB10" s="132"/>
      <c r="AC10" s="132"/>
      <c r="AD10" s="132"/>
      <c r="AE10" s="132"/>
      <c r="AF10" s="132"/>
      <c r="AG10" s="132"/>
      <c r="AH10" s="132"/>
      <c r="AI10" s="132"/>
      <c r="AJ10" s="132"/>
      <c r="AK10" s="132"/>
      <c r="AL10" s="132"/>
      <c r="AM10" s="132"/>
      <c r="AN10" s="132"/>
      <c r="AO10" s="132"/>
      <c r="AP10" s="132"/>
      <c r="AQ10" s="132"/>
      <c r="AR10" s="132"/>
      <c r="AS10" s="132"/>
      <c r="AT10" s="132"/>
      <c r="AU10" s="132"/>
      <c r="AV10" s="132"/>
      <c r="AW10" s="132"/>
      <c r="AX10" s="132"/>
      <c r="AY10" s="132"/>
      <c r="AZ10" s="132"/>
      <c r="BA10" s="132"/>
      <c r="BB10" s="132"/>
      <c r="BC10" s="132"/>
      <c r="BD10" s="132"/>
      <c r="BE10" s="132"/>
      <c r="BF10" s="132"/>
      <c r="BG10" s="132"/>
      <c r="BH10" s="132"/>
      <c r="BI10" s="132"/>
      <c r="BJ10" s="132"/>
      <c r="BK10" s="132"/>
      <c r="BL10" s="132"/>
      <c r="BM10" s="132"/>
      <c r="BN10" s="132"/>
      <c r="BO10" s="132"/>
      <c r="BP10" s="132"/>
      <c r="BQ10" s="132"/>
      <c r="BR10" s="132"/>
      <c r="BS10" s="132"/>
      <c r="BT10" s="132"/>
      <c r="BU10" s="132"/>
      <c r="BV10" s="132"/>
      <c r="BW10" s="132"/>
      <c r="BX10" s="132"/>
      <c r="BY10" s="132"/>
      <c r="BZ10" s="132"/>
      <c r="CA10" s="132"/>
      <c r="CB10" s="132"/>
      <c r="CC10" s="132"/>
      <c r="CD10" s="132"/>
      <c r="CE10" s="132"/>
      <c r="CF10" s="132"/>
      <c r="CG10" s="132"/>
      <c r="CH10" s="132"/>
      <c r="CI10" s="132"/>
      <c r="CJ10" s="132"/>
      <c r="CK10" s="132"/>
      <c r="CL10" s="132"/>
      <c r="CM10" s="132"/>
      <c r="CN10" s="132"/>
      <c r="CO10" s="132"/>
      <c r="CP10" s="132"/>
      <c r="CQ10" s="132"/>
      <c r="CR10" s="132"/>
      <c r="CS10" s="132"/>
      <c r="CT10" s="132"/>
      <c r="CU10" s="132"/>
      <c r="CV10" s="132"/>
      <c r="CW10" s="132"/>
      <c r="CX10" s="132"/>
      <c r="CY10" s="132"/>
      <c r="CZ10" s="132"/>
      <c r="DA10" s="132"/>
      <c r="DB10" s="132"/>
      <c r="DC10" s="132"/>
      <c r="DD10" s="132"/>
      <c r="DE10" s="132"/>
      <c r="DF10" s="132"/>
      <c r="DG10" s="132"/>
      <c r="DH10" s="132"/>
      <c r="DI10" s="132"/>
      <c r="DJ10" s="132"/>
      <c r="DK10" s="132"/>
      <c r="DL10" s="132"/>
      <c r="DM10" s="132"/>
      <c r="DN10" s="132"/>
      <c r="DO10" s="132"/>
      <c r="DP10" s="132"/>
      <c r="DQ10" s="132"/>
      <c r="DR10" s="132"/>
      <c r="DS10" s="132"/>
      <c r="DT10" s="132"/>
      <c r="DU10" s="132"/>
      <c r="DV10" s="132"/>
      <c r="DW10" s="132"/>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32"/>
      <c r="EU10" s="132"/>
      <c r="EV10" s="132"/>
      <c r="EW10" s="132"/>
      <c r="EX10" s="132"/>
      <c r="EY10" s="132"/>
      <c r="EZ10" s="132"/>
      <c r="FA10" s="132"/>
      <c r="FB10" s="132"/>
      <c r="FC10" s="132"/>
      <c r="FD10" s="132"/>
      <c r="FE10" s="132"/>
      <c r="FF10" s="132"/>
      <c r="FG10" s="132"/>
      <c r="FH10" s="132"/>
      <c r="FI10" s="132"/>
      <c r="FJ10" s="132"/>
      <c r="FK10" s="132"/>
      <c r="FL10" s="132"/>
      <c r="FM10" s="132"/>
      <c r="FN10" s="132"/>
      <c r="FO10" s="132"/>
      <c r="FP10" s="132"/>
      <c r="FQ10" s="132"/>
      <c r="FR10" s="132"/>
      <c r="FS10" s="132"/>
      <c r="FT10" s="132"/>
      <c r="FU10" s="132"/>
      <c r="FV10" s="132"/>
      <c r="FW10" s="132"/>
      <c r="FX10" s="132"/>
      <c r="FY10" s="132"/>
      <c r="FZ10" s="132"/>
      <c r="GA10" s="132"/>
      <c r="GB10" s="132"/>
      <c r="GC10" s="132"/>
      <c r="GD10" s="132"/>
      <c r="GE10" s="132"/>
      <c r="GF10" s="132"/>
      <c r="GG10" s="132"/>
      <c r="GH10" s="132"/>
      <c r="GI10" s="132"/>
      <c r="GJ10" s="132"/>
      <c r="GK10" s="132"/>
      <c r="GL10" s="132"/>
      <c r="GM10" s="132"/>
      <c r="GN10" s="132"/>
      <c r="GO10" s="132"/>
      <c r="GP10" s="132"/>
      <c r="GQ10" s="132"/>
      <c r="GR10" s="132"/>
      <c r="GS10" s="132"/>
      <c r="GT10" s="132"/>
      <c r="GU10" s="132"/>
      <c r="GV10" s="132"/>
      <c r="GW10" s="132"/>
      <c r="GX10" s="132"/>
      <c r="GY10" s="132"/>
      <c r="GZ10" s="132"/>
      <c r="HA10" s="132"/>
      <c r="HB10" s="132"/>
      <c r="HC10" s="132"/>
      <c r="HD10" s="132"/>
      <c r="HE10" s="132"/>
      <c r="HF10" s="132"/>
      <c r="HG10" s="132"/>
      <c r="HH10" s="132"/>
      <c r="HI10" s="132"/>
      <c r="HJ10" s="132"/>
      <c r="HK10" s="132"/>
      <c r="HL10" s="132"/>
      <c r="HM10" s="132"/>
      <c r="HN10" s="132"/>
      <c r="HO10" s="132"/>
      <c r="HP10" s="132"/>
      <c r="HQ10" s="132"/>
      <c r="HR10" s="132"/>
      <c r="HS10" s="132"/>
      <c r="HT10" s="132"/>
      <c r="HU10" s="132"/>
      <c r="HV10" s="132"/>
      <c r="HW10" s="132"/>
      <c r="HX10" s="132"/>
      <c r="HY10" s="132"/>
      <c r="HZ10" s="132"/>
      <c r="IA10" s="132"/>
      <c r="IB10" s="132"/>
      <c r="IC10" s="132"/>
      <c r="ID10" s="132"/>
      <c r="IE10" s="132"/>
      <c r="IF10" s="132"/>
      <c r="IG10" s="132"/>
      <c r="IH10" s="132"/>
      <c r="II10" s="132"/>
      <c r="IJ10" s="132"/>
      <c r="IK10" s="132"/>
      <c r="IL10" s="132"/>
      <c r="IM10" s="132"/>
      <c r="IN10" s="132"/>
      <c r="IO10" s="132"/>
      <c r="IP10" s="132"/>
      <c r="IQ10" s="132"/>
      <c r="IR10" s="132"/>
      <c r="IS10" s="132"/>
      <c r="IT10" s="132"/>
      <c r="IU10" s="132"/>
      <c r="IV10" s="132"/>
      <c r="IW10" s="132"/>
      <c r="IX10" s="132"/>
      <c r="IY10" s="132"/>
      <c r="IZ10" s="132"/>
      <c r="JA10" s="132"/>
      <c r="JB10" s="132"/>
      <c r="JC10" s="132"/>
      <c r="JD10" s="132"/>
      <c r="JE10" s="132"/>
      <c r="JF10" s="132"/>
      <c r="JG10" s="132"/>
      <c r="JH10" s="132"/>
      <c r="JI10" s="132"/>
      <c r="JJ10" s="132"/>
      <c r="JK10" s="132"/>
      <c r="JL10" s="132"/>
      <c r="JM10" s="132"/>
      <c r="JN10" s="132"/>
      <c r="JO10" s="132"/>
      <c r="JP10" s="132"/>
      <c r="JQ10" s="132"/>
      <c r="JR10" s="132"/>
      <c r="JS10" s="132"/>
      <c r="JT10" s="132"/>
      <c r="JU10" s="132"/>
      <c r="JV10" s="132"/>
      <c r="JW10" s="132"/>
      <c r="JX10" s="132"/>
      <c r="JY10" s="132"/>
      <c r="JZ10" s="132"/>
      <c r="KA10" s="132"/>
      <c r="KB10" s="132"/>
      <c r="KC10" s="132"/>
      <c r="KD10" s="132"/>
      <c r="KE10" s="132"/>
      <c r="KF10" s="132"/>
      <c r="KG10" s="132"/>
      <c r="KH10" s="132"/>
      <c r="KI10" s="132"/>
      <c r="KJ10" s="132"/>
      <c r="KK10" s="132"/>
      <c r="KL10" s="132"/>
      <c r="KM10" s="132"/>
      <c r="KN10" s="132"/>
      <c r="KO10" s="132"/>
      <c r="KP10" s="132"/>
      <c r="KQ10" s="132"/>
      <c r="KR10" s="132"/>
      <c r="KS10" s="132"/>
      <c r="KT10" s="132"/>
      <c r="KU10" s="132"/>
      <c r="KV10" s="132"/>
      <c r="KW10" s="132"/>
      <c r="KX10" s="132"/>
      <c r="KY10" s="132"/>
      <c r="KZ10" s="132"/>
      <c r="LA10" s="132"/>
      <c r="LB10" s="132"/>
      <c r="LC10" s="132"/>
      <c r="LD10" s="132"/>
      <c r="LE10" s="132"/>
      <c r="LF10" s="132"/>
    </row>
    <row r="11" spans="1:318" ht="49.9" customHeight="1">
      <c r="A11" s="116"/>
      <c r="B11" s="121"/>
      <c r="C11" s="188"/>
      <c r="D11" s="188" t="s">
        <v>506</v>
      </c>
      <c r="E11" s="188"/>
      <c r="F11" s="188"/>
      <c r="G11" s="188"/>
      <c r="H11" s="188"/>
      <c r="I11" s="188"/>
      <c r="J11" s="188"/>
      <c r="K11" s="122"/>
      <c r="L11" s="116"/>
      <c r="M11" s="132"/>
      <c r="N11" s="132"/>
      <c r="O11" s="132"/>
      <c r="P11" s="132"/>
      <c r="Q11" s="132"/>
      <c r="R11" s="132"/>
      <c r="S11" s="132"/>
      <c r="T11" s="132"/>
      <c r="U11" s="132"/>
      <c r="V11" s="132"/>
      <c r="W11" s="132"/>
      <c r="X11" s="132"/>
      <c r="Y11" s="132"/>
      <c r="Z11" s="132"/>
      <c r="AA11" s="132"/>
      <c r="AB11" s="132"/>
      <c r="AC11" s="132"/>
      <c r="AD11" s="132"/>
      <c r="AE11" s="132"/>
      <c r="AF11" s="132"/>
      <c r="AG11" s="132"/>
      <c r="AH11" s="132"/>
      <c r="AI11" s="132"/>
      <c r="AJ11" s="132"/>
      <c r="AK11" s="132"/>
      <c r="AL11" s="132"/>
      <c r="AM11" s="132"/>
      <c r="AN11" s="132"/>
      <c r="AO11" s="132"/>
      <c r="AP11" s="132"/>
      <c r="AQ11" s="132"/>
      <c r="AR11" s="132"/>
      <c r="AS11" s="132"/>
      <c r="AT11" s="132"/>
      <c r="AU11" s="132"/>
      <c r="AV11" s="132"/>
      <c r="AW11" s="132"/>
      <c r="AX11" s="132"/>
      <c r="AY11" s="132"/>
      <c r="AZ11" s="132"/>
      <c r="BA11" s="132"/>
      <c r="BB11" s="132"/>
      <c r="BC11" s="132"/>
      <c r="BD11" s="132"/>
      <c r="BE11" s="132"/>
      <c r="BF11" s="132"/>
      <c r="BG11" s="132"/>
      <c r="BH11" s="132"/>
      <c r="BI11" s="132"/>
      <c r="BJ11" s="132"/>
      <c r="BK11" s="132"/>
      <c r="BL11" s="132"/>
      <c r="BM11" s="132"/>
      <c r="BN11" s="132"/>
      <c r="BO11" s="132"/>
      <c r="BP11" s="132"/>
      <c r="BQ11" s="132"/>
      <c r="BR11" s="132"/>
      <c r="BS11" s="132"/>
      <c r="BT11" s="132"/>
      <c r="BU11" s="132"/>
      <c r="BV11" s="132"/>
      <c r="BW11" s="132"/>
      <c r="BX11" s="132"/>
      <c r="BY11" s="132"/>
      <c r="BZ11" s="132"/>
      <c r="CA11" s="132"/>
      <c r="CB11" s="132"/>
      <c r="CC11" s="132"/>
      <c r="CD11" s="132"/>
      <c r="CE11" s="132"/>
      <c r="CF11" s="132"/>
      <c r="CG11" s="132"/>
      <c r="CH11" s="132"/>
      <c r="CI11" s="132"/>
      <c r="CJ11" s="132"/>
      <c r="CK11" s="132"/>
      <c r="CL11" s="132"/>
      <c r="CM11" s="132"/>
      <c r="CN11" s="132"/>
      <c r="CO11" s="132"/>
      <c r="CP11" s="132"/>
      <c r="CQ11" s="132"/>
      <c r="CR11" s="132"/>
      <c r="CS11" s="132"/>
      <c r="CT11" s="132"/>
      <c r="CU11" s="132"/>
      <c r="CV11" s="132"/>
      <c r="CW11" s="132"/>
      <c r="CX11" s="132"/>
      <c r="CY11" s="132"/>
      <c r="CZ11" s="132"/>
      <c r="DA11" s="132"/>
      <c r="DB11" s="132"/>
      <c r="DC11" s="132"/>
      <c r="DD11" s="132"/>
      <c r="DE11" s="132"/>
      <c r="DF11" s="132"/>
      <c r="DG11" s="132"/>
      <c r="DH11" s="132"/>
      <c r="DI11" s="132"/>
      <c r="DJ11" s="132"/>
      <c r="DK11" s="132"/>
      <c r="DL11" s="132"/>
      <c r="DM11" s="132"/>
      <c r="DN11" s="132"/>
      <c r="DO11" s="132"/>
      <c r="DP11" s="132"/>
      <c r="DQ11" s="132"/>
      <c r="DR11" s="132"/>
      <c r="DS11" s="132"/>
      <c r="DT11" s="132"/>
      <c r="DU11" s="132"/>
      <c r="DV11" s="132"/>
      <c r="DW11" s="132"/>
      <c r="DX11" s="132"/>
      <c r="DY11" s="132"/>
      <c r="DZ11" s="132"/>
      <c r="EA11" s="132"/>
      <c r="EB11" s="132"/>
      <c r="EC11" s="132"/>
      <c r="ED11" s="132"/>
      <c r="EE11" s="132"/>
      <c r="EF11" s="132"/>
      <c r="EG11" s="132"/>
      <c r="EH11" s="132"/>
      <c r="EI11" s="132"/>
      <c r="EJ11" s="132"/>
      <c r="EK11" s="132"/>
      <c r="EL11" s="132"/>
      <c r="EM11" s="132"/>
      <c r="EN11" s="132"/>
      <c r="EO11" s="132"/>
      <c r="EP11" s="132"/>
      <c r="EQ11" s="132"/>
      <c r="ER11" s="132"/>
      <c r="ES11" s="132"/>
      <c r="ET11" s="132"/>
      <c r="EU11" s="132"/>
      <c r="EV11" s="132"/>
      <c r="EW11" s="132"/>
      <c r="EX11" s="132"/>
      <c r="EY11" s="132"/>
      <c r="EZ11" s="132"/>
      <c r="FA11" s="132"/>
      <c r="FB11" s="132"/>
      <c r="FC11" s="132"/>
      <c r="FD11" s="132"/>
      <c r="FE11" s="132"/>
      <c r="FF11" s="132"/>
      <c r="FG11" s="132"/>
      <c r="FH11" s="132"/>
      <c r="FI11" s="132"/>
      <c r="FJ11" s="132"/>
      <c r="FK11" s="132"/>
      <c r="FL11" s="132"/>
      <c r="FM11" s="132"/>
      <c r="FN11" s="132"/>
      <c r="FO11" s="132"/>
      <c r="FP11" s="132"/>
      <c r="FQ11" s="132"/>
      <c r="FR11" s="132"/>
      <c r="FS11" s="132"/>
      <c r="FT11" s="132"/>
      <c r="FU11" s="132"/>
      <c r="FV11" s="132"/>
      <c r="FW11" s="132"/>
      <c r="FX11" s="132"/>
      <c r="FY11" s="132"/>
      <c r="FZ11" s="132"/>
      <c r="GA11" s="132"/>
      <c r="GB11" s="132"/>
      <c r="GC11" s="132"/>
      <c r="GD11" s="132"/>
      <c r="GE11" s="132"/>
      <c r="GF11" s="132"/>
      <c r="GG11" s="132"/>
      <c r="GH11" s="132"/>
      <c r="GI11" s="132"/>
      <c r="GJ11" s="132"/>
      <c r="GK11" s="132"/>
      <c r="GL11" s="132"/>
      <c r="GM11" s="132"/>
      <c r="GN11" s="132"/>
      <c r="GO11" s="132"/>
      <c r="GP11" s="132"/>
      <c r="GQ11" s="132"/>
      <c r="GR11" s="132"/>
      <c r="GS11" s="132"/>
      <c r="GT11" s="132"/>
      <c r="GU11" s="132"/>
      <c r="GV11" s="132"/>
      <c r="GW11" s="132"/>
      <c r="GX11" s="132"/>
      <c r="GY11" s="132"/>
      <c r="GZ11" s="132"/>
      <c r="HA11" s="132"/>
      <c r="HB11" s="132"/>
      <c r="HC11" s="132"/>
      <c r="HD11" s="132"/>
      <c r="HE11" s="132"/>
      <c r="HF11" s="132"/>
      <c r="HG11" s="132"/>
      <c r="HH11" s="132"/>
      <c r="HI11" s="132"/>
      <c r="HJ11" s="132"/>
      <c r="HK11" s="132"/>
      <c r="HL11" s="132"/>
      <c r="HM11" s="132"/>
      <c r="HN11" s="132"/>
      <c r="HO11" s="132"/>
      <c r="HP11" s="132"/>
      <c r="HQ11" s="132"/>
      <c r="HR11" s="132"/>
      <c r="HS11" s="132"/>
      <c r="HT11" s="132"/>
      <c r="HU11" s="132"/>
      <c r="HV11" s="132"/>
      <c r="HW11" s="132"/>
      <c r="HX11" s="132"/>
      <c r="HY11" s="132"/>
      <c r="HZ11" s="132"/>
      <c r="IA11" s="132"/>
      <c r="IB11" s="132"/>
      <c r="IC11" s="132"/>
      <c r="ID11" s="132"/>
      <c r="IE11" s="132"/>
      <c r="IF11" s="132"/>
      <c r="IG11" s="132"/>
      <c r="IH11" s="132"/>
      <c r="II11" s="132"/>
      <c r="IJ11" s="132"/>
      <c r="IK11" s="132"/>
      <c r="IL11" s="132"/>
      <c r="IM11" s="132"/>
      <c r="IN11" s="132"/>
      <c r="IO11" s="132"/>
      <c r="IP11" s="132"/>
      <c r="IQ11" s="132"/>
      <c r="IR11" s="132"/>
      <c r="IS11" s="132"/>
      <c r="IT11" s="132"/>
      <c r="IU11" s="132"/>
      <c r="IV11" s="132"/>
      <c r="IW11" s="132"/>
      <c r="IX11" s="132"/>
      <c r="IY11" s="132"/>
      <c r="IZ11" s="132"/>
      <c r="JA11" s="132"/>
      <c r="JB11" s="132"/>
      <c r="JC11" s="132"/>
      <c r="JD11" s="132"/>
      <c r="JE11" s="132"/>
      <c r="JF11" s="132"/>
      <c r="JG11" s="132"/>
      <c r="JH11" s="132"/>
      <c r="JI11" s="132"/>
      <c r="JJ11" s="132"/>
      <c r="JK11" s="132"/>
      <c r="JL11" s="132"/>
      <c r="JM11" s="132"/>
      <c r="JN11" s="132"/>
      <c r="JO11" s="132"/>
      <c r="JP11" s="132"/>
      <c r="JQ11" s="132"/>
      <c r="JR11" s="132"/>
      <c r="JS11" s="132"/>
      <c r="JT11" s="132"/>
      <c r="JU11" s="132"/>
      <c r="JV11" s="132"/>
      <c r="JW11" s="132"/>
      <c r="JX11" s="132"/>
      <c r="JY11" s="132"/>
      <c r="JZ11" s="132"/>
      <c r="KA11" s="132"/>
      <c r="KB11" s="132"/>
      <c r="KC11" s="132"/>
      <c r="KD11" s="132"/>
      <c r="KE11" s="132"/>
      <c r="KF11" s="132"/>
      <c r="KG11" s="132"/>
      <c r="KH11" s="132"/>
      <c r="KI11" s="132"/>
      <c r="KJ11" s="132"/>
      <c r="KK11" s="132"/>
      <c r="KL11" s="132"/>
      <c r="KM11" s="132"/>
      <c r="KN11" s="132"/>
      <c r="KO11" s="132"/>
      <c r="KP11" s="132"/>
      <c r="KQ11" s="132"/>
      <c r="KR11" s="132"/>
      <c r="KS11" s="132"/>
      <c r="KT11" s="132"/>
      <c r="KU11" s="132"/>
      <c r="KV11" s="132"/>
      <c r="KW11" s="132"/>
      <c r="KX11" s="132"/>
      <c r="KY11" s="132"/>
      <c r="KZ11" s="132"/>
      <c r="LA11" s="132"/>
      <c r="LB11" s="132"/>
      <c r="LC11" s="132"/>
      <c r="LD11" s="132"/>
      <c r="LE11" s="132"/>
      <c r="LF11" s="132"/>
    </row>
    <row r="12" spans="1:318" ht="22.15" customHeight="1">
      <c r="A12" s="116"/>
      <c r="B12" s="121"/>
      <c r="C12" s="187"/>
      <c r="D12" s="187" t="s">
        <v>507</v>
      </c>
      <c r="E12" s="187"/>
      <c r="F12" s="187"/>
      <c r="G12" s="187"/>
      <c r="H12" s="187"/>
      <c r="I12" s="187"/>
      <c r="J12" s="187"/>
      <c r="K12" s="122"/>
      <c r="L12" s="116"/>
      <c r="KW12" s="193" t="e">
        <f>SUM(#REF!)</f>
        <v>#REF!</v>
      </c>
      <c r="LB12" s="193" t="e">
        <f>SUM(#REF!)</f>
        <v>#REF!</v>
      </c>
      <c r="LC12" s="132" t="e">
        <f t="shared" ref="LC12:LC70" si="0">LB12-KW12</f>
        <v>#REF!</v>
      </c>
    </row>
    <row r="13" spans="1:318" ht="34.9" customHeight="1">
      <c r="A13" s="116"/>
      <c r="B13" s="121"/>
      <c r="C13" s="138"/>
      <c r="D13" s="133">
        <v>3007</v>
      </c>
      <c r="E13" s="185" t="s">
        <v>508</v>
      </c>
      <c r="F13" s="134" t="s">
        <v>509</v>
      </c>
      <c r="G13" s="135"/>
      <c r="H13" s="135"/>
      <c r="I13" s="136"/>
      <c r="J13" s="137"/>
      <c r="K13" s="122"/>
      <c r="L13" s="116"/>
      <c r="KW13" s="132"/>
      <c r="LB13" s="132"/>
      <c r="LC13" s="132">
        <f t="shared" si="0"/>
        <v>0</v>
      </c>
    </row>
    <row r="14" spans="1:318" ht="34.9" customHeight="1">
      <c r="A14" s="116"/>
      <c r="B14" s="121"/>
      <c r="C14" s="138"/>
      <c r="D14" s="133">
        <v>3710</v>
      </c>
      <c r="E14" s="185" t="s">
        <v>510</v>
      </c>
      <c r="F14" s="134" t="s">
        <v>511</v>
      </c>
      <c r="G14" s="135"/>
      <c r="H14" s="135"/>
      <c r="I14" s="136"/>
      <c r="J14" s="137"/>
      <c r="K14" s="122"/>
      <c r="L14" s="116"/>
      <c r="LC14" s="132">
        <f t="shared" si="0"/>
        <v>0</v>
      </c>
      <c r="LE14" s="192" t="s">
        <v>512</v>
      </c>
    </row>
    <row r="15" spans="1:318" ht="22.15" customHeight="1">
      <c r="A15" s="116"/>
      <c r="B15" s="121"/>
      <c r="C15" s="187"/>
      <c r="D15" s="187" t="s">
        <v>513</v>
      </c>
      <c r="E15" s="187"/>
      <c r="F15" s="187"/>
      <c r="G15" s="187"/>
      <c r="H15" s="187"/>
      <c r="I15" s="187"/>
      <c r="J15" s="187"/>
      <c r="K15" s="122"/>
      <c r="L15" s="116"/>
      <c r="KW15" s="193" t="e">
        <f>SUM(#REF!)</f>
        <v>#REF!</v>
      </c>
      <c r="LB15" s="193" t="e">
        <f>SUM(#REF!)</f>
        <v>#REF!</v>
      </c>
      <c r="LC15" s="132" t="e">
        <f t="shared" si="0"/>
        <v>#REF!</v>
      </c>
    </row>
    <row r="16" spans="1:318" ht="34.9" customHeight="1">
      <c r="A16" s="116"/>
      <c r="B16" s="121"/>
      <c r="C16" s="138"/>
      <c r="D16" s="133">
        <v>3010</v>
      </c>
      <c r="E16" s="185" t="s">
        <v>514</v>
      </c>
      <c r="F16" s="134" t="s">
        <v>511</v>
      </c>
      <c r="G16" s="135"/>
      <c r="H16" s="135"/>
      <c r="I16" s="136"/>
      <c r="J16" s="137"/>
      <c r="K16" s="122"/>
      <c r="L16" s="116"/>
      <c r="KW16" s="132"/>
      <c r="LB16" s="132"/>
      <c r="LC16" s="132">
        <f t="shared" si="0"/>
        <v>0</v>
      </c>
    </row>
    <row r="17" spans="1:315" ht="34.9" customHeight="1">
      <c r="A17" s="116"/>
      <c r="B17" s="121"/>
      <c r="C17" s="138"/>
      <c r="D17" s="133">
        <v>3011</v>
      </c>
      <c r="E17" s="185" t="s">
        <v>515</v>
      </c>
      <c r="F17" s="134" t="s">
        <v>516</v>
      </c>
      <c r="G17" s="135"/>
      <c r="H17" s="135"/>
      <c r="I17" s="136"/>
      <c r="J17" s="137"/>
      <c r="K17" s="122"/>
      <c r="L17" s="116"/>
      <c r="KW17" s="132"/>
      <c r="LB17" s="132"/>
      <c r="LC17" s="132">
        <f t="shared" si="0"/>
        <v>0</v>
      </c>
    </row>
    <row r="18" spans="1:315" ht="38.65" customHeight="1">
      <c r="A18" s="116"/>
      <c r="B18" s="121"/>
      <c r="C18" s="138"/>
      <c r="D18" s="133">
        <v>3486</v>
      </c>
      <c r="E18" s="185" t="s">
        <v>517</v>
      </c>
      <c r="F18" s="134" t="s">
        <v>511</v>
      </c>
      <c r="G18" s="135"/>
      <c r="H18" s="135"/>
      <c r="I18" s="136"/>
      <c r="J18" s="137"/>
      <c r="K18" s="122"/>
      <c r="L18" s="116"/>
      <c r="KW18" s="132"/>
      <c r="LB18" s="132"/>
      <c r="LC18" s="132">
        <f t="shared" si="0"/>
        <v>0</v>
      </c>
    </row>
    <row r="19" spans="1:315" ht="22.15" customHeight="1">
      <c r="A19" s="116"/>
      <c r="B19" s="121"/>
      <c r="C19" s="187"/>
      <c r="D19" s="187" t="s">
        <v>518</v>
      </c>
      <c r="E19" s="187"/>
      <c r="F19" s="187"/>
      <c r="G19" s="187"/>
      <c r="H19" s="187"/>
      <c r="I19" s="187"/>
      <c r="J19" s="187"/>
      <c r="K19" s="122"/>
      <c r="L19" s="116"/>
      <c r="KW19" s="193" t="e">
        <f>SUM(#REF!)</f>
        <v>#REF!</v>
      </c>
      <c r="LB19" s="193" t="e">
        <f>SUM(#REF!)</f>
        <v>#REF!</v>
      </c>
      <c r="LC19" s="132" t="e">
        <f t="shared" si="0"/>
        <v>#REF!</v>
      </c>
    </row>
    <row r="20" spans="1:315" ht="53.65" customHeight="1">
      <c r="A20" s="116"/>
      <c r="B20" s="121"/>
      <c r="C20" s="138"/>
      <c r="D20" s="133">
        <v>4613</v>
      </c>
      <c r="E20" s="135" t="s">
        <v>519</v>
      </c>
      <c r="F20" s="134" t="s">
        <v>511</v>
      </c>
      <c r="G20" s="135"/>
      <c r="H20" s="135"/>
      <c r="I20" s="136"/>
      <c r="J20" s="137"/>
      <c r="K20" s="122"/>
      <c r="L20" s="116"/>
      <c r="KW20" s="132"/>
      <c r="LB20" s="132"/>
      <c r="LC20" s="132">
        <f t="shared" si="0"/>
        <v>0</v>
      </c>
    </row>
    <row r="21" spans="1:315" ht="53.65" customHeight="1">
      <c r="A21" s="116"/>
      <c r="B21" s="121"/>
      <c r="C21" s="138"/>
      <c r="D21" s="133">
        <v>5380</v>
      </c>
      <c r="E21" s="135" t="s">
        <v>520</v>
      </c>
      <c r="F21" s="134" t="s">
        <v>511</v>
      </c>
      <c r="G21" s="135"/>
      <c r="H21" s="135"/>
      <c r="I21" s="136"/>
      <c r="J21" s="137"/>
      <c r="K21" s="122"/>
      <c r="L21" s="116"/>
      <c r="KW21" s="132"/>
      <c r="LB21" s="132"/>
      <c r="LC21" s="132"/>
    </row>
    <row r="22" spans="1:315" ht="58.15" customHeight="1">
      <c r="A22" s="116"/>
      <c r="B22" s="121"/>
      <c r="C22" s="138"/>
      <c r="D22" s="133">
        <v>7967</v>
      </c>
      <c r="E22" s="135" t="s">
        <v>521</v>
      </c>
      <c r="F22" s="134" t="s">
        <v>511</v>
      </c>
      <c r="G22" s="135"/>
      <c r="H22" s="135"/>
      <c r="I22" s="136"/>
      <c r="J22" s="137"/>
      <c r="K22" s="122"/>
      <c r="L22" s="116"/>
      <c r="KW22" s="132"/>
      <c r="LB22" s="132"/>
      <c r="LC22" s="132">
        <f t="shared" si="0"/>
        <v>0</v>
      </c>
    </row>
    <row r="23" spans="1:315" ht="22.15" customHeight="1">
      <c r="A23" s="116"/>
      <c r="B23" s="121"/>
      <c r="C23" s="187"/>
      <c r="D23" s="187" t="s">
        <v>522</v>
      </c>
      <c r="E23" s="187"/>
      <c r="F23" s="187"/>
      <c r="G23" s="187"/>
      <c r="H23" s="187"/>
      <c r="I23" s="187"/>
      <c r="J23" s="187"/>
      <c r="K23" s="122"/>
      <c r="L23" s="116"/>
      <c r="KW23" s="193" t="e">
        <f>SUM(#REF!)</f>
        <v>#REF!</v>
      </c>
      <c r="LB23" s="193" t="e">
        <f>SUM(#REF!)</f>
        <v>#REF!</v>
      </c>
      <c r="LC23" s="132" t="e">
        <f t="shared" si="0"/>
        <v>#REF!</v>
      </c>
    </row>
    <row r="24" spans="1:315" ht="59.65" customHeight="1">
      <c r="B24" s="121"/>
      <c r="C24" s="138"/>
      <c r="D24" s="133">
        <v>4034</v>
      </c>
      <c r="E24" s="185" t="s">
        <v>523</v>
      </c>
      <c r="F24" s="134" t="s">
        <v>509</v>
      </c>
      <c r="G24" s="135"/>
      <c r="H24" s="135"/>
      <c r="I24" s="136"/>
      <c r="J24" s="137"/>
      <c r="K24" s="122"/>
      <c r="L24" s="116"/>
      <c r="KW24" s="193" t="e">
        <f>#REF!</f>
        <v>#REF!</v>
      </c>
      <c r="LB24" s="193" t="e">
        <f>#REF!</f>
        <v>#REF!</v>
      </c>
      <c r="LC24" s="132" t="e">
        <f t="shared" si="0"/>
        <v>#REF!</v>
      </c>
    </row>
    <row r="25" spans="1:315" ht="58.9" customHeight="1">
      <c r="A25" s="116"/>
      <c r="B25" s="121"/>
      <c r="C25" s="138"/>
      <c r="D25" s="133">
        <v>5843</v>
      </c>
      <c r="E25" s="185" t="s">
        <v>524</v>
      </c>
      <c r="F25" s="134" t="s">
        <v>509</v>
      </c>
      <c r="G25" s="135"/>
      <c r="H25" s="135"/>
      <c r="I25" s="136"/>
      <c r="J25" s="136"/>
      <c r="K25" s="122"/>
      <c r="L25" s="116"/>
      <c r="KW25" s="193" t="e">
        <f>#REF!</f>
        <v>#REF!</v>
      </c>
      <c r="LB25" s="193" t="e">
        <f>#REF!</f>
        <v>#REF!</v>
      </c>
      <c r="LC25" s="132" t="e">
        <f t="shared" si="0"/>
        <v>#REF!</v>
      </c>
    </row>
    <row r="26" spans="1:315" ht="38.65" customHeight="1">
      <c r="A26" s="116"/>
      <c r="B26" s="121"/>
      <c r="C26" s="138"/>
      <c r="D26" s="133">
        <v>7900</v>
      </c>
      <c r="E26" s="185" t="s">
        <v>525</v>
      </c>
      <c r="F26" s="134" t="s">
        <v>509</v>
      </c>
      <c r="G26" s="135"/>
      <c r="H26" s="135"/>
      <c r="I26" s="136"/>
      <c r="J26" s="136"/>
      <c r="K26" s="122"/>
      <c r="L26" s="116"/>
      <c r="KW26" s="193" t="e">
        <f>#REF!</f>
        <v>#REF!</v>
      </c>
      <c r="LB26" s="193" t="e">
        <f>#REF!</f>
        <v>#REF!</v>
      </c>
      <c r="LC26" s="132" t="e">
        <f t="shared" si="0"/>
        <v>#REF!</v>
      </c>
    </row>
    <row r="27" spans="1:315" ht="38.65" customHeight="1">
      <c r="A27" s="116"/>
      <c r="B27" s="121"/>
      <c r="C27" s="138"/>
      <c r="D27" s="133">
        <v>8622</v>
      </c>
      <c r="E27" s="185" t="s">
        <v>526</v>
      </c>
      <c r="F27" s="134" t="s">
        <v>509</v>
      </c>
      <c r="G27" s="135"/>
      <c r="H27" s="135"/>
      <c r="I27" s="136"/>
      <c r="J27" s="136"/>
      <c r="K27" s="122"/>
      <c r="L27" s="116"/>
      <c r="KW27" s="193" t="e">
        <f>#REF!</f>
        <v>#REF!</v>
      </c>
      <c r="LB27" s="193" t="e">
        <f>#REF!</f>
        <v>#REF!</v>
      </c>
      <c r="LC27" s="132" t="e">
        <f t="shared" si="0"/>
        <v>#REF!</v>
      </c>
    </row>
    <row r="28" spans="1:315" ht="38.65" customHeight="1">
      <c r="A28" s="116"/>
      <c r="B28" s="121"/>
      <c r="C28" s="138"/>
      <c r="D28" s="133" t="s">
        <v>527</v>
      </c>
      <c r="E28" s="135" t="s">
        <v>528</v>
      </c>
      <c r="F28" s="134" t="s">
        <v>509</v>
      </c>
      <c r="G28" s="135"/>
      <c r="H28" s="135"/>
      <c r="I28" s="136"/>
      <c r="J28" s="136"/>
      <c r="K28" s="122"/>
      <c r="L28" s="116"/>
      <c r="KW28" s="193" t="e">
        <f>#REF!</f>
        <v>#REF!</v>
      </c>
      <c r="LB28" s="193" t="e">
        <f>#REF!</f>
        <v>#REF!</v>
      </c>
      <c r="LC28" s="132" t="e">
        <f t="shared" si="0"/>
        <v>#REF!</v>
      </c>
    </row>
    <row r="29" spans="1:315" ht="22.15" customHeight="1">
      <c r="A29" s="116"/>
      <c r="B29" s="121"/>
      <c r="C29" s="187"/>
      <c r="D29" s="187" t="s">
        <v>529</v>
      </c>
      <c r="E29" s="187"/>
      <c r="F29" s="187"/>
      <c r="G29" s="187"/>
      <c r="H29" s="187"/>
      <c r="I29" s="187"/>
      <c r="J29" s="187"/>
      <c r="K29" s="122"/>
      <c r="L29" s="116"/>
      <c r="KW29" s="193" t="e">
        <f>SUM(#REF!)</f>
        <v>#REF!</v>
      </c>
      <c r="LB29" s="193" t="e">
        <f>SUM(#REF!)</f>
        <v>#REF!</v>
      </c>
      <c r="LC29" s="132" t="e">
        <f t="shared" si="0"/>
        <v>#REF!</v>
      </c>
    </row>
    <row r="30" spans="1:315" ht="34.9" customHeight="1">
      <c r="A30" s="116"/>
      <c r="B30" s="121"/>
      <c r="C30" s="138"/>
      <c r="D30" s="133">
        <v>4300</v>
      </c>
      <c r="E30" s="185" t="s">
        <v>530</v>
      </c>
      <c r="F30" s="134" t="s">
        <v>516</v>
      </c>
      <c r="G30" s="135"/>
      <c r="H30" s="135"/>
      <c r="I30" s="136"/>
      <c r="J30" s="137"/>
      <c r="K30" s="122"/>
      <c r="L30" s="116"/>
      <c r="KW30" s="132"/>
      <c r="LB30" s="132"/>
      <c r="LC30" s="132">
        <f t="shared" si="0"/>
        <v>0</v>
      </c>
    </row>
    <row r="31" spans="1:315" ht="34.9" customHeight="1">
      <c r="A31" s="116"/>
      <c r="B31" s="121"/>
      <c r="C31" s="138"/>
      <c r="D31" s="133">
        <v>4301</v>
      </c>
      <c r="E31" s="185" t="s">
        <v>531</v>
      </c>
      <c r="F31" s="134" t="s">
        <v>516</v>
      </c>
      <c r="G31" s="135"/>
      <c r="H31" s="135"/>
      <c r="I31" s="136"/>
      <c r="J31" s="137"/>
      <c r="K31" s="122"/>
      <c r="L31" s="116"/>
      <c r="KW31" s="132"/>
      <c r="LB31" s="132"/>
      <c r="LC31" s="132">
        <f t="shared" si="0"/>
        <v>0</v>
      </c>
    </row>
    <row r="32" spans="1:315" ht="22.15" customHeight="1">
      <c r="A32" s="116"/>
      <c r="B32" s="121"/>
      <c r="C32" s="187"/>
      <c r="D32" s="187" t="s">
        <v>532</v>
      </c>
      <c r="E32" s="187"/>
      <c r="F32" s="187"/>
      <c r="G32" s="187"/>
      <c r="H32" s="187"/>
      <c r="I32" s="187"/>
      <c r="J32" s="187"/>
      <c r="K32" s="122"/>
      <c r="L32" s="116"/>
      <c r="KW32" s="193" t="e">
        <f>SUM(#REF!)</f>
        <v>#REF!</v>
      </c>
      <c r="LB32" s="193" t="e">
        <f>SUM(#REF!)</f>
        <v>#REF!</v>
      </c>
      <c r="LC32" s="132" t="e">
        <f t="shared" si="0"/>
        <v>#REF!</v>
      </c>
    </row>
    <row r="33" spans="1:315" ht="34.9" customHeight="1">
      <c r="A33" s="116"/>
      <c r="B33" s="121"/>
      <c r="C33" s="138"/>
      <c r="D33" s="133">
        <v>3800</v>
      </c>
      <c r="E33" s="185" t="s">
        <v>533</v>
      </c>
      <c r="F33" s="134" t="s">
        <v>509</v>
      </c>
      <c r="G33" s="135"/>
      <c r="H33" s="135"/>
      <c r="I33" s="136"/>
      <c r="J33" s="137"/>
      <c r="K33" s="122"/>
      <c r="L33" s="116"/>
      <c r="KW33" s="193" t="e">
        <f>#REF!</f>
        <v>#REF!</v>
      </c>
      <c r="LB33" s="193" t="e">
        <f>#REF!</f>
        <v>#REF!</v>
      </c>
      <c r="LC33" s="132" t="e">
        <f t="shared" si="0"/>
        <v>#REF!</v>
      </c>
    </row>
    <row r="34" spans="1:315" ht="49.9" customHeight="1">
      <c r="A34" s="116"/>
      <c r="B34" s="121"/>
      <c r="C34" s="138"/>
      <c r="D34" s="133">
        <v>4157</v>
      </c>
      <c r="E34" s="185" t="s">
        <v>534</v>
      </c>
      <c r="F34" s="134" t="s">
        <v>511</v>
      </c>
      <c r="G34" s="135"/>
      <c r="H34" s="135"/>
      <c r="I34" s="136"/>
      <c r="J34" s="137"/>
      <c r="K34" s="122"/>
      <c r="L34" s="116"/>
      <c r="KW34" s="193" t="e">
        <f>#REF!</f>
        <v>#REF!</v>
      </c>
      <c r="LB34" s="193" t="e">
        <f>#REF!</f>
        <v>#REF!</v>
      </c>
      <c r="LC34" s="132" t="e">
        <f t="shared" si="0"/>
        <v>#REF!</v>
      </c>
    </row>
    <row r="35" spans="1:315" ht="49.9" customHeight="1">
      <c r="A35" s="116"/>
      <c r="B35" s="121"/>
      <c r="C35" s="138"/>
      <c r="D35" s="133">
        <v>4159</v>
      </c>
      <c r="E35" s="185" t="s">
        <v>535</v>
      </c>
      <c r="F35" s="134" t="s">
        <v>511</v>
      </c>
      <c r="G35" s="135"/>
      <c r="H35" s="135"/>
      <c r="I35" s="136"/>
      <c r="J35" s="137"/>
      <c r="K35" s="122"/>
      <c r="L35" s="116"/>
      <c r="KW35" s="193" t="e">
        <f>#REF!</f>
        <v>#REF!</v>
      </c>
      <c r="LB35" s="193" t="e">
        <f>#REF!</f>
        <v>#REF!</v>
      </c>
      <c r="LC35" s="132" t="e">
        <f t="shared" si="0"/>
        <v>#REF!</v>
      </c>
    </row>
    <row r="36" spans="1:315" ht="34.9" customHeight="1">
      <c r="A36" s="116"/>
      <c r="B36" s="121"/>
      <c r="C36" s="138"/>
      <c r="D36" s="133">
        <v>4488</v>
      </c>
      <c r="E36" s="185" t="s">
        <v>536</v>
      </c>
      <c r="F36" s="134" t="s">
        <v>511</v>
      </c>
      <c r="G36" s="135"/>
      <c r="H36" s="135"/>
      <c r="I36" s="136"/>
      <c r="J36" s="137"/>
      <c r="K36" s="122"/>
      <c r="L36" s="116"/>
      <c r="KW36" s="193" t="e">
        <f>#REF!</f>
        <v>#REF!</v>
      </c>
      <c r="LB36" s="193" t="e">
        <f>#REF!</f>
        <v>#REF!</v>
      </c>
      <c r="LC36" s="132" t="e">
        <f t="shared" si="0"/>
        <v>#REF!</v>
      </c>
    </row>
    <row r="37" spans="1:315" ht="34.9" customHeight="1">
      <c r="A37" s="116"/>
      <c r="B37" s="121"/>
      <c r="C37" s="138"/>
      <c r="D37" s="133">
        <v>4489</v>
      </c>
      <c r="E37" s="185" t="s">
        <v>537</v>
      </c>
      <c r="F37" s="134" t="s">
        <v>511</v>
      </c>
      <c r="G37" s="135"/>
      <c r="H37" s="135"/>
      <c r="I37" s="136"/>
      <c r="J37" s="137"/>
      <c r="K37" s="122"/>
      <c r="L37" s="116"/>
      <c r="KW37" s="193" t="e">
        <f>#REF!</f>
        <v>#REF!</v>
      </c>
      <c r="LB37" s="193" t="e">
        <f>#REF!</f>
        <v>#REF!</v>
      </c>
      <c r="LC37" s="132" t="e">
        <f t="shared" si="0"/>
        <v>#REF!</v>
      </c>
    </row>
    <row r="38" spans="1:315" ht="49.9" customHeight="1">
      <c r="A38" s="116"/>
      <c r="B38" s="121"/>
      <c r="C38" s="138"/>
      <c r="D38" s="133">
        <v>4747</v>
      </c>
      <c r="E38" s="185" t="s">
        <v>538</v>
      </c>
      <c r="F38" s="134" t="s">
        <v>511</v>
      </c>
      <c r="G38" s="135"/>
      <c r="H38" s="135"/>
      <c r="I38" s="136"/>
      <c r="J38" s="137"/>
      <c r="K38" s="122"/>
      <c r="L38" s="116"/>
      <c r="KW38" s="193" t="e">
        <f>#REF!</f>
        <v>#REF!</v>
      </c>
      <c r="LB38" s="193" t="e">
        <f>#REF!</f>
        <v>#REF!</v>
      </c>
      <c r="LC38" s="132" t="e">
        <f t="shared" si="0"/>
        <v>#REF!</v>
      </c>
    </row>
    <row r="39" spans="1:315" ht="49.9" customHeight="1">
      <c r="A39" s="116"/>
      <c r="B39" s="121"/>
      <c r="C39" s="138"/>
      <c r="D39" s="133">
        <v>5355</v>
      </c>
      <c r="E39" s="185" t="s">
        <v>539</v>
      </c>
      <c r="F39" s="134" t="s">
        <v>511</v>
      </c>
      <c r="G39" s="135"/>
      <c r="H39" s="135"/>
      <c r="I39" s="136"/>
      <c r="J39" s="137"/>
      <c r="K39" s="122"/>
      <c r="L39" s="116"/>
      <c r="KW39" s="193" t="e">
        <f>#REF!</f>
        <v>#REF!</v>
      </c>
      <c r="LB39" s="193" t="e">
        <f>#REF!</f>
        <v>#REF!</v>
      </c>
      <c r="LC39" s="132" t="e">
        <f t="shared" si="0"/>
        <v>#REF!</v>
      </c>
    </row>
    <row r="40" spans="1:315" ht="57.4" customHeight="1">
      <c r="A40" s="116"/>
      <c r="B40" s="121"/>
      <c r="C40" s="138"/>
      <c r="D40" s="133">
        <v>6016</v>
      </c>
      <c r="E40" s="185" t="s">
        <v>540</v>
      </c>
      <c r="F40" s="134" t="s">
        <v>511</v>
      </c>
      <c r="G40" s="135"/>
      <c r="H40" s="135"/>
      <c r="I40" s="136"/>
      <c r="J40" s="137"/>
      <c r="K40" s="122"/>
      <c r="L40" s="116"/>
      <c r="KW40" s="193" t="e">
        <f>#REF!</f>
        <v>#REF!</v>
      </c>
      <c r="LB40" s="193" t="e">
        <f>#REF!</f>
        <v>#REF!</v>
      </c>
      <c r="LC40" s="132" t="e">
        <f t="shared" si="0"/>
        <v>#REF!</v>
      </c>
    </row>
    <row r="41" spans="1:315" ht="57.4" customHeight="1">
      <c r="A41" s="116"/>
      <c r="B41" s="121"/>
      <c r="C41" s="138"/>
      <c r="D41" s="133" t="s">
        <v>541</v>
      </c>
      <c r="E41" s="185" t="s">
        <v>542</v>
      </c>
      <c r="F41" s="134" t="s">
        <v>511</v>
      </c>
      <c r="G41" s="135"/>
      <c r="H41" s="135"/>
      <c r="I41" s="136"/>
      <c r="J41" s="137"/>
      <c r="K41" s="122"/>
      <c r="L41" s="116"/>
      <c r="KW41" s="193"/>
      <c r="LB41" s="193"/>
      <c r="LC41" s="132"/>
    </row>
    <row r="42" spans="1:315" ht="57.4" customHeight="1">
      <c r="A42" s="116"/>
      <c r="B42" s="121"/>
      <c r="C42" s="138"/>
      <c r="D42" s="133" t="s">
        <v>543</v>
      </c>
      <c r="E42" s="185" t="s">
        <v>544</v>
      </c>
      <c r="F42" s="134" t="s">
        <v>516</v>
      </c>
      <c r="G42" s="135"/>
      <c r="H42" s="135"/>
      <c r="I42" s="136"/>
      <c r="J42" s="137"/>
      <c r="K42" s="122"/>
      <c r="L42" s="116"/>
      <c r="KW42" s="193"/>
      <c r="LB42" s="193"/>
      <c r="LC42" s="132"/>
    </row>
    <row r="43" spans="1:315" ht="49.9" customHeight="1">
      <c r="A43" s="116"/>
      <c r="B43" s="121"/>
      <c r="C43" s="138"/>
      <c r="D43" s="133">
        <v>8617</v>
      </c>
      <c r="E43" s="185" t="s">
        <v>545</v>
      </c>
      <c r="F43" s="134" t="s">
        <v>511</v>
      </c>
      <c r="G43" s="135"/>
      <c r="H43" s="135"/>
      <c r="I43" s="136"/>
      <c r="J43" s="137"/>
      <c r="K43" s="122"/>
      <c r="L43" s="116"/>
      <c r="KW43" s="193" t="e">
        <f>#REF!</f>
        <v>#REF!</v>
      </c>
      <c r="LB43" s="193" t="e">
        <f>#REF!</f>
        <v>#REF!</v>
      </c>
      <c r="LC43" s="132" t="e">
        <f t="shared" si="0"/>
        <v>#REF!</v>
      </c>
    </row>
    <row r="44" spans="1:315" ht="22.15" customHeight="1">
      <c r="A44" s="116"/>
      <c r="B44" s="121"/>
      <c r="C44" s="187"/>
      <c r="D44" s="187" t="s">
        <v>546</v>
      </c>
      <c r="E44" s="187"/>
      <c r="F44" s="187"/>
      <c r="G44" s="187"/>
      <c r="H44" s="187"/>
      <c r="I44" s="187"/>
      <c r="J44" s="187"/>
      <c r="K44" s="122"/>
      <c r="L44" s="116"/>
      <c r="KW44" s="193" t="e">
        <f>SUM(#REF!)</f>
        <v>#REF!</v>
      </c>
      <c r="LB44" s="193" t="e">
        <f>SUM(#REF!)</f>
        <v>#REF!</v>
      </c>
      <c r="LC44" s="132" t="e">
        <f t="shared" si="0"/>
        <v>#REF!</v>
      </c>
    </row>
    <row r="45" spans="1:315" ht="42.4" customHeight="1">
      <c r="A45" s="116"/>
      <c r="B45" s="121"/>
      <c r="C45" s="138"/>
      <c r="D45" s="133">
        <v>4758</v>
      </c>
      <c r="E45" s="185" t="s">
        <v>547</v>
      </c>
      <c r="F45" s="134" t="s">
        <v>516</v>
      </c>
      <c r="G45" s="135"/>
      <c r="H45" s="135"/>
      <c r="I45" s="136"/>
      <c r="J45" s="137"/>
      <c r="K45" s="122"/>
      <c r="L45" s="116"/>
      <c r="KW45" s="132"/>
      <c r="LB45" s="132"/>
      <c r="LC45" s="132">
        <f t="shared" si="0"/>
        <v>0</v>
      </c>
    </row>
    <row r="46" spans="1:315" ht="49.15" customHeight="1">
      <c r="A46" s="116"/>
      <c r="B46" s="121"/>
      <c r="C46" s="138"/>
      <c r="D46" s="133">
        <v>4784</v>
      </c>
      <c r="E46" s="185" t="s">
        <v>548</v>
      </c>
      <c r="F46" s="134" t="s">
        <v>511</v>
      </c>
      <c r="G46" s="135"/>
      <c r="H46" s="135"/>
      <c r="I46" s="136"/>
      <c r="J46" s="137"/>
      <c r="K46" s="122"/>
      <c r="L46" s="116"/>
      <c r="KW46" s="132"/>
      <c r="LB46" s="132"/>
      <c r="LC46" s="132">
        <f t="shared" si="0"/>
        <v>0</v>
      </c>
    </row>
    <row r="47" spans="1:315" ht="58.9" customHeight="1">
      <c r="A47" s="116"/>
      <c r="B47" s="121"/>
      <c r="C47" s="138"/>
      <c r="D47" s="133">
        <v>6053</v>
      </c>
      <c r="E47" s="185" t="s">
        <v>549</v>
      </c>
      <c r="F47" s="134" t="s">
        <v>511</v>
      </c>
      <c r="G47" s="135"/>
      <c r="H47" s="135"/>
      <c r="I47" s="136"/>
      <c r="J47" s="137"/>
      <c r="K47" s="122"/>
      <c r="L47" s="116"/>
      <c r="KW47" s="132"/>
      <c r="LB47" s="132"/>
      <c r="LC47" s="132">
        <f t="shared" si="0"/>
        <v>0</v>
      </c>
    </row>
    <row r="48" spans="1:315" ht="22.15" customHeight="1">
      <c r="A48" s="116"/>
      <c r="B48" s="121"/>
      <c r="C48" s="187"/>
      <c r="D48" s="187" t="s">
        <v>550</v>
      </c>
      <c r="E48" s="187"/>
      <c r="F48" s="187"/>
      <c r="G48" s="187"/>
      <c r="H48" s="187"/>
      <c r="I48" s="187"/>
      <c r="J48" s="187"/>
      <c r="K48" s="122"/>
      <c r="L48" s="116"/>
      <c r="KW48" s="193" t="e">
        <f>SUM(#REF!)</f>
        <v>#REF!</v>
      </c>
      <c r="LB48" s="193" t="e">
        <f>SUM(#REF!)</f>
        <v>#REF!</v>
      </c>
      <c r="LC48" s="132" t="e">
        <f t="shared" si="0"/>
        <v>#REF!</v>
      </c>
    </row>
    <row r="49" spans="1:317" ht="34.9" customHeight="1">
      <c r="A49" s="116"/>
      <c r="B49" s="121"/>
      <c r="C49" s="138"/>
      <c r="D49" s="133">
        <v>3204</v>
      </c>
      <c r="E49" s="185" t="s">
        <v>551</v>
      </c>
      <c r="F49" s="134" t="s">
        <v>511</v>
      </c>
      <c r="G49" s="135"/>
      <c r="H49" s="135"/>
      <c r="I49" s="136"/>
      <c r="J49" s="137"/>
      <c r="K49" s="122"/>
      <c r="L49" s="116"/>
      <c r="KW49" s="193" t="e">
        <f>#REF!</f>
        <v>#REF!</v>
      </c>
      <c r="LB49" s="193" t="e">
        <f>#REF!</f>
        <v>#REF!</v>
      </c>
      <c r="LC49" s="132" t="e">
        <f t="shared" si="0"/>
        <v>#REF!</v>
      </c>
    </row>
    <row r="50" spans="1:317" ht="34.9" customHeight="1">
      <c r="A50" s="116"/>
      <c r="B50" s="121"/>
      <c r="C50" s="138"/>
      <c r="D50" s="133">
        <v>7785</v>
      </c>
      <c r="E50" s="185" t="s">
        <v>552</v>
      </c>
      <c r="F50" s="134" t="s">
        <v>511</v>
      </c>
      <c r="G50" s="135"/>
      <c r="H50" s="135"/>
      <c r="I50" s="136"/>
      <c r="J50" s="137"/>
      <c r="K50" s="122"/>
      <c r="L50" s="116"/>
      <c r="KW50" s="193" t="e">
        <f>#REF!</f>
        <v>#REF!</v>
      </c>
      <c r="LB50" s="193" t="e">
        <f>#REF!</f>
        <v>#REF!</v>
      </c>
      <c r="LC50" s="132" t="e">
        <f t="shared" si="0"/>
        <v>#REF!</v>
      </c>
    </row>
    <row r="51" spans="1:317" ht="51" customHeight="1">
      <c r="A51" s="116"/>
      <c r="B51" s="121"/>
      <c r="C51" s="138"/>
      <c r="D51" s="133">
        <v>7898</v>
      </c>
      <c r="E51" s="185" t="s">
        <v>553</v>
      </c>
      <c r="F51" s="134" t="s">
        <v>511</v>
      </c>
      <c r="G51" s="135"/>
      <c r="H51" s="135"/>
      <c r="I51" s="136"/>
      <c r="J51" s="137"/>
      <c r="K51" s="122"/>
      <c r="L51" s="116"/>
      <c r="KW51" s="193"/>
      <c r="LB51" s="193"/>
      <c r="LC51" s="132"/>
    </row>
    <row r="52" spans="1:317" ht="72.400000000000006" customHeight="1">
      <c r="A52" s="116"/>
      <c r="B52" s="121"/>
      <c r="C52" s="138"/>
      <c r="D52" s="133">
        <v>10275</v>
      </c>
      <c r="E52" s="185" t="s">
        <v>554</v>
      </c>
      <c r="F52" s="134" t="s">
        <v>509</v>
      </c>
      <c r="G52" s="135"/>
      <c r="H52" s="135"/>
      <c r="I52" s="136"/>
      <c r="J52" s="137"/>
      <c r="K52" s="122"/>
      <c r="L52" s="116"/>
      <c r="KW52" s="193" t="e">
        <f>#REF!</f>
        <v>#REF!</v>
      </c>
      <c r="LB52" s="193" t="e">
        <f>#REF!</f>
        <v>#REF!</v>
      </c>
      <c r="LC52" s="132" t="e">
        <f t="shared" si="0"/>
        <v>#REF!</v>
      </c>
    </row>
    <row r="53" spans="1:317" ht="34.9" customHeight="1">
      <c r="A53" s="116"/>
      <c r="B53" s="121"/>
      <c r="C53" s="138"/>
      <c r="D53" s="133">
        <v>3806</v>
      </c>
      <c r="E53" s="185" t="s">
        <v>555</v>
      </c>
      <c r="F53" s="134" t="s">
        <v>509</v>
      </c>
      <c r="G53" s="135"/>
      <c r="H53" s="135"/>
      <c r="I53" s="136"/>
      <c r="J53" s="136"/>
      <c r="K53" s="122"/>
      <c r="L53" s="116"/>
      <c r="KW53" s="193" t="e">
        <f>#REF!</f>
        <v>#REF!</v>
      </c>
      <c r="LB53" s="193" t="e">
        <f>#REF!</f>
        <v>#REF!</v>
      </c>
      <c r="LC53" s="132" t="e">
        <f t="shared" si="0"/>
        <v>#REF!</v>
      </c>
    </row>
    <row r="54" spans="1:317" ht="49.9" customHeight="1">
      <c r="A54" s="116"/>
      <c r="B54" s="121"/>
      <c r="C54" s="138"/>
      <c r="D54" s="133">
        <v>3811</v>
      </c>
      <c r="E54" s="185" t="s">
        <v>556</v>
      </c>
      <c r="F54" s="134" t="s">
        <v>516</v>
      </c>
      <c r="G54" s="135"/>
      <c r="H54" s="135"/>
      <c r="I54" s="136"/>
      <c r="J54" s="137"/>
      <c r="K54" s="122"/>
      <c r="L54" s="116"/>
      <c r="M54" s="194"/>
      <c r="N54" s="194"/>
      <c r="O54" s="194"/>
      <c r="P54" s="194"/>
      <c r="Q54" s="194"/>
      <c r="R54" s="194"/>
      <c r="S54" s="194"/>
      <c r="T54" s="194"/>
      <c r="U54" s="194"/>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194"/>
      <c r="FO54" s="194"/>
      <c r="FP54" s="194"/>
      <c r="FQ54" s="194"/>
      <c r="FR54" s="194"/>
      <c r="FS54" s="194"/>
      <c r="FT54" s="194"/>
      <c r="FU54" s="194"/>
      <c r="FV54" s="194"/>
      <c r="FW54" s="194"/>
      <c r="FX54" s="194"/>
      <c r="FY54" s="194"/>
      <c r="FZ54" s="194"/>
      <c r="GA54" s="194"/>
      <c r="GB54" s="194"/>
      <c r="GC54" s="194"/>
      <c r="GD54" s="194"/>
      <c r="GE54" s="194"/>
      <c r="GF54" s="194"/>
      <c r="GG54" s="194"/>
      <c r="GH54" s="194"/>
      <c r="GI54" s="194"/>
      <c r="GJ54" s="194"/>
      <c r="GK54" s="194"/>
      <c r="GL54" s="194"/>
      <c r="GM54" s="194"/>
      <c r="GN54" s="194"/>
      <c r="GO54" s="194"/>
      <c r="GP54" s="194"/>
      <c r="GQ54" s="194"/>
      <c r="GR54" s="194"/>
      <c r="GS54" s="194"/>
      <c r="GT54" s="194"/>
      <c r="GU54" s="194"/>
      <c r="GV54" s="194"/>
      <c r="GW54" s="194"/>
      <c r="GX54" s="194"/>
      <c r="GY54" s="194"/>
      <c r="GZ54" s="194"/>
      <c r="HA54" s="194"/>
      <c r="HB54" s="194"/>
      <c r="HC54" s="194"/>
      <c r="HD54" s="194"/>
      <c r="HE54" s="194"/>
      <c r="HF54" s="194"/>
      <c r="HG54" s="194"/>
      <c r="HH54" s="194"/>
      <c r="HI54" s="194"/>
      <c r="HJ54" s="194"/>
      <c r="HK54" s="194"/>
      <c r="HL54" s="194"/>
      <c r="HM54" s="194"/>
      <c r="HN54" s="194"/>
      <c r="HO54" s="194"/>
      <c r="HP54" s="194"/>
      <c r="HQ54" s="194"/>
      <c r="HR54" s="194"/>
      <c r="HS54" s="194"/>
      <c r="HT54" s="194"/>
      <c r="HU54" s="194"/>
      <c r="HV54" s="194"/>
      <c r="HW54" s="194"/>
      <c r="HX54" s="194"/>
      <c r="HY54" s="194"/>
      <c r="HZ54" s="194"/>
      <c r="IA54" s="194"/>
      <c r="IB54" s="194"/>
      <c r="IC54" s="194"/>
      <c r="ID54" s="194"/>
      <c r="IE54" s="194"/>
      <c r="IF54" s="194"/>
      <c r="IG54" s="194"/>
      <c r="IH54" s="194"/>
      <c r="II54" s="194"/>
      <c r="IJ54" s="194"/>
      <c r="IK54" s="194"/>
      <c r="IL54" s="194"/>
      <c r="IM54" s="194"/>
      <c r="IN54" s="194"/>
      <c r="IO54" s="194"/>
      <c r="IP54" s="194"/>
      <c r="IQ54" s="194"/>
      <c r="IR54" s="194"/>
      <c r="IS54" s="194"/>
      <c r="IT54" s="194"/>
      <c r="IU54" s="194"/>
      <c r="IV54" s="194"/>
      <c r="IW54" s="194"/>
      <c r="IX54" s="194"/>
      <c r="IY54" s="194"/>
      <c r="IZ54" s="194"/>
      <c r="JA54" s="194"/>
      <c r="JB54" s="194"/>
      <c r="JC54" s="194"/>
      <c r="JD54" s="194"/>
      <c r="JE54" s="194"/>
      <c r="JF54" s="194"/>
      <c r="JG54" s="194"/>
      <c r="JH54" s="194"/>
      <c r="JI54" s="194"/>
      <c r="JJ54" s="194"/>
      <c r="JK54" s="194"/>
      <c r="JL54" s="194"/>
      <c r="JM54" s="194"/>
      <c r="JN54" s="194"/>
      <c r="JO54" s="194"/>
      <c r="JP54" s="194"/>
      <c r="JQ54" s="194"/>
      <c r="JR54" s="194"/>
      <c r="JS54" s="194"/>
      <c r="JT54" s="194"/>
      <c r="JU54" s="194"/>
      <c r="JV54" s="194"/>
      <c r="JW54" s="194"/>
      <c r="JX54" s="194"/>
      <c r="JY54" s="194"/>
      <c r="JZ54" s="194"/>
      <c r="KA54" s="194"/>
      <c r="KB54" s="194"/>
      <c r="KC54" s="194"/>
      <c r="KD54" s="194"/>
      <c r="KE54" s="194"/>
      <c r="KF54" s="194"/>
      <c r="KG54" s="194"/>
      <c r="KH54" s="194"/>
      <c r="KI54" s="194"/>
      <c r="KJ54" s="194"/>
      <c r="KK54" s="194"/>
      <c r="KL54" s="194"/>
      <c r="KM54" s="194"/>
      <c r="KN54" s="194"/>
      <c r="KO54" s="194"/>
      <c r="KP54" s="194"/>
      <c r="KQ54" s="194"/>
      <c r="KR54" s="194"/>
      <c r="KS54" s="194"/>
      <c r="KT54" s="194"/>
      <c r="KU54" s="194"/>
      <c r="KV54" s="194"/>
      <c r="KW54" s="193" t="e">
        <f>#REF!</f>
        <v>#REF!</v>
      </c>
      <c r="KX54" s="194"/>
      <c r="KY54" s="194"/>
      <c r="KZ54" s="194"/>
      <c r="LA54" s="194"/>
      <c r="LB54" s="193" t="e">
        <f>#REF!</f>
        <v>#REF!</v>
      </c>
      <c r="LC54" s="132" t="e">
        <f t="shared" si="0"/>
        <v>#REF!</v>
      </c>
      <c r="LD54" s="194"/>
      <c r="LE54" s="192" t="str">
        <f>LE14</f>
        <v>Depende de estructura</v>
      </c>
    </row>
    <row r="55" spans="1:317" ht="49.9" customHeight="1">
      <c r="A55" s="116"/>
      <c r="B55" s="121"/>
      <c r="C55" s="138"/>
      <c r="D55" s="133">
        <v>3841</v>
      </c>
      <c r="E55" s="185" t="s">
        <v>557</v>
      </c>
      <c r="F55" s="134" t="s">
        <v>511</v>
      </c>
      <c r="G55" s="135"/>
      <c r="H55" s="135"/>
      <c r="I55" s="136"/>
      <c r="J55" s="137"/>
      <c r="K55" s="122"/>
      <c r="L55" s="116"/>
      <c r="KW55" s="193" t="e">
        <f>#REF!</f>
        <v>#REF!</v>
      </c>
      <c r="LB55" s="193" t="e">
        <f>#REF!</f>
        <v>#REF!</v>
      </c>
      <c r="LC55" s="132" t="e">
        <f t="shared" si="0"/>
        <v>#REF!</v>
      </c>
    </row>
    <row r="56" spans="1:317" ht="52.9" customHeight="1">
      <c r="A56" s="116"/>
      <c r="B56" s="121"/>
      <c r="C56" s="138"/>
      <c r="D56" s="133">
        <v>3837</v>
      </c>
      <c r="E56" s="185" t="s">
        <v>558</v>
      </c>
      <c r="F56" s="134" t="s">
        <v>516</v>
      </c>
      <c r="G56" s="135"/>
      <c r="H56" s="135"/>
      <c r="I56" s="136"/>
      <c r="J56" s="137"/>
      <c r="K56" s="122"/>
      <c r="L56" s="116"/>
      <c r="KW56" s="193" t="e">
        <f>#REF!</f>
        <v>#REF!</v>
      </c>
      <c r="LB56" s="193" t="e">
        <f>#REF!</f>
        <v>#REF!</v>
      </c>
      <c r="LC56" s="132" t="e">
        <f t="shared" si="0"/>
        <v>#REF!</v>
      </c>
    </row>
    <row r="57" spans="1:317" ht="43.9" customHeight="1">
      <c r="A57" s="116"/>
      <c r="B57" s="121"/>
      <c r="C57" s="138"/>
      <c r="D57" s="133">
        <v>3866</v>
      </c>
      <c r="E57" s="185" t="s">
        <v>559</v>
      </c>
      <c r="F57" s="134" t="s">
        <v>509</v>
      </c>
      <c r="G57" s="135"/>
      <c r="H57" s="135"/>
      <c r="I57" s="136"/>
      <c r="J57" s="137"/>
      <c r="K57" s="122"/>
      <c r="L57" s="116"/>
      <c r="KW57" s="193" t="e">
        <f>#REF!</f>
        <v>#REF!</v>
      </c>
      <c r="LB57" s="193" t="e">
        <f>#REF!</f>
        <v>#REF!</v>
      </c>
      <c r="LC57" s="132" t="e">
        <f t="shared" si="0"/>
        <v>#REF!</v>
      </c>
    </row>
    <row r="58" spans="1:317" ht="73.150000000000006" customHeight="1">
      <c r="A58" s="116"/>
      <c r="B58" s="121"/>
      <c r="C58" s="138"/>
      <c r="D58" s="133">
        <v>4203</v>
      </c>
      <c r="E58" s="135" t="s">
        <v>560</v>
      </c>
      <c r="F58" s="134" t="s">
        <v>511</v>
      </c>
      <c r="G58" s="135"/>
      <c r="H58" s="135"/>
      <c r="I58" s="136"/>
      <c r="J58" s="137"/>
      <c r="K58" s="122"/>
      <c r="L58" s="116"/>
      <c r="KW58" s="193" t="e">
        <f>#REF!</f>
        <v>#REF!</v>
      </c>
      <c r="LB58" s="193" t="e">
        <f>#REF!</f>
        <v>#REF!</v>
      </c>
      <c r="LC58" s="132" t="e">
        <f t="shared" si="0"/>
        <v>#REF!</v>
      </c>
    </row>
    <row r="59" spans="1:317" ht="52.9" customHeight="1">
      <c r="A59" s="116"/>
      <c r="B59" s="121"/>
      <c r="C59" s="138"/>
      <c r="D59" s="133">
        <v>4239</v>
      </c>
      <c r="E59" s="185" t="s">
        <v>561</v>
      </c>
      <c r="F59" s="134" t="s">
        <v>516</v>
      </c>
      <c r="G59" s="135"/>
      <c r="H59" s="135"/>
      <c r="I59" s="136"/>
      <c r="J59" s="137"/>
      <c r="K59" s="122"/>
      <c r="L59" s="116"/>
      <c r="KW59" s="193" t="e">
        <f>#REF!</f>
        <v>#REF!</v>
      </c>
      <c r="LB59" s="193" t="e">
        <f>#REF!</f>
        <v>#REF!</v>
      </c>
      <c r="LC59" s="132" t="e">
        <f t="shared" si="0"/>
        <v>#REF!</v>
      </c>
    </row>
    <row r="60" spans="1:317" ht="91.9" customHeight="1">
      <c r="A60" s="116"/>
      <c r="B60" s="121"/>
      <c r="C60" s="138"/>
      <c r="D60" s="133">
        <v>4485</v>
      </c>
      <c r="E60" s="135" t="s">
        <v>562</v>
      </c>
      <c r="F60" s="134" t="s">
        <v>511</v>
      </c>
      <c r="G60" s="135"/>
      <c r="H60" s="135"/>
      <c r="I60" s="136"/>
      <c r="J60" s="137"/>
      <c r="K60" s="122"/>
      <c r="L60" s="116"/>
      <c r="KW60" s="193" t="e">
        <f>#REF!</f>
        <v>#REF!</v>
      </c>
      <c r="LB60" s="193" t="e">
        <f>#REF!</f>
        <v>#REF!</v>
      </c>
      <c r="LC60" s="132" t="e">
        <f t="shared" si="0"/>
        <v>#REF!</v>
      </c>
    </row>
    <row r="61" spans="1:317" ht="49.9" customHeight="1">
      <c r="A61" s="116"/>
      <c r="B61" s="121"/>
      <c r="C61" s="138"/>
      <c r="D61" s="133">
        <v>4525</v>
      </c>
      <c r="E61" s="185" t="s">
        <v>563</v>
      </c>
      <c r="F61" s="134" t="s">
        <v>516</v>
      </c>
      <c r="G61" s="135"/>
      <c r="H61" s="135"/>
      <c r="I61" s="136"/>
      <c r="J61" s="137"/>
      <c r="K61" s="122"/>
      <c r="L61" s="116"/>
      <c r="KW61" s="193" t="e">
        <f>#REF!</f>
        <v>#REF!</v>
      </c>
      <c r="LB61" s="193" t="e">
        <f>#REF!</f>
        <v>#REF!</v>
      </c>
      <c r="LC61" s="132" t="e">
        <f t="shared" si="0"/>
        <v>#REF!</v>
      </c>
    </row>
    <row r="62" spans="1:317" ht="74.650000000000006" customHeight="1">
      <c r="A62" s="116"/>
      <c r="B62" s="121"/>
      <c r="C62" s="138"/>
      <c r="D62" s="133">
        <v>4567</v>
      </c>
      <c r="E62" s="135" t="s">
        <v>564</v>
      </c>
      <c r="F62" s="134" t="s">
        <v>511</v>
      </c>
      <c r="G62" s="135"/>
      <c r="H62" s="135"/>
      <c r="I62" s="136"/>
      <c r="J62" s="137"/>
      <c r="K62" s="122"/>
      <c r="L62" s="116"/>
      <c r="KW62" s="193" t="e">
        <f>#REF!</f>
        <v>#REF!</v>
      </c>
      <c r="LB62" s="193" t="e">
        <f>#REF!</f>
        <v>#REF!</v>
      </c>
      <c r="LC62" s="132" t="e">
        <f t="shared" si="0"/>
        <v>#REF!</v>
      </c>
    </row>
    <row r="63" spans="1:317" ht="34.9" customHeight="1">
      <c r="A63" s="116"/>
      <c r="B63" s="121"/>
      <c r="C63" s="138"/>
      <c r="D63" s="133">
        <v>4712</v>
      </c>
      <c r="E63" s="185" t="s">
        <v>565</v>
      </c>
      <c r="F63" s="134" t="s">
        <v>511</v>
      </c>
      <c r="G63" s="135"/>
      <c r="H63" s="135"/>
      <c r="I63" s="136"/>
      <c r="J63" s="137"/>
      <c r="K63" s="122"/>
      <c r="L63" s="116"/>
      <c r="KW63" s="193" t="e">
        <f>#REF!</f>
        <v>#REF!</v>
      </c>
      <c r="LB63" s="193" t="e">
        <f>#REF!</f>
        <v>#REF!</v>
      </c>
      <c r="LC63" s="132" t="e">
        <f t="shared" si="0"/>
        <v>#REF!</v>
      </c>
    </row>
    <row r="64" spans="1:317" ht="34.9" customHeight="1">
      <c r="A64" s="116"/>
      <c r="B64" s="121"/>
      <c r="C64" s="138"/>
      <c r="D64" s="133">
        <v>4857</v>
      </c>
      <c r="E64" s="185" t="s">
        <v>566</v>
      </c>
      <c r="F64" s="134" t="s">
        <v>509</v>
      </c>
      <c r="G64" s="135"/>
      <c r="H64" s="135"/>
      <c r="I64" s="136"/>
      <c r="J64" s="137"/>
      <c r="K64" s="122"/>
      <c r="L64" s="116"/>
      <c r="KW64" s="193" t="e">
        <f>#REF!</f>
        <v>#REF!</v>
      </c>
      <c r="LB64" s="193" t="e">
        <f>#REF!</f>
        <v>#REF!</v>
      </c>
      <c r="LC64" s="132" t="e">
        <f t="shared" si="0"/>
        <v>#REF!</v>
      </c>
    </row>
    <row r="65" spans="1:315" ht="34.9" customHeight="1">
      <c r="A65" s="116"/>
      <c r="B65" s="121"/>
      <c r="C65" s="138"/>
      <c r="D65" s="133">
        <v>5360</v>
      </c>
      <c r="E65" s="185" t="s">
        <v>567</v>
      </c>
      <c r="F65" s="134" t="s">
        <v>568</v>
      </c>
      <c r="G65" s="135"/>
      <c r="H65" s="135"/>
      <c r="I65" s="136"/>
      <c r="J65" s="137"/>
      <c r="K65" s="122"/>
      <c r="L65" s="116"/>
      <c r="KW65" s="193" t="e">
        <f>#REF!</f>
        <v>#REF!</v>
      </c>
      <c r="LB65" s="193" t="e">
        <f>#REF!</f>
        <v>#REF!</v>
      </c>
      <c r="LC65" s="132" t="e">
        <f t="shared" si="0"/>
        <v>#REF!</v>
      </c>
    </row>
    <row r="66" spans="1:315" ht="64.150000000000006" customHeight="1">
      <c r="A66" s="116"/>
      <c r="B66" s="121"/>
      <c r="C66" s="138"/>
      <c r="D66" s="133">
        <v>10269</v>
      </c>
      <c r="E66" s="185" t="s">
        <v>569</v>
      </c>
      <c r="F66" s="134" t="s">
        <v>509</v>
      </c>
      <c r="G66" s="135"/>
      <c r="H66" s="135"/>
      <c r="I66" s="136"/>
      <c r="J66" s="137"/>
      <c r="K66" s="122"/>
      <c r="L66" s="116"/>
      <c r="KW66" s="193" t="e">
        <f>#REF!</f>
        <v>#REF!</v>
      </c>
      <c r="LB66" s="193" t="e">
        <f>#REF!</f>
        <v>#REF!</v>
      </c>
      <c r="LC66" s="132" t="e">
        <f t="shared" si="0"/>
        <v>#REF!</v>
      </c>
    </row>
    <row r="67" spans="1:315" ht="57.4" customHeight="1">
      <c r="A67" s="116"/>
      <c r="B67" s="121"/>
      <c r="C67" s="138"/>
      <c r="D67" s="133">
        <v>6313</v>
      </c>
      <c r="E67" s="185" t="s">
        <v>570</v>
      </c>
      <c r="F67" s="134" t="s">
        <v>511</v>
      </c>
      <c r="G67" s="135"/>
      <c r="H67" s="135"/>
      <c r="I67" s="136"/>
      <c r="J67" s="137"/>
      <c r="K67" s="122"/>
      <c r="L67" s="116"/>
      <c r="KW67" s="193" t="e">
        <f>#REF!</f>
        <v>#REF!</v>
      </c>
      <c r="LB67" s="193" t="e">
        <f>#REF!</f>
        <v>#REF!</v>
      </c>
      <c r="LC67" s="132" t="e">
        <f t="shared" si="0"/>
        <v>#REF!</v>
      </c>
    </row>
    <row r="68" spans="1:315" ht="51.4" customHeight="1">
      <c r="A68" s="116"/>
      <c r="B68" s="121"/>
      <c r="C68" s="138"/>
      <c r="D68" s="133">
        <v>7751</v>
      </c>
      <c r="E68" s="185" t="s">
        <v>571</v>
      </c>
      <c r="F68" s="134" t="s">
        <v>511</v>
      </c>
      <c r="G68" s="135"/>
      <c r="H68" s="135"/>
      <c r="I68" s="136"/>
      <c r="J68" s="137"/>
      <c r="K68" s="122"/>
      <c r="L68" s="116"/>
      <c r="KW68" s="193" t="e">
        <f>#REF!</f>
        <v>#REF!</v>
      </c>
      <c r="LB68" s="193" t="e">
        <f>#REF!</f>
        <v>#REF!</v>
      </c>
      <c r="LC68" s="132" t="e">
        <f t="shared" si="0"/>
        <v>#REF!</v>
      </c>
    </row>
    <row r="69" spans="1:315" ht="85.9" customHeight="1">
      <c r="A69" s="116"/>
      <c r="B69" s="121"/>
      <c r="C69" s="138"/>
      <c r="D69" s="133">
        <v>7800</v>
      </c>
      <c r="E69" s="185" t="s">
        <v>572</v>
      </c>
      <c r="F69" s="134" t="s">
        <v>511</v>
      </c>
      <c r="G69" s="135"/>
      <c r="H69" s="135"/>
      <c r="I69" s="136"/>
      <c r="J69" s="137"/>
      <c r="K69" s="122"/>
      <c r="L69" s="116"/>
      <c r="KW69" s="193" t="e">
        <f>#REF!</f>
        <v>#REF!</v>
      </c>
      <c r="LB69" s="193" t="e">
        <f>#REF!</f>
        <v>#REF!</v>
      </c>
      <c r="LC69" s="132" t="e">
        <f t="shared" si="0"/>
        <v>#REF!</v>
      </c>
    </row>
    <row r="70" spans="1:315" ht="50.65" customHeight="1">
      <c r="A70" s="116"/>
      <c r="B70" s="121"/>
      <c r="C70" s="138"/>
      <c r="D70" s="133">
        <v>7972</v>
      </c>
      <c r="E70" s="185" t="s">
        <v>573</v>
      </c>
      <c r="F70" s="134" t="s">
        <v>511</v>
      </c>
      <c r="G70" s="135"/>
      <c r="H70" s="135"/>
      <c r="I70" s="136"/>
      <c r="J70" s="137"/>
      <c r="K70" s="122"/>
      <c r="L70" s="116"/>
      <c r="KW70" s="193" t="e">
        <f>#REF!</f>
        <v>#REF!</v>
      </c>
      <c r="LB70" s="193" t="e">
        <f>#REF!</f>
        <v>#REF!</v>
      </c>
      <c r="LC70" s="132" t="e">
        <f t="shared" si="0"/>
        <v>#REF!</v>
      </c>
    </row>
    <row r="71" spans="1:315" ht="67.900000000000006" customHeight="1">
      <c r="A71" s="116"/>
      <c r="B71" s="121"/>
      <c r="C71" s="138"/>
      <c r="D71" s="133">
        <v>8613</v>
      </c>
      <c r="E71" s="185" t="s">
        <v>574</v>
      </c>
      <c r="F71" s="134" t="s">
        <v>511</v>
      </c>
      <c r="G71" s="135"/>
      <c r="H71" s="135"/>
      <c r="I71" s="136"/>
      <c r="J71" s="137"/>
      <c r="K71" s="122"/>
      <c r="L71" s="116"/>
      <c r="KW71" s="193"/>
      <c r="LB71" s="193"/>
      <c r="LC71" s="132"/>
    </row>
    <row r="72" spans="1:315" ht="67.900000000000006" customHeight="1">
      <c r="A72" s="116"/>
      <c r="B72" s="121"/>
      <c r="C72" s="138"/>
      <c r="D72" s="133">
        <v>8614</v>
      </c>
      <c r="E72" s="185" t="s">
        <v>575</v>
      </c>
      <c r="F72" s="134" t="s">
        <v>511</v>
      </c>
      <c r="G72" s="135"/>
      <c r="H72" s="135"/>
      <c r="I72" s="136"/>
      <c r="J72" s="137"/>
      <c r="K72" s="122"/>
      <c r="L72" s="116"/>
      <c r="KW72" s="193"/>
      <c r="LB72" s="193"/>
      <c r="LC72" s="132"/>
    </row>
    <row r="73" spans="1:315" ht="65.650000000000006" customHeight="1">
      <c r="A73" s="116"/>
      <c r="B73" s="121"/>
      <c r="C73" s="138"/>
      <c r="D73" s="133">
        <v>8618</v>
      </c>
      <c r="E73" s="185" t="s">
        <v>576</v>
      </c>
      <c r="F73" s="134" t="s">
        <v>511</v>
      </c>
      <c r="G73" s="135"/>
      <c r="H73" s="135"/>
      <c r="I73" s="136"/>
      <c r="J73" s="137"/>
      <c r="K73" s="122"/>
      <c r="L73" s="116"/>
      <c r="KW73" s="193" t="e">
        <f>#REF!</f>
        <v>#REF!</v>
      </c>
      <c r="LB73" s="193" t="e">
        <f>#REF!</f>
        <v>#REF!</v>
      </c>
      <c r="LC73" s="132" t="e">
        <f t="shared" ref="LC73:LC141" si="1">LB73-KW73</f>
        <v>#REF!</v>
      </c>
    </row>
    <row r="74" spans="1:315" ht="75" customHeight="1">
      <c r="A74" s="116"/>
      <c r="B74" s="121"/>
      <c r="C74" s="138"/>
      <c r="D74" s="133">
        <v>8619</v>
      </c>
      <c r="E74" s="185" t="s">
        <v>577</v>
      </c>
      <c r="F74" s="134" t="s">
        <v>511</v>
      </c>
      <c r="G74" s="135"/>
      <c r="H74" s="135"/>
      <c r="I74" s="136"/>
      <c r="J74" s="137"/>
      <c r="K74" s="122"/>
      <c r="L74" s="116"/>
      <c r="KW74" s="193" t="e">
        <f>#REF!</f>
        <v>#REF!</v>
      </c>
      <c r="LB74" s="193" t="e">
        <f>#REF!</f>
        <v>#REF!</v>
      </c>
      <c r="LC74" s="132" t="e">
        <f t="shared" si="1"/>
        <v>#REF!</v>
      </c>
    </row>
    <row r="75" spans="1:315" ht="62.65" customHeight="1">
      <c r="A75" s="116"/>
      <c r="B75" s="121"/>
      <c r="C75" s="138"/>
      <c r="D75" s="133">
        <v>8620</v>
      </c>
      <c r="E75" s="185" t="s">
        <v>578</v>
      </c>
      <c r="F75" s="134" t="s">
        <v>511</v>
      </c>
      <c r="G75" s="135"/>
      <c r="H75" s="135"/>
      <c r="I75" s="136"/>
      <c r="J75" s="137"/>
      <c r="K75" s="122"/>
      <c r="L75" s="116"/>
      <c r="KW75" s="193" t="e">
        <f>#REF!</f>
        <v>#REF!</v>
      </c>
      <c r="LB75" s="193" t="e">
        <f>#REF!</f>
        <v>#REF!</v>
      </c>
      <c r="LC75" s="132" t="e">
        <f t="shared" si="1"/>
        <v>#REF!</v>
      </c>
    </row>
    <row r="76" spans="1:315" ht="62.65" customHeight="1">
      <c r="A76" s="116"/>
      <c r="B76" s="121"/>
      <c r="C76" s="138"/>
      <c r="D76" s="133">
        <v>9998</v>
      </c>
      <c r="E76" s="185" t="s">
        <v>579</v>
      </c>
      <c r="F76" s="134" t="s">
        <v>511</v>
      </c>
      <c r="G76" s="135"/>
      <c r="H76" s="135"/>
      <c r="I76" s="136"/>
      <c r="J76" s="137"/>
      <c r="K76" s="122"/>
      <c r="L76" s="116"/>
      <c r="KW76" s="193"/>
      <c r="LB76" s="193"/>
      <c r="LC76" s="132"/>
    </row>
    <row r="77" spans="1:315" ht="62.65" customHeight="1">
      <c r="A77" s="116"/>
      <c r="B77" s="121"/>
      <c r="C77" s="138"/>
      <c r="D77" s="133">
        <v>8621</v>
      </c>
      <c r="E77" s="185" t="s">
        <v>580</v>
      </c>
      <c r="F77" s="134" t="s">
        <v>511</v>
      </c>
      <c r="G77" s="135"/>
      <c r="H77" s="135"/>
      <c r="I77" s="136"/>
      <c r="J77" s="137"/>
      <c r="K77" s="122"/>
      <c r="L77" s="116"/>
      <c r="KW77" s="193" t="e">
        <f>#REF!</f>
        <v>#REF!</v>
      </c>
      <c r="LB77" s="193" t="e">
        <f>#REF!</f>
        <v>#REF!</v>
      </c>
      <c r="LC77" s="132" t="e">
        <f t="shared" si="1"/>
        <v>#REF!</v>
      </c>
    </row>
    <row r="78" spans="1:315" ht="22.15" customHeight="1">
      <c r="A78" s="116"/>
      <c r="B78" s="121"/>
      <c r="C78" s="187"/>
      <c r="D78" s="187" t="s">
        <v>581</v>
      </c>
      <c r="E78" s="187"/>
      <c r="F78" s="187"/>
      <c r="G78" s="187"/>
      <c r="H78" s="187"/>
      <c r="I78" s="187"/>
      <c r="J78" s="187"/>
      <c r="K78" s="122"/>
      <c r="L78" s="116"/>
      <c r="KW78" s="193" t="e">
        <f>SUM(#REF!)</f>
        <v>#REF!</v>
      </c>
      <c r="LB78" s="193" t="e">
        <f>SUM(#REF!)</f>
        <v>#REF!</v>
      </c>
      <c r="LC78" s="132" t="e">
        <f t="shared" si="1"/>
        <v>#REF!</v>
      </c>
    </row>
    <row r="79" spans="1:315" ht="98.65" customHeight="1">
      <c r="A79" s="116"/>
      <c r="B79" s="121"/>
      <c r="C79" s="138"/>
      <c r="D79" s="133">
        <v>3708</v>
      </c>
      <c r="E79" s="185" t="s">
        <v>582</v>
      </c>
      <c r="F79" s="134" t="s">
        <v>583</v>
      </c>
      <c r="G79" s="135"/>
      <c r="H79" s="135"/>
      <c r="I79" s="136"/>
      <c r="J79" s="137"/>
      <c r="K79" s="122"/>
      <c r="L79" s="116"/>
      <c r="KW79" s="132"/>
      <c r="LB79" s="132"/>
      <c r="LC79" s="132">
        <f t="shared" si="1"/>
        <v>0</v>
      </c>
    </row>
    <row r="80" spans="1:315" ht="42" customHeight="1">
      <c r="A80" s="116"/>
      <c r="B80" s="121"/>
      <c r="C80" s="138"/>
      <c r="D80" s="133">
        <v>4959</v>
      </c>
      <c r="E80" s="185" t="s">
        <v>584</v>
      </c>
      <c r="F80" s="134" t="s">
        <v>583</v>
      </c>
      <c r="G80" s="135"/>
      <c r="H80" s="135"/>
      <c r="I80" s="136"/>
      <c r="J80" s="137"/>
      <c r="K80" s="122"/>
      <c r="L80" s="116"/>
      <c r="KW80" s="132"/>
      <c r="LB80" s="132"/>
      <c r="LC80" s="132">
        <f t="shared" si="1"/>
        <v>0</v>
      </c>
    </row>
    <row r="81" spans="1:315" ht="42" customHeight="1">
      <c r="A81" s="116"/>
      <c r="B81" s="121"/>
      <c r="C81" s="138"/>
      <c r="D81" s="133">
        <v>5404</v>
      </c>
      <c r="E81" s="185" t="s">
        <v>585</v>
      </c>
      <c r="F81" s="134" t="s">
        <v>583</v>
      </c>
      <c r="G81" s="135"/>
      <c r="H81" s="135"/>
      <c r="I81" s="136"/>
      <c r="J81" s="137"/>
      <c r="K81" s="122"/>
      <c r="L81" s="116"/>
      <c r="KW81" s="132"/>
      <c r="LB81" s="132"/>
      <c r="LC81" s="132">
        <f t="shared" si="1"/>
        <v>0</v>
      </c>
    </row>
    <row r="82" spans="1:315" ht="49.9" customHeight="1">
      <c r="A82" s="116"/>
      <c r="B82" s="121"/>
      <c r="C82" s="138"/>
      <c r="D82" s="133">
        <v>7713</v>
      </c>
      <c r="E82" s="185" t="s">
        <v>586</v>
      </c>
      <c r="F82" s="134" t="s">
        <v>583</v>
      </c>
      <c r="G82" s="135"/>
      <c r="H82" s="135"/>
      <c r="I82" s="136"/>
      <c r="J82" s="137"/>
      <c r="K82" s="122"/>
      <c r="L82" s="116"/>
      <c r="KW82" s="132"/>
      <c r="LB82" s="132"/>
      <c r="LC82" s="132">
        <f t="shared" si="1"/>
        <v>0</v>
      </c>
    </row>
    <row r="83" spans="1:315" ht="49.9" customHeight="1">
      <c r="A83" s="116"/>
      <c r="B83" s="121"/>
      <c r="C83" s="138"/>
      <c r="D83" s="133">
        <v>7714</v>
      </c>
      <c r="E83" s="185" t="s">
        <v>587</v>
      </c>
      <c r="F83" s="134" t="s">
        <v>583</v>
      </c>
      <c r="G83" s="135"/>
      <c r="H83" s="135"/>
      <c r="I83" s="136"/>
      <c r="J83" s="137"/>
      <c r="K83" s="122"/>
      <c r="L83" s="116"/>
      <c r="KW83" s="132"/>
      <c r="LB83" s="132"/>
      <c r="LC83" s="132">
        <f t="shared" si="1"/>
        <v>0</v>
      </c>
    </row>
    <row r="84" spans="1:315" ht="22.15" customHeight="1">
      <c r="A84" s="116"/>
      <c r="B84" s="121"/>
      <c r="C84" s="187"/>
      <c r="D84" s="187" t="s">
        <v>588</v>
      </c>
      <c r="E84" s="187"/>
      <c r="F84" s="187"/>
      <c r="G84" s="187"/>
      <c r="H84" s="187"/>
      <c r="I84" s="187"/>
      <c r="J84" s="187"/>
      <c r="K84" s="122"/>
      <c r="L84" s="116"/>
      <c r="KW84" s="193" t="e">
        <f>SUM(#REF!)</f>
        <v>#REF!</v>
      </c>
      <c r="LB84" s="193" t="e">
        <f>SUM(#REF!)</f>
        <v>#REF!</v>
      </c>
      <c r="LC84" s="132" t="e">
        <f t="shared" si="1"/>
        <v>#REF!</v>
      </c>
    </row>
    <row r="85" spans="1:315" ht="40.15" customHeight="1">
      <c r="A85" s="116"/>
      <c r="B85" s="121"/>
      <c r="C85" s="138"/>
      <c r="D85" s="133">
        <v>3027</v>
      </c>
      <c r="E85" s="185" t="s">
        <v>589</v>
      </c>
      <c r="F85" s="134" t="s">
        <v>516</v>
      </c>
      <c r="G85" s="135"/>
      <c r="H85" s="135"/>
      <c r="I85" s="136"/>
      <c r="J85" s="137"/>
      <c r="K85" s="122"/>
      <c r="L85" s="116"/>
      <c r="KW85" s="132"/>
      <c r="LB85" s="132"/>
      <c r="LC85" s="132">
        <f t="shared" si="1"/>
        <v>0</v>
      </c>
    </row>
    <row r="86" spans="1:315" ht="40.15" customHeight="1">
      <c r="A86" s="116"/>
      <c r="B86" s="121"/>
      <c r="C86" s="138"/>
      <c r="D86" s="133">
        <v>3207</v>
      </c>
      <c r="E86" s="185" t="s">
        <v>590</v>
      </c>
      <c r="F86" s="134" t="s">
        <v>591</v>
      </c>
      <c r="G86" s="135"/>
      <c r="H86" s="135"/>
      <c r="I86" s="136"/>
      <c r="J86" s="137"/>
      <c r="K86" s="122"/>
      <c r="L86" s="116"/>
      <c r="KW86" s="132"/>
      <c r="LB86" s="132"/>
      <c r="LC86" s="132">
        <f t="shared" si="1"/>
        <v>0</v>
      </c>
    </row>
    <row r="87" spans="1:315" ht="40.15" customHeight="1">
      <c r="A87" s="116"/>
      <c r="B87" s="121"/>
      <c r="C87" s="138"/>
      <c r="D87" s="133">
        <v>3426</v>
      </c>
      <c r="E87" s="185" t="s">
        <v>592</v>
      </c>
      <c r="F87" s="134" t="s">
        <v>516</v>
      </c>
      <c r="G87" s="135"/>
      <c r="H87" s="135"/>
      <c r="I87" s="136"/>
      <c r="J87" s="137"/>
      <c r="K87" s="122"/>
      <c r="L87" s="116"/>
      <c r="KW87" s="132"/>
      <c r="LB87" s="132"/>
      <c r="LC87" s="132">
        <f t="shared" si="1"/>
        <v>0</v>
      </c>
    </row>
    <row r="88" spans="1:315" ht="40.15" customHeight="1">
      <c r="A88" s="116"/>
      <c r="B88" s="121"/>
      <c r="C88" s="138"/>
      <c r="D88" s="133">
        <v>4049</v>
      </c>
      <c r="E88" s="185" t="s">
        <v>593</v>
      </c>
      <c r="F88" s="134" t="s">
        <v>516</v>
      </c>
      <c r="G88" s="135"/>
      <c r="H88" s="135"/>
      <c r="I88" s="136"/>
      <c r="J88" s="137"/>
      <c r="K88" s="122"/>
      <c r="L88" s="116"/>
      <c r="KW88" s="132"/>
      <c r="LB88" s="132"/>
      <c r="LC88" s="132">
        <f t="shared" si="1"/>
        <v>0</v>
      </c>
    </row>
    <row r="89" spans="1:315" ht="40.15" customHeight="1">
      <c r="A89" s="116"/>
      <c r="B89" s="121"/>
      <c r="C89" s="138"/>
      <c r="D89" s="133">
        <v>4088</v>
      </c>
      <c r="E89" s="185" t="s">
        <v>594</v>
      </c>
      <c r="F89" s="134" t="s">
        <v>516</v>
      </c>
      <c r="G89" s="135"/>
      <c r="H89" s="135"/>
      <c r="I89" s="136"/>
      <c r="J89" s="137"/>
      <c r="K89" s="122"/>
      <c r="L89" s="116"/>
      <c r="KW89" s="132"/>
      <c r="LB89" s="132"/>
      <c r="LC89" s="132">
        <f t="shared" si="1"/>
        <v>0</v>
      </c>
    </row>
    <row r="90" spans="1:315" ht="22.15" customHeight="1">
      <c r="A90" s="116"/>
      <c r="B90" s="121"/>
      <c r="C90" s="187"/>
      <c r="D90" s="187" t="s">
        <v>595</v>
      </c>
      <c r="E90" s="187"/>
      <c r="F90" s="187"/>
      <c r="G90" s="187"/>
      <c r="H90" s="187"/>
      <c r="I90" s="187"/>
      <c r="J90" s="187"/>
      <c r="K90" s="122"/>
      <c r="L90" s="116"/>
      <c r="KW90" s="193" t="e">
        <f>#REF!</f>
        <v>#REF!</v>
      </c>
      <c r="LB90" s="193" t="e">
        <f>#REF!</f>
        <v>#REF!</v>
      </c>
      <c r="LC90" s="132" t="e">
        <f t="shared" si="1"/>
        <v>#REF!</v>
      </c>
    </row>
    <row r="91" spans="1:315" ht="59.65" customHeight="1">
      <c r="A91" s="116"/>
      <c r="B91" s="121"/>
      <c r="C91" s="138"/>
      <c r="D91" s="133">
        <v>6219</v>
      </c>
      <c r="E91" s="185" t="s">
        <v>596</v>
      </c>
      <c r="F91" s="134" t="s">
        <v>591</v>
      </c>
      <c r="G91" s="135"/>
      <c r="H91" s="135"/>
      <c r="I91" s="136"/>
      <c r="J91" s="137"/>
      <c r="K91" s="122"/>
      <c r="L91" s="116"/>
      <c r="KW91" s="132"/>
      <c r="LB91" s="132"/>
      <c r="LC91" s="132">
        <f t="shared" si="1"/>
        <v>0</v>
      </c>
    </row>
    <row r="92" spans="1:315" ht="22.15" customHeight="1">
      <c r="A92" s="116"/>
      <c r="B92" s="121"/>
      <c r="C92" s="187"/>
      <c r="D92" s="187" t="s">
        <v>597</v>
      </c>
      <c r="E92" s="187"/>
      <c r="F92" s="187"/>
      <c r="G92" s="187"/>
      <c r="H92" s="187"/>
      <c r="I92" s="187"/>
      <c r="J92" s="187"/>
      <c r="K92" s="122"/>
      <c r="L92" s="116"/>
      <c r="KW92" s="193" t="e">
        <f>SUM(#REF!)</f>
        <v>#REF!</v>
      </c>
      <c r="LB92" s="193" t="e">
        <f>SUM(#REF!)</f>
        <v>#REF!</v>
      </c>
      <c r="LC92" s="132" t="e">
        <f t="shared" si="1"/>
        <v>#REF!</v>
      </c>
    </row>
    <row r="93" spans="1:315" ht="34.9" customHeight="1">
      <c r="A93" s="116"/>
      <c r="B93" s="121"/>
      <c r="C93" s="138"/>
      <c r="D93" s="133">
        <v>4491</v>
      </c>
      <c r="E93" s="135" t="s">
        <v>598</v>
      </c>
      <c r="F93" s="134" t="s">
        <v>509</v>
      </c>
      <c r="G93" s="135"/>
      <c r="H93" s="135"/>
      <c r="I93" s="136"/>
      <c r="J93" s="137"/>
      <c r="K93" s="122"/>
      <c r="L93" s="116"/>
      <c r="KW93" s="132"/>
      <c r="LB93" s="132"/>
      <c r="LC93" s="132">
        <f t="shared" si="1"/>
        <v>0</v>
      </c>
    </row>
    <row r="94" spans="1:315" ht="34.9" customHeight="1">
      <c r="A94" s="116"/>
      <c r="B94" s="121"/>
      <c r="C94" s="138"/>
      <c r="D94" s="133">
        <v>4667</v>
      </c>
      <c r="E94" s="135" t="s">
        <v>599</v>
      </c>
      <c r="F94" s="134" t="s">
        <v>509</v>
      </c>
      <c r="G94" s="135"/>
      <c r="H94" s="135"/>
      <c r="I94" s="136"/>
      <c r="J94" s="137"/>
      <c r="K94" s="122"/>
      <c r="L94" s="116"/>
      <c r="KW94" s="132"/>
      <c r="LB94" s="132"/>
      <c r="LC94" s="132">
        <f t="shared" si="1"/>
        <v>0</v>
      </c>
    </row>
    <row r="95" spans="1:315" ht="34.9" customHeight="1">
      <c r="A95" s="116"/>
      <c r="B95" s="121"/>
      <c r="C95" s="138"/>
      <c r="D95" s="133">
        <v>6311</v>
      </c>
      <c r="E95" s="135" t="s">
        <v>600</v>
      </c>
      <c r="F95" s="134" t="s">
        <v>509</v>
      </c>
      <c r="G95" s="135"/>
      <c r="H95" s="135"/>
      <c r="I95" s="136"/>
      <c r="J95" s="137"/>
      <c r="K95" s="122"/>
      <c r="L95" s="116"/>
      <c r="KW95" s="132"/>
      <c r="LB95" s="132"/>
      <c r="LC95" s="132">
        <f t="shared" si="1"/>
        <v>0</v>
      </c>
    </row>
    <row r="96" spans="1:315" ht="67.900000000000006" customHeight="1">
      <c r="A96" s="116"/>
      <c r="B96" s="121"/>
      <c r="C96" s="138"/>
      <c r="D96" s="133">
        <v>7953</v>
      </c>
      <c r="E96" s="185" t="s">
        <v>601</v>
      </c>
      <c r="F96" s="134" t="s">
        <v>516</v>
      </c>
      <c r="G96" s="135"/>
      <c r="H96" s="135"/>
      <c r="I96" s="136"/>
      <c r="J96" s="137"/>
      <c r="K96" s="122"/>
      <c r="L96" s="116"/>
      <c r="KW96" s="132"/>
      <c r="LB96" s="132"/>
      <c r="LC96" s="132">
        <f t="shared" si="1"/>
        <v>0</v>
      </c>
    </row>
    <row r="97" spans="1:317" ht="49.9" customHeight="1">
      <c r="A97" s="116"/>
      <c r="B97" s="121"/>
      <c r="C97" s="188"/>
      <c r="D97" s="188" t="s">
        <v>602</v>
      </c>
      <c r="E97" s="188"/>
      <c r="F97" s="188"/>
      <c r="G97" s="188"/>
      <c r="H97" s="188"/>
      <c r="I97" s="188"/>
      <c r="J97" s="188"/>
      <c r="K97" s="122"/>
      <c r="L97" s="116"/>
      <c r="M97" s="132"/>
      <c r="N97" s="132"/>
      <c r="O97" s="132"/>
      <c r="P97" s="132"/>
      <c r="Q97" s="132"/>
      <c r="R97" s="132"/>
      <c r="S97" s="132"/>
      <c r="T97" s="132"/>
      <c r="U97" s="132"/>
      <c r="V97" s="132"/>
      <c r="W97" s="132"/>
      <c r="X97" s="132"/>
      <c r="Y97" s="132"/>
      <c r="Z97" s="132"/>
      <c r="AA97" s="132"/>
      <c r="AB97" s="132"/>
      <c r="AC97" s="132"/>
      <c r="AD97" s="132"/>
      <c r="AE97" s="132"/>
      <c r="AF97" s="132"/>
      <c r="AG97" s="132"/>
      <c r="AH97" s="132"/>
      <c r="AI97" s="132"/>
      <c r="AJ97" s="132"/>
      <c r="AK97" s="132"/>
      <c r="AL97" s="132"/>
      <c r="AM97" s="132"/>
      <c r="AN97" s="132"/>
      <c r="AO97" s="132"/>
      <c r="AP97" s="132"/>
      <c r="AQ97" s="132"/>
      <c r="AR97" s="132"/>
      <c r="AS97" s="132"/>
      <c r="AT97" s="132"/>
      <c r="AU97" s="132"/>
      <c r="AV97" s="132"/>
      <c r="AW97" s="132"/>
      <c r="AX97" s="132"/>
      <c r="AY97" s="132"/>
      <c r="AZ97" s="132"/>
      <c r="BA97" s="132"/>
      <c r="BB97" s="132"/>
      <c r="BC97" s="132"/>
      <c r="BD97" s="132"/>
      <c r="BE97" s="132"/>
      <c r="BF97" s="132"/>
      <c r="BG97" s="132"/>
      <c r="BH97" s="132"/>
      <c r="BI97" s="132"/>
      <c r="BJ97" s="132"/>
      <c r="BK97" s="132"/>
      <c r="BL97" s="132"/>
      <c r="BM97" s="132"/>
      <c r="BN97" s="132"/>
      <c r="BO97" s="132"/>
      <c r="BP97" s="132"/>
      <c r="BQ97" s="132"/>
      <c r="BR97" s="132"/>
      <c r="BS97" s="132"/>
      <c r="BT97" s="132"/>
      <c r="BU97" s="132"/>
      <c r="BV97" s="132"/>
      <c r="BW97" s="132"/>
      <c r="BX97" s="132"/>
      <c r="BY97" s="132"/>
      <c r="BZ97" s="132"/>
      <c r="CA97" s="132"/>
      <c r="CB97" s="132"/>
      <c r="CC97" s="132"/>
      <c r="CD97" s="132"/>
      <c r="CE97" s="132"/>
      <c r="CF97" s="132"/>
      <c r="CG97" s="132"/>
      <c r="CH97" s="132"/>
      <c r="CI97" s="132"/>
      <c r="CJ97" s="132"/>
      <c r="CK97" s="132"/>
      <c r="CL97" s="132"/>
      <c r="CM97" s="132"/>
      <c r="CN97" s="132"/>
      <c r="CO97" s="132"/>
      <c r="CP97" s="132"/>
      <c r="CQ97" s="132"/>
      <c r="CR97" s="132"/>
      <c r="CS97" s="132"/>
      <c r="CT97" s="132"/>
      <c r="CU97" s="132"/>
      <c r="CV97" s="132"/>
      <c r="CW97" s="132"/>
      <c r="CX97" s="132"/>
      <c r="CY97" s="132"/>
      <c r="CZ97" s="132"/>
      <c r="DA97" s="132"/>
      <c r="DB97" s="132"/>
      <c r="DC97" s="132"/>
      <c r="DD97" s="132"/>
      <c r="DE97" s="132"/>
      <c r="DF97" s="132"/>
      <c r="DG97" s="132"/>
      <c r="DH97" s="132"/>
      <c r="DI97" s="132"/>
      <c r="DJ97" s="132"/>
      <c r="DK97" s="132"/>
      <c r="DL97" s="132"/>
      <c r="DM97" s="132"/>
      <c r="DN97" s="132"/>
      <c r="DO97" s="132"/>
      <c r="DP97" s="132"/>
      <c r="DQ97" s="132"/>
      <c r="DR97" s="132"/>
      <c r="DS97" s="132"/>
      <c r="DT97" s="132"/>
      <c r="DU97" s="132"/>
      <c r="DV97" s="132"/>
      <c r="DW97" s="132"/>
      <c r="DX97" s="132"/>
      <c r="DY97" s="132"/>
      <c r="DZ97" s="132"/>
      <c r="EA97" s="132"/>
      <c r="EB97" s="132"/>
      <c r="EC97" s="132"/>
      <c r="ED97" s="132"/>
      <c r="EE97" s="132"/>
      <c r="EF97" s="132"/>
      <c r="EG97" s="132"/>
      <c r="EH97" s="132"/>
      <c r="EI97" s="132"/>
      <c r="EJ97" s="132"/>
      <c r="EK97" s="132"/>
      <c r="EL97" s="132"/>
      <c r="EM97" s="132"/>
      <c r="EN97" s="132"/>
      <c r="EO97" s="132"/>
      <c r="EP97" s="132"/>
      <c r="EQ97" s="132"/>
      <c r="ER97" s="132"/>
      <c r="ES97" s="132"/>
      <c r="ET97" s="132"/>
      <c r="EU97" s="132"/>
      <c r="EV97" s="132"/>
      <c r="EW97" s="132"/>
      <c r="EX97" s="132"/>
      <c r="EY97" s="132"/>
      <c r="EZ97" s="132"/>
      <c r="FA97" s="132"/>
      <c r="FB97" s="132"/>
      <c r="FC97" s="132"/>
      <c r="FD97" s="132"/>
      <c r="FE97" s="132"/>
      <c r="FF97" s="132"/>
      <c r="FG97" s="132"/>
      <c r="FH97" s="132"/>
      <c r="FI97" s="132"/>
      <c r="FJ97" s="132"/>
      <c r="FK97" s="132"/>
      <c r="FL97" s="132"/>
      <c r="FM97" s="132"/>
      <c r="FN97" s="132"/>
      <c r="FO97" s="132"/>
      <c r="FP97" s="132"/>
      <c r="FQ97" s="132"/>
      <c r="FR97" s="132"/>
      <c r="FS97" s="132"/>
      <c r="FT97" s="132"/>
      <c r="FU97" s="132"/>
      <c r="FV97" s="132"/>
      <c r="FW97" s="132"/>
      <c r="FX97" s="132"/>
      <c r="FY97" s="132"/>
      <c r="FZ97" s="132"/>
      <c r="GA97" s="132"/>
      <c r="GB97" s="132"/>
      <c r="GC97" s="132"/>
      <c r="GD97" s="132"/>
      <c r="GE97" s="132"/>
      <c r="GF97" s="132"/>
      <c r="GG97" s="132"/>
      <c r="GH97" s="132"/>
      <c r="GI97" s="132"/>
      <c r="GJ97" s="132"/>
      <c r="GK97" s="132"/>
      <c r="GL97" s="132"/>
      <c r="GM97" s="132"/>
      <c r="GN97" s="132"/>
      <c r="GO97" s="132"/>
      <c r="GP97" s="132"/>
      <c r="GQ97" s="132"/>
      <c r="GR97" s="132"/>
      <c r="GS97" s="132"/>
      <c r="GT97" s="132"/>
      <c r="GU97" s="132"/>
      <c r="GV97" s="132"/>
      <c r="GW97" s="132"/>
      <c r="GX97" s="132"/>
      <c r="GY97" s="132"/>
      <c r="GZ97" s="132"/>
      <c r="HA97" s="132"/>
      <c r="HB97" s="132"/>
      <c r="HC97" s="132"/>
      <c r="HD97" s="132"/>
      <c r="HE97" s="132"/>
      <c r="HF97" s="132"/>
      <c r="HG97" s="132"/>
      <c r="HH97" s="132"/>
      <c r="HI97" s="132"/>
      <c r="HJ97" s="132"/>
      <c r="HK97" s="132"/>
      <c r="HL97" s="132"/>
      <c r="HM97" s="132"/>
      <c r="HN97" s="132"/>
      <c r="HO97" s="132"/>
      <c r="HP97" s="132"/>
      <c r="HQ97" s="132"/>
      <c r="HR97" s="132"/>
      <c r="HS97" s="132"/>
      <c r="HT97" s="132"/>
      <c r="HU97" s="132"/>
      <c r="HV97" s="132"/>
      <c r="HW97" s="132"/>
      <c r="HX97" s="132"/>
      <c r="HY97" s="132"/>
      <c r="HZ97" s="132"/>
      <c r="IA97" s="132"/>
      <c r="IB97" s="132"/>
      <c r="IC97" s="132"/>
      <c r="ID97" s="132"/>
      <c r="IE97" s="132"/>
      <c r="IF97" s="132"/>
      <c r="IG97" s="132"/>
      <c r="IH97" s="132"/>
      <c r="II97" s="132"/>
      <c r="IJ97" s="132"/>
      <c r="IK97" s="132"/>
      <c r="IL97" s="132"/>
      <c r="IM97" s="132"/>
      <c r="IN97" s="132"/>
      <c r="IO97" s="132"/>
      <c r="IP97" s="132"/>
      <c r="IQ97" s="132"/>
      <c r="IR97" s="132"/>
      <c r="IS97" s="132"/>
      <c r="IT97" s="132"/>
      <c r="IU97" s="132"/>
      <c r="IV97" s="132"/>
      <c r="IW97" s="132"/>
      <c r="IX97" s="132"/>
      <c r="IY97" s="132"/>
      <c r="IZ97" s="132"/>
      <c r="JA97" s="132"/>
      <c r="JB97" s="132"/>
      <c r="JC97" s="132"/>
      <c r="JD97" s="132"/>
      <c r="JE97" s="132"/>
      <c r="JF97" s="132"/>
      <c r="JG97" s="132"/>
      <c r="JH97" s="132"/>
      <c r="JI97" s="132"/>
      <c r="JJ97" s="132"/>
      <c r="JK97" s="132"/>
      <c r="JL97" s="132"/>
      <c r="JM97" s="132"/>
      <c r="JN97" s="132"/>
      <c r="JO97" s="132"/>
      <c r="JP97" s="132"/>
      <c r="JQ97" s="132"/>
      <c r="JR97" s="132"/>
      <c r="JS97" s="132"/>
      <c r="JT97" s="132"/>
      <c r="JU97" s="132"/>
      <c r="JV97" s="132"/>
      <c r="JW97" s="132"/>
      <c r="JX97" s="132"/>
      <c r="JY97" s="132"/>
      <c r="JZ97" s="132"/>
      <c r="KA97" s="132"/>
      <c r="KB97" s="132"/>
      <c r="KC97" s="132"/>
      <c r="KD97" s="132"/>
      <c r="KE97" s="132"/>
      <c r="KF97" s="132"/>
      <c r="KG97" s="132"/>
      <c r="KH97" s="132"/>
      <c r="KI97" s="132"/>
      <c r="KJ97" s="132"/>
      <c r="KK97" s="132"/>
      <c r="KL97" s="132"/>
      <c r="KM97" s="132"/>
      <c r="KN97" s="132"/>
      <c r="KO97" s="132"/>
      <c r="KP97" s="132"/>
      <c r="KQ97" s="132"/>
      <c r="KR97" s="132"/>
      <c r="KS97" s="132"/>
      <c r="KT97" s="132"/>
      <c r="KU97" s="132"/>
      <c r="KV97" s="132"/>
      <c r="KW97" s="132"/>
      <c r="KX97" s="132"/>
      <c r="KY97" s="132"/>
      <c r="KZ97" s="132"/>
      <c r="LA97" s="132"/>
      <c r="LB97" s="132"/>
      <c r="LC97" s="132">
        <f t="shared" si="1"/>
        <v>0</v>
      </c>
      <c r="LD97" s="132"/>
      <c r="LE97" s="132"/>
    </row>
    <row r="98" spans="1:317" ht="22.15" customHeight="1">
      <c r="A98" s="116"/>
      <c r="B98" s="121"/>
      <c r="C98" s="187"/>
      <c r="D98" s="187" t="s">
        <v>603</v>
      </c>
      <c r="E98" s="187"/>
      <c r="F98" s="187"/>
      <c r="G98" s="187"/>
      <c r="H98" s="187"/>
      <c r="I98" s="187"/>
      <c r="J98" s="187"/>
      <c r="K98" s="122"/>
      <c r="L98" s="116"/>
      <c r="KW98" s="193" t="e">
        <f>SUM(#REF!)</f>
        <v>#REF!</v>
      </c>
      <c r="LB98" s="193" t="e">
        <f>SUM(#REF!)</f>
        <v>#REF!</v>
      </c>
      <c r="LC98" s="132" t="e">
        <f t="shared" si="1"/>
        <v>#REF!</v>
      </c>
    </row>
    <row r="99" spans="1:317" ht="57.4" customHeight="1">
      <c r="A99" s="116"/>
      <c r="B99" s="121"/>
      <c r="C99" s="138"/>
      <c r="D99" s="133">
        <v>3012</v>
      </c>
      <c r="E99" s="185" t="s">
        <v>604</v>
      </c>
      <c r="F99" s="134" t="s">
        <v>509</v>
      </c>
      <c r="G99" s="135"/>
      <c r="H99" s="135"/>
      <c r="I99" s="136"/>
      <c r="J99" s="137"/>
      <c r="K99" s="122"/>
      <c r="L99" s="116"/>
      <c r="KW99" s="132"/>
      <c r="LB99" s="132"/>
      <c r="LC99" s="132">
        <f t="shared" si="1"/>
        <v>0</v>
      </c>
    </row>
    <row r="100" spans="1:317" ht="38.65" customHeight="1">
      <c r="A100" s="116"/>
      <c r="B100" s="121"/>
      <c r="C100" s="138"/>
      <c r="D100" s="133">
        <v>5050</v>
      </c>
      <c r="E100" s="185" t="s">
        <v>605</v>
      </c>
      <c r="F100" s="134" t="s">
        <v>591</v>
      </c>
      <c r="G100" s="135"/>
      <c r="H100" s="135"/>
      <c r="I100" s="136"/>
      <c r="J100" s="137"/>
      <c r="K100" s="122"/>
      <c r="L100" s="116"/>
      <c r="KW100" s="132"/>
      <c r="LB100" s="132"/>
      <c r="LC100" s="132">
        <f t="shared" si="1"/>
        <v>0</v>
      </c>
    </row>
    <row r="101" spans="1:317" ht="22.15" customHeight="1">
      <c r="A101" s="116"/>
      <c r="B101" s="121"/>
      <c r="C101" s="187"/>
      <c r="D101" s="187" t="s">
        <v>606</v>
      </c>
      <c r="E101" s="187"/>
      <c r="F101" s="187"/>
      <c r="G101" s="187"/>
      <c r="H101" s="187"/>
      <c r="I101" s="187"/>
      <c r="J101" s="187"/>
      <c r="K101" s="122"/>
      <c r="L101" s="116"/>
      <c r="KW101" s="193" t="e">
        <f>#REF!</f>
        <v>#REF!</v>
      </c>
      <c r="LB101" s="193" t="e">
        <f>#REF!</f>
        <v>#REF!</v>
      </c>
      <c r="LC101" s="132" t="e">
        <f t="shared" si="1"/>
        <v>#REF!</v>
      </c>
    </row>
    <row r="102" spans="1:317" ht="34.9" customHeight="1">
      <c r="A102" s="116"/>
      <c r="B102" s="121"/>
      <c r="C102" s="138"/>
      <c r="D102" s="133">
        <v>3464</v>
      </c>
      <c r="E102" s="185" t="s">
        <v>607</v>
      </c>
      <c r="F102" s="134" t="s">
        <v>511</v>
      </c>
      <c r="G102" s="135"/>
      <c r="H102" s="135"/>
      <c r="I102" s="136"/>
      <c r="J102" s="137"/>
      <c r="K102" s="122"/>
      <c r="L102" s="116"/>
      <c r="KW102" s="132"/>
      <c r="LB102" s="132"/>
      <c r="LC102" s="132">
        <f t="shared" si="1"/>
        <v>0</v>
      </c>
    </row>
    <row r="103" spans="1:317" ht="22.15" customHeight="1">
      <c r="A103" s="116"/>
      <c r="B103" s="121"/>
      <c r="C103" s="187"/>
      <c r="D103" s="187" t="s">
        <v>608</v>
      </c>
      <c r="E103" s="187"/>
      <c r="F103" s="187"/>
      <c r="G103" s="187"/>
      <c r="H103" s="187"/>
      <c r="I103" s="187"/>
      <c r="J103" s="187"/>
      <c r="K103" s="122"/>
      <c r="L103" s="116"/>
      <c r="KW103" s="193" t="e">
        <f>#REF!</f>
        <v>#REF!</v>
      </c>
      <c r="LB103" s="193" t="e">
        <f>#REF!</f>
        <v>#REF!</v>
      </c>
      <c r="LC103" s="132" t="e">
        <f t="shared" si="1"/>
        <v>#REF!</v>
      </c>
    </row>
    <row r="104" spans="1:317" ht="34.9" customHeight="1">
      <c r="A104" s="116"/>
      <c r="B104" s="121"/>
      <c r="C104" s="138"/>
      <c r="D104" s="133">
        <v>4021</v>
      </c>
      <c r="E104" s="185" t="s">
        <v>609</v>
      </c>
      <c r="F104" s="134" t="s">
        <v>509</v>
      </c>
      <c r="G104" s="135"/>
      <c r="H104" s="135"/>
      <c r="I104" s="136"/>
      <c r="J104" s="137"/>
      <c r="K104" s="122"/>
      <c r="L104" s="116"/>
      <c r="KW104" s="132"/>
      <c r="LB104" s="132"/>
      <c r="LC104" s="132">
        <f t="shared" si="1"/>
        <v>0</v>
      </c>
    </row>
    <row r="105" spans="1:317" ht="22.15" customHeight="1">
      <c r="A105" s="116"/>
      <c r="B105" s="121"/>
      <c r="C105" s="187"/>
      <c r="D105" s="187" t="s">
        <v>610</v>
      </c>
      <c r="E105" s="187"/>
      <c r="F105" s="187"/>
      <c r="G105" s="187"/>
      <c r="H105" s="187"/>
      <c r="I105" s="187"/>
      <c r="J105" s="187"/>
      <c r="K105" s="122"/>
      <c r="L105" s="116"/>
      <c r="KW105" s="193" t="e">
        <f>#REF!</f>
        <v>#REF!</v>
      </c>
      <c r="LB105" s="193" t="e">
        <f>#REF!</f>
        <v>#REF!</v>
      </c>
      <c r="LC105" s="132" t="e">
        <f t="shared" si="1"/>
        <v>#REF!</v>
      </c>
    </row>
    <row r="106" spans="1:317" ht="34.9" customHeight="1">
      <c r="A106" s="116"/>
      <c r="B106" s="121"/>
      <c r="C106" s="138"/>
      <c r="D106" s="133">
        <v>4907</v>
      </c>
      <c r="E106" s="185" t="s">
        <v>611</v>
      </c>
      <c r="F106" s="134" t="s">
        <v>511</v>
      </c>
      <c r="G106" s="135"/>
      <c r="H106" s="135"/>
      <c r="I106" s="136"/>
      <c r="J106" s="137"/>
      <c r="K106" s="122"/>
      <c r="L106" s="116"/>
      <c r="KW106" s="132"/>
      <c r="LB106" s="132"/>
      <c r="LC106" s="132">
        <f t="shared" si="1"/>
        <v>0</v>
      </c>
    </row>
    <row r="107" spans="1:317" ht="22.15" customHeight="1">
      <c r="A107" s="116"/>
      <c r="B107" s="121"/>
      <c r="C107" s="187"/>
      <c r="D107" s="187" t="s">
        <v>612</v>
      </c>
      <c r="E107" s="187"/>
      <c r="F107" s="187"/>
      <c r="G107" s="187"/>
      <c r="H107" s="187"/>
      <c r="I107" s="187"/>
      <c r="J107" s="187"/>
      <c r="K107" s="122"/>
      <c r="L107" s="116"/>
      <c r="KW107" s="193" t="e">
        <f>SUM(#REF!)</f>
        <v>#REF!</v>
      </c>
      <c r="LB107" s="193" t="e">
        <f>SUM(#REF!)</f>
        <v>#REF!</v>
      </c>
      <c r="LC107" s="132" t="e">
        <f t="shared" si="1"/>
        <v>#REF!</v>
      </c>
    </row>
    <row r="108" spans="1:317" ht="34.9" customHeight="1">
      <c r="A108" s="116"/>
      <c r="B108" s="121"/>
      <c r="C108" s="138"/>
      <c r="D108" s="133">
        <v>3394</v>
      </c>
      <c r="E108" s="185" t="s">
        <v>613</v>
      </c>
      <c r="F108" s="134" t="s">
        <v>511</v>
      </c>
      <c r="G108" s="135"/>
      <c r="H108" s="135"/>
      <c r="I108" s="136"/>
      <c r="J108" s="137"/>
      <c r="K108" s="122"/>
      <c r="L108" s="116"/>
      <c r="KW108" s="132"/>
      <c r="LB108" s="132"/>
      <c r="LC108" s="132">
        <f t="shared" si="1"/>
        <v>0</v>
      </c>
    </row>
    <row r="109" spans="1:317" ht="34.9" customHeight="1">
      <c r="A109" s="116"/>
      <c r="B109" s="121"/>
      <c r="C109" s="138"/>
      <c r="D109" s="133">
        <v>4593</v>
      </c>
      <c r="E109" s="185" t="s">
        <v>614</v>
      </c>
      <c r="F109" s="134" t="s">
        <v>509</v>
      </c>
      <c r="G109" s="135"/>
      <c r="H109" s="135"/>
      <c r="I109" s="136"/>
      <c r="J109" s="137"/>
      <c r="K109" s="122"/>
      <c r="L109" s="116"/>
      <c r="KW109" s="132"/>
      <c r="LB109" s="132"/>
      <c r="LC109" s="132">
        <f t="shared" si="1"/>
        <v>0</v>
      </c>
    </row>
    <row r="110" spans="1:317" ht="78" customHeight="1">
      <c r="A110" s="116"/>
      <c r="B110" s="121"/>
      <c r="C110" s="138"/>
      <c r="D110" s="133">
        <v>6137</v>
      </c>
      <c r="E110" s="185" t="s">
        <v>615</v>
      </c>
      <c r="F110" s="134" t="s">
        <v>509</v>
      </c>
      <c r="G110" s="135"/>
      <c r="H110" s="135"/>
      <c r="I110" s="136"/>
      <c r="J110" s="137"/>
      <c r="K110" s="122"/>
      <c r="L110" s="116"/>
      <c r="KW110" s="132"/>
      <c r="LB110" s="132"/>
      <c r="LC110" s="132">
        <f t="shared" si="1"/>
        <v>0</v>
      </c>
    </row>
    <row r="111" spans="1:317" ht="34.9" customHeight="1">
      <c r="A111" s="116"/>
      <c r="B111" s="121"/>
      <c r="C111" s="138"/>
      <c r="D111" s="133">
        <v>8471</v>
      </c>
      <c r="E111" s="185" t="s">
        <v>616</v>
      </c>
      <c r="F111" s="134" t="s">
        <v>583</v>
      </c>
      <c r="G111" s="135"/>
      <c r="H111" s="135"/>
      <c r="I111" s="136"/>
      <c r="J111" s="137"/>
      <c r="K111" s="122"/>
      <c r="L111" s="116"/>
      <c r="KW111" s="132"/>
      <c r="LB111" s="132"/>
      <c r="LC111" s="132">
        <f t="shared" si="1"/>
        <v>0</v>
      </c>
    </row>
    <row r="112" spans="1:317" ht="34.9" customHeight="1">
      <c r="A112" s="116"/>
      <c r="B112" s="121"/>
      <c r="C112" s="138"/>
      <c r="D112" s="133">
        <v>3465</v>
      </c>
      <c r="E112" s="185" t="s">
        <v>617</v>
      </c>
      <c r="F112" s="134" t="s">
        <v>511</v>
      </c>
      <c r="G112" s="135"/>
      <c r="H112" s="135"/>
      <c r="I112" s="136"/>
      <c r="J112" s="137"/>
      <c r="K112" s="122"/>
      <c r="L112" s="116"/>
      <c r="KW112" s="132"/>
      <c r="LB112" s="132"/>
      <c r="LC112" s="132">
        <f t="shared" si="1"/>
        <v>0</v>
      </c>
    </row>
    <row r="113" spans="1:315" ht="52.15" customHeight="1">
      <c r="A113" s="116"/>
      <c r="B113" s="121"/>
      <c r="C113" s="138"/>
      <c r="D113" s="133">
        <v>3639</v>
      </c>
      <c r="E113" s="185" t="s">
        <v>618</v>
      </c>
      <c r="F113" s="134" t="s">
        <v>511</v>
      </c>
      <c r="G113" s="135"/>
      <c r="H113" s="135"/>
      <c r="I113" s="136"/>
      <c r="J113" s="137"/>
      <c r="K113" s="122"/>
      <c r="L113" s="116"/>
      <c r="KW113" s="132"/>
      <c r="LB113" s="132"/>
      <c r="LC113" s="132">
        <f t="shared" si="1"/>
        <v>0</v>
      </c>
    </row>
    <row r="114" spans="1:315" ht="34.9" customHeight="1">
      <c r="A114" s="116"/>
      <c r="B114" s="121"/>
      <c r="C114" s="138"/>
      <c r="D114" s="133">
        <v>3729</v>
      </c>
      <c r="E114" s="185" t="s">
        <v>619</v>
      </c>
      <c r="F114" s="134" t="s">
        <v>511</v>
      </c>
      <c r="G114" s="135"/>
      <c r="H114" s="135"/>
      <c r="I114" s="136"/>
      <c r="J114" s="137"/>
      <c r="K114" s="122"/>
      <c r="L114" s="116"/>
      <c r="KW114" s="132"/>
      <c r="LB114" s="132"/>
      <c r="LC114" s="132">
        <f t="shared" si="1"/>
        <v>0</v>
      </c>
    </row>
    <row r="115" spans="1:315" ht="34.9" customHeight="1">
      <c r="A115" s="116"/>
      <c r="B115" s="121"/>
      <c r="C115" s="138"/>
      <c r="D115" s="133">
        <v>4047</v>
      </c>
      <c r="E115" s="185" t="s">
        <v>620</v>
      </c>
      <c r="F115" s="134" t="s">
        <v>516</v>
      </c>
      <c r="G115" s="135"/>
      <c r="H115" s="135"/>
      <c r="I115" s="136"/>
      <c r="J115" s="137"/>
      <c r="K115" s="122"/>
      <c r="L115" s="116"/>
      <c r="KW115" s="132"/>
      <c r="LB115" s="132"/>
      <c r="LC115" s="132">
        <f t="shared" si="1"/>
        <v>0</v>
      </c>
    </row>
    <row r="116" spans="1:315" ht="34.9" customHeight="1">
      <c r="A116" s="116"/>
      <c r="B116" s="121"/>
      <c r="C116" s="138"/>
      <c r="D116" s="133">
        <v>4751</v>
      </c>
      <c r="E116" s="185" t="s">
        <v>621</v>
      </c>
      <c r="F116" s="134" t="s">
        <v>516</v>
      </c>
      <c r="G116" s="135"/>
      <c r="H116" s="135"/>
      <c r="I116" s="136"/>
      <c r="J116" s="137"/>
      <c r="K116" s="122"/>
      <c r="L116" s="116"/>
      <c r="KW116" s="132"/>
      <c r="LB116" s="132"/>
      <c r="LC116" s="132">
        <f t="shared" si="1"/>
        <v>0</v>
      </c>
    </row>
    <row r="117" spans="1:315" ht="82.9" customHeight="1">
      <c r="A117" s="116"/>
      <c r="B117" s="121"/>
      <c r="C117" s="138"/>
      <c r="D117" s="133">
        <v>6099</v>
      </c>
      <c r="E117" s="185" t="s">
        <v>622</v>
      </c>
      <c r="F117" s="134" t="s">
        <v>509</v>
      </c>
      <c r="G117" s="135"/>
      <c r="H117" s="135"/>
      <c r="I117" s="136"/>
      <c r="J117" s="137"/>
      <c r="K117" s="122"/>
      <c r="L117" s="116"/>
      <c r="KW117" s="132"/>
      <c r="LB117" s="132"/>
      <c r="LC117" s="132">
        <f t="shared" si="1"/>
        <v>0</v>
      </c>
    </row>
    <row r="118" spans="1:315" ht="50.65" customHeight="1">
      <c r="A118" s="116"/>
      <c r="B118" s="121"/>
      <c r="C118" s="138"/>
      <c r="D118" s="133">
        <v>8169</v>
      </c>
      <c r="E118" s="185" t="s">
        <v>623</v>
      </c>
      <c r="F118" s="134" t="s">
        <v>509</v>
      </c>
      <c r="G118" s="135"/>
      <c r="H118" s="135"/>
      <c r="I118" s="136"/>
      <c r="J118" s="137"/>
      <c r="K118" s="122"/>
      <c r="L118" s="116"/>
      <c r="KW118" s="132"/>
      <c r="LB118" s="132"/>
      <c r="LC118" s="132">
        <f t="shared" si="1"/>
        <v>0</v>
      </c>
    </row>
    <row r="119" spans="1:315" ht="22.15" customHeight="1">
      <c r="A119" s="116"/>
      <c r="B119" s="121"/>
      <c r="C119" s="187"/>
      <c r="D119" s="187" t="s">
        <v>624</v>
      </c>
      <c r="E119" s="187"/>
      <c r="F119" s="187"/>
      <c r="G119" s="187"/>
      <c r="H119" s="187"/>
      <c r="I119" s="187"/>
      <c r="J119" s="187"/>
      <c r="K119" s="122"/>
      <c r="L119" s="116"/>
      <c r="KW119" s="193" t="e">
        <f>SUM(#REF!)</f>
        <v>#REF!</v>
      </c>
      <c r="LB119" s="193" t="e">
        <f>SUM(#REF!)</f>
        <v>#REF!</v>
      </c>
      <c r="LC119" s="132" t="e">
        <f t="shared" si="1"/>
        <v>#REF!</v>
      </c>
    </row>
    <row r="120" spans="1:315" ht="50.65" customHeight="1">
      <c r="A120" s="116"/>
      <c r="B120" s="121"/>
      <c r="C120" s="138"/>
      <c r="D120" s="133">
        <v>3548</v>
      </c>
      <c r="E120" s="185" t="s">
        <v>625</v>
      </c>
      <c r="F120" s="134" t="s">
        <v>591</v>
      </c>
      <c r="G120" s="135"/>
      <c r="H120" s="135"/>
      <c r="I120" s="136"/>
      <c r="J120" s="137"/>
      <c r="K120" s="122"/>
      <c r="L120" s="116"/>
      <c r="KW120" s="132"/>
      <c r="LB120" s="132"/>
      <c r="LC120" s="132">
        <f t="shared" si="1"/>
        <v>0</v>
      </c>
    </row>
    <row r="121" spans="1:315" ht="50.65" customHeight="1">
      <c r="A121" s="116"/>
      <c r="B121" s="121"/>
      <c r="C121" s="138"/>
      <c r="D121" s="133">
        <v>3549</v>
      </c>
      <c r="E121" s="185" t="s">
        <v>626</v>
      </c>
      <c r="F121" s="134" t="s">
        <v>591</v>
      </c>
      <c r="G121" s="135"/>
      <c r="H121" s="135"/>
      <c r="I121" s="136"/>
      <c r="J121" s="137"/>
      <c r="K121" s="122"/>
      <c r="L121" s="116"/>
      <c r="KW121" s="132"/>
      <c r="LB121" s="132"/>
      <c r="LC121" s="132">
        <f t="shared" si="1"/>
        <v>0</v>
      </c>
    </row>
    <row r="122" spans="1:315" ht="50.65" customHeight="1">
      <c r="A122" s="116"/>
      <c r="B122" s="121"/>
      <c r="C122" s="138"/>
      <c r="D122" s="133">
        <v>3396</v>
      </c>
      <c r="E122" s="185" t="s">
        <v>627</v>
      </c>
      <c r="F122" s="134" t="s">
        <v>591</v>
      </c>
      <c r="G122" s="135"/>
      <c r="H122" s="135"/>
      <c r="I122" s="136"/>
      <c r="J122" s="137"/>
      <c r="K122" s="122"/>
      <c r="L122" s="116"/>
      <c r="KW122" s="132"/>
      <c r="LB122" s="132"/>
      <c r="LC122" s="132">
        <f t="shared" si="1"/>
        <v>0</v>
      </c>
    </row>
    <row r="123" spans="1:315" ht="50.65" customHeight="1">
      <c r="A123" s="116"/>
      <c r="B123" s="121"/>
      <c r="C123" s="138"/>
      <c r="D123" s="133">
        <v>4689</v>
      </c>
      <c r="E123" s="185" t="s">
        <v>628</v>
      </c>
      <c r="F123" s="134" t="s">
        <v>591</v>
      </c>
      <c r="G123" s="135"/>
      <c r="H123" s="135"/>
      <c r="I123" s="136"/>
      <c r="J123" s="137"/>
      <c r="K123" s="122"/>
      <c r="L123" s="116"/>
      <c r="KW123" s="132"/>
      <c r="LB123" s="132"/>
      <c r="LC123" s="132"/>
    </row>
    <row r="124" spans="1:315" ht="50.65" customHeight="1">
      <c r="A124" s="116"/>
      <c r="B124" s="121"/>
      <c r="C124" s="138"/>
      <c r="D124" s="133">
        <v>4699</v>
      </c>
      <c r="E124" s="185" t="s">
        <v>629</v>
      </c>
      <c r="F124" s="134" t="s">
        <v>591</v>
      </c>
      <c r="G124" s="135"/>
      <c r="H124" s="135"/>
      <c r="I124" s="136"/>
      <c r="J124" s="137"/>
      <c r="K124" s="122"/>
      <c r="L124" s="116"/>
      <c r="KW124" s="132"/>
      <c r="LB124" s="132"/>
      <c r="LC124" s="132"/>
    </row>
    <row r="125" spans="1:315" ht="34.9" customHeight="1">
      <c r="A125" s="116"/>
      <c r="B125" s="121"/>
      <c r="C125" s="138"/>
      <c r="D125" s="133">
        <v>5952</v>
      </c>
      <c r="E125" s="185" t="s">
        <v>630</v>
      </c>
      <c r="F125" s="134" t="s">
        <v>516</v>
      </c>
      <c r="G125" s="135"/>
      <c r="H125" s="135"/>
      <c r="I125" s="136"/>
      <c r="J125" s="137"/>
      <c r="K125" s="122"/>
      <c r="L125" s="116"/>
      <c r="KW125" s="132"/>
      <c r="LB125" s="132"/>
      <c r="LC125" s="132">
        <f t="shared" si="1"/>
        <v>0</v>
      </c>
    </row>
    <row r="126" spans="1:315" ht="22.15" customHeight="1">
      <c r="A126" s="116"/>
      <c r="B126" s="121"/>
      <c r="C126" s="187"/>
      <c r="D126" s="187" t="s">
        <v>631</v>
      </c>
      <c r="E126" s="187"/>
      <c r="F126" s="187"/>
      <c r="G126" s="187"/>
      <c r="H126" s="187"/>
      <c r="I126" s="187"/>
      <c r="J126" s="187"/>
      <c r="K126" s="122"/>
      <c r="L126" s="116"/>
      <c r="KW126" s="193" t="e">
        <f>SUM(#REF!)</f>
        <v>#REF!</v>
      </c>
      <c r="LB126" s="193" t="e">
        <f>SUM(#REF!)</f>
        <v>#REF!</v>
      </c>
      <c r="LC126" s="132" t="e">
        <f t="shared" si="1"/>
        <v>#REF!</v>
      </c>
    </row>
    <row r="127" spans="1:315" ht="45" customHeight="1">
      <c r="A127" s="116"/>
      <c r="B127" s="121"/>
      <c r="C127" s="138"/>
      <c r="D127" s="133">
        <v>4576</v>
      </c>
      <c r="E127" s="135" t="s">
        <v>632</v>
      </c>
      <c r="F127" s="134" t="s">
        <v>509</v>
      </c>
      <c r="G127" s="135"/>
      <c r="H127" s="135"/>
      <c r="I127" s="136"/>
      <c r="J127" s="137"/>
      <c r="K127" s="122"/>
      <c r="L127" s="116"/>
      <c r="KW127" s="132"/>
      <c r="LB127" s="132"/>
      <c r="LC127" s="132">
        <f t="shared" si="1"/>
        <v>0</v>
      </c>
    </row>
    <row r="128" spans="1:315" ht="45" customHeight="1">
      <c r="A128" s="116"/>
      <c r="B128" s="121"/>
      <c r="C128" s="138"/>
      <c r="D128" s="133">
        <v>4582</v>
      </c>
      <c r="E128" s="135" t="s">
        <v>633</v>
      </c>
      <c r="F128" s="134" t="s">
        <v>509</v>
      </c>
      <c r="G128" s="135"/>
      <c r="H128" s="135"/>
      <c r="I128" s="136"/>
      <c r="J128" s="137"/>
      <c r="K128" s="122"/>
      <c r="L128" s="116"/>
      <c r="KW128" s="132"/>
      <c r="LB128" s="132"/>
      <c r="LC128" s="132">
        <f t="shared" si="1"/>
        <v>0</v>
      </c>
    </row>
    <row r="129" spans="1:317" ht="45" customHeight="1">
      <c r="A129" s="116"/>
      <c r="B129" s="121"/>
      <c r="C129" s="138"/>
      <c r="D129" s="133">
        <v>4589</v>
      </c>
      <c r="E129" s="135" t="s">
        <v>634</v>
      </c>
      <c r="F129" s="134" t="s">
        <v>509</v>
      </c>
      <c r="G129" s="135"/>
      <c r="H129" s="135"/>
      <c r="I129" s="136"/>
      <c r="J129" s="137"/>
      <c r="K129" s="122"/>
      <c r="L129" s="116"/>
      <c r="KW129" s="132"/>
      <c r="LB129" s="132"/>
      <c r="LC129" s="132">
        <f t="shared" si="1"/>
        <v>0</v>
      </c>
    </row>
    <row r="130" spans="1:317" ht="49.9" customHeight="1">
      <c r="A130" s="116"/>
      <c r="B130" s="121"/>
      <c r="C130" s="188"/>
      <c r="D130" s="188" t="s">
        <v>635</v>
      </c>
      <c r="E130" s="188"/>
      <c r="F130" s="188"/>
      <c r="G130" s="188"/>
      <c r="H130" s="188"/>
      <c r="I130" s="188"/>
      <c r="J130" s="188"/>
      <c r="K130" s="122"/>
      <c r="L130" s="116"/>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c r="BX130" s="132"/>
      <c r="BY130" s="132"/>
      <c r="BZ130" s="132"/>
      <c r="CA130" s="132"/>
      <c r="CB130" s="132"/>
      <c r="CC130" s="132"/>
      <c r="CD130" s="132"/>
      <c r="CE130" s="132"/>
      <c r="CF130" s="132"/>
      <c r="CG130" s="132"/>
      <c r="CH130" s="132"/>
      <c r="CI130" s="132"/>
      <c r="CJ130" s="132"/>
      <c r="CK130" s="132"/>
      <c r="CL130" s="132"/>
      <c r="CM130" s="132"/>
      <c r="CN130" s="132"/>
      <c r="CO130" s="132"/>
      <c r="CP130" s="132"/>
      <c r="CQ130" s="132"/>
      <c r="CR130" s="132"/>
      <c r="CS130" s="132"/>
      <c r="CT130" s="132"/>
      <c r="CU130" s="132"/>
      <c r="CV130" s="132"/>
      <c r="CW130" s="132"/>
      <c r="CX130" s="132"/>
      <c r="CY130" s="132"/>
      <c r="CZ130" s="132"/>
      <c r="DA130" s="132"/>
      <c r="DB130" s="132"/>
      <c r="DC130" s="132"/>
      <c r="DD130" s="132"/>
      <c r="DE130" s="132"/>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32"/>
      <c r="EU130" s="132"/>
      <c r="EV130" s="132"/>
      <c r="EW130" s="132"/>
      <c r="EX130" s="132"/>
      <c r="EY130" s="132"/>
      <c r="EZ130" s="132"/>
      <c r="FA130" s="132"/>
      <c r="FB130" s="132"/>
      <c r="FC130" s="132"/>
      <c r="FD130" s="132"/>
      <c r="FE130" s="132"/>
      <c r="FF130" s="132"/>
      <c r="FG130" s="132"/>
      <c r="FH130" s="132"/>
      <c r="FI130" s="132"/>
      <c r="FJ130" s="132"/>
      <c r="FK130" s="132"/>
      <c r="FL130" s="132"/>
      <c r="FM130" s="132"/>
      <c r="FN130" s="132"/>
      <c r="FO130" s="132"/>
      <c r="FP130" s="132"/>
      <c r="FQ130" s="132"/>
      <c r="FR130" s="132"/>
      <c r="FS130" s="132"/>
      <c r="FT130" s="132"/>
      <c r="FU130" s="132"/>
      <c r="FV130" s="132"/>
      <c r="FW130" s="132"/>
      <c r="FX130" s="132"/>
      <c r="FY130" s="132"/>
      <c r="FZ130" s="132"/>
      <c r="GA130" s="132"/>
      <c r="GB130" s="132"/>
      <c r="GC130" s="132"/>
      <c r="GD130" s="132"/>
      <c r="GE130" s="132"/>
      <c r="GF130" s="132"/>
      <c r="GG130" s="132"/>
      <c r="GH130" s="132"/>
      <c r="GI130" s="132"/>
      <c r="GJ130" s="132"/>
      <c r="GK130" s="132"/>
      <c r="GL130" s="132"/>
      <c r="GM130" s="132"/>
      <c r="GN130" s="132"/>
      <c r="GO130" s="132"/>
      <c r="GP130" s="132"/>
      <c r="GQ130" s="132"/>
      <c r="GR130" s="132"/>
      <c r="GS130" s="132"/>
      <c r="GT130" s="132"/>
      <c r="GU130" s="132"/>
      <c r="GV130" s="132"/>
      <c r="GW130" s="132"/>
      <c r="GX130" s="132"/>
      <c r="GY130" s="132"/>
      <c r="GZ130" s="132"/>
      <c r="HA130" s="132"/>
      <c r="HB130" s="132"/>
      <c r="HC130" s="132"/>
      <c r="HD130" s="132"/>
      <c r="HE130" s="132"/>
      <c r="HF130" s="132"/>
      <c r="HG130" s="132"/>
      <c r="HH130" s="132"/>
      <c r="HI130" s="132"/>
      <c r="HJ130" s="132"/>
      <c r="HK130" s="132"/>
      <c r="HL130" s="132"/>
      <c r="HM130" s="132"/>
      <c r="HN130" s="132"/>
      <c r="HO130" s="132"/>
      <c r="HP130" s="132"/>
      <c r="HQ130" s="132"/>
      <c r="HR130" s="132"/>
      <c r="HS130" s="132"/>
      <c r="HT130" s="132"/>
      <c r="HU130" s="132"/>
      <c r="HV130" s="132"/>
      <c r="HW130" s="132"/>
      <c r="HX130" s="132"/>
      <c r="HY130" s="132"/>
      <c r="HZ130" s="132"/>
      <c r="IA130" s="132"/>
      <c r="IB130" s="132"/>
      <c r="IC130" s="132"/>
      <c r="ID130" s="132"/>
      <c r="IE130" s="132"/>
      <c r="IF130" s="132"/>
      <c r="IG130" s="132"/>
      <c r="IH130" s="132"/>
      <c r="II130" s="132"/>
      <c r="IJ130" s="132"/>
      <c r="IK130" s="132"/>
      <c r="IL130" s="132"/>
      <c r="IM130" s="132"/>
      <c r="IN130" s="132"/>
      <c r="IO130" s="132"/>
      <c r="IP130" s="132"/>
      <c r="IQ130" s="132"/>
      <c r="IR130" s="132"/>
      <c r="IS130" s="132"/>
      <c r="IT130" s="132"/>
      <c r="IU130" s="132"/>
      <c r="IV130" s="132"/>
      <c r="IW130" s="132"/>
      <c r="IX130" s="132"/>
      <c r="IY130" s="132"/>
      <c r="IZ130" s="132"/>
      <c r="JA130" s="132"/>
      <c r="JB130" s="132"/>
      <c r="JC130" s="132"/>
      <c r="JD130" s="132"/>
      <c r="JE130" s="132"/>
      <c r="JF130" s="132"/>
      <c r="JG130" s="132"/>
      <c r="JH130" s="132"/>
      <c r="JI130" s="132"/>
      <c r="JJ130" s="132"/>
      <c r="JK130" s="132"/>
      <c r="JL130" s="132"/>
      <c r="JM130" s="132"/>
      <c r="JN130" s="132"/>
      <c r="JO130" s="132"/>
      <c r="JP130" s="132"/>
      <c r="JQ130" s="132"/>
      <c r="JR130" s="132"/>
      <c r="JS130" s="132"/>
      <c r="JT130" s="132"/>
      <c r="JU130" s="132"/>
      <c r="JV130" s="132"/>
      <c r="JW130" s="132"/>
      <c r="JX130" s="132"/>
      <c r="JY130" s="132"/>
      <c r="JZ130" s="132"/>
      <c r="KA130" s="132"/>
      <c r="KB130" s="132"/>
      <c r="KC130" s="132"/>
      <c r="KD130" s="132"/>
      <c r="KE130" s="132"/>
      <c r="KF130" s="132"/>
      <c r="KG130" s="132"/>
      <c r="KH130" s="132"/>
      <c r="KI130" s="132"/>
      <c r="KJ130" s="132"/>
      <c r="KK130" s="132"/>
      <c r="KL130" s="132"/>
      <c r="KM130" s="132"/>
      <c r="KN130" s="132"/>
      <c r="KO130" s="132"/>
      <c r="KP130" s="132"/>
      <c r="KQ130" s="132"/>
      <c r="KR130" s="132"/>
      <c r="KS130" s="132"/>
      <c r="KT130" s="132"/>
      <c r="KU130" s="132"/>
      <c r="KV130" s="132"/>
      <c r="KW130" s="132"/>
      <c r="KX130" s="132"/>
      <c r="KY130" s="132"/>
      <c r="KZ130" s="132"/>
      <c r="LA130" s="132"/>
      <c r="LB130" s="132"/>
      <c r="LC130" s="132">
        <f t="shared" si="1"/>
        <v>0</v>
      </c>
      <c r="LD130" s="132"/>
      <c r="LE130" s="132"/>
    </row>
    <row r="131" spans="1:317" ht="22.15" customHeight="1">
      <c r="A131" s="116"/>
      <c r="B131" s="121"/>
      <c r="C131" s="187"/>
      <c r="D131" s="187" t="s">
        <v>636</v>
      </c>
      <c r="E131" s="187"/>
      <c r="F131" s="187"/>
      <c r="G131" s="187"/>
      <c r="H131" s="187"/>
      <c r="I131" s="187"/>
      <c r="J131" s="187"/>
      <c r="K131" s="122"/>
      <c r="L131" s="116"/>
      <c r="KW131" s="193" t="e">
        <f>SUM(#REF!)</f>
        <v>#REF!</v>
      </c>
      <c r="LB131" s="193" t="e">
        <f>SUM(#REF!)</f>
        <v>#REF!</v>
      </c>
      <c r="LC131" s="132" t="e">
        <f t="shared" si="1"/>
        <v>#REF!</v>
      </c>
    </row>
    <row r="132" spans="1:317" ht="49.9" customHeight="1">
      <c r="A132" s="116"/>
      <c r="B132" s="121"/>
      <c r="C132" s="138"/>
      <c r="D132" s="133">
        <v>4848</v>
      </c>
      <c r="E132" s="185" t="s">
        <v>637</v>
      </c>
      <c r="F132" s="134" t="s">
        <v>516</v>
      </c>
      <c r="G132" s="135"/>
      <c r="H132" s="135"/>
      <c r="I132" s="136"/>
      <c r="J132" s="137"/>
      <c r="K132" s="122"/>
      <c r="L132" s="116"/>
      <c r="KW132" s="132"/>
      <c r="LB132" s="132"/>
      <c r="LC132" s="132">
        <f t="shared" si="1"/>
        <v>0</v>
      </c>
    </row>
    <row r="133" spans="1:317" ht="64.150000000000006" customHeight="1">
      <c r="A133" s="116"/>
      <c r="B133" s="121"/>
      <c r="C133" s="138"/>
      <c r="D133" s="133">
        <v>7512</v>
      </c>
      <c r="E133" s="185" t="s">
        <v>638</v>
      </c>
      <c r="F133" s="134" t="s">
        <v>591</v>
      </c>
      <c r="G133" s="135"/>
      <c r="H133" s="135"/>
      <c r="I133" s="136"/>
      <c r="J133" s="137"/>
      <c r="K133" s="122"/>
      <c r="L133" s="116"/>
      <c r="KW133" s="132"/>
      <c r="LB133" s="132"/>
      <c r="LC133" s="132">
        <f t="shared" si="1"/>
        <v>0</v>
      </c>
    </row>
    <row r="134" spans="1:317" ht="34.9" customHeight="1">
      <c r="A134" s="116"/>
      <c r="B134" s="121"/>
      <c r="C134" s="138"/>
      <c r="D134" s="133">
        <v>3155</v>
      </c>
      <c r="E134" s="185" t="s">
        <v>639</v>
      </c>
      <c r="F134" s="134" t="s">
        <v>591</v>
      </c>
      <c r="G134" s="135"/>
      <c r="H134" s="135"/>
      <c r="I134" s="136"/>
      <c r="J134" s="137"/>
      <c r="K134" s="122"/>
      <c r="L134" s="116"/>
      <c r="KW134" s="132"/>
      <c r="LB134" s="132"/>
      <c r="LC134" s="132">
        <f t="shared" si="1"/>
        <v>0</v>
      </c>
    </row>
    <row r="135" spans="1:317" ht="22.15" customHeight="1">
      <c r="A135" s="116"/>
      <c r="B135" s="121"/>
      <c r="C135" s="187"/>
      <c r="D135" s="187" t="s">
        <v>640</v>
      </c>
      <c r="E135" s="187"/>
      <c r="F135" s="187"/>
      <c r="G135" s="187"/>
      <c r="H135" s="187"/>
      <c r="I135" s="187"/>
      <c r="J135" s="187"/>
      <c r="K135" s="122"/>
      <c r="L135" s="116"/>
      <c r="KW135" s="193" t="e">
        <f>SUM(#REF!)</f>
        <v>#REF!</v>
      </c>
      <c r="LB135" s="193" t="e">
        <f>SUM(#REF!)</f>
        <v>#REF!</v>
      </c>
      <c r="LC135" s="132" t="e">
        <f t="shared" si="1"/>
        <v>#REF!</v>
      </c>
    </row>
    <row r="136" spans="1:317" ht="34.9" customHeight="1">
      <c r="A136" s="116"/>
      <c r="B136" s="121"/>
      <c r="C136" s="138"/>
      <c r="D136" s="133">
        <v>3009</v>
      </c>
      <c r="E136" s="185" t="s">
        <v>641</v>
      </c>
      <c r="F136" s="134" t="s">
        <v>511</v>
      </c>
      <c r="G136" s="135"/>
      <c r="H136" s="135"/>
      <c r="I136" s="136"/>
      <c r="J136" s="137"/>
      <c r="K136" s="122"/>
      <c r="L136" s="116"/>
      <c r="KW136" s="132"/>
      <c r="LB136" s="132"/>
      <c r="LC136" s="132">
        <f t="shared" si="1"/>
        <v>0</v>
      </c>
    </row>
    <row r="137" spans="1:317" ht="34.9" customHeight="1">
      <c r="A137" s="116"/>
      <c r="B137" s="121"/>
      <c r="C137" s="138"/>
      <c r="D137" s="133">
        <v>4262</v>
      </c>
      <c r="E137" s="185" t="s">
        <v>642</v>
      </c>
      <c r="F137" s="134" t="s">
        <v>511</v>
      </c>
      <c r="G137" s="135"/>
      <c r="H137" s="135"/>
      <c r="I137" s="136"/>
      <c r="J137" s="137"/>
      <c r="K137" s="122"/>
      <c r="L137" s="116"/>
      <c r="KW137" s="132"/>
      <c r="LB137" s="132"/>
      <c r="LC137" s="132">
        <f t="shared" si="1"/>
        <v>0</v>
      </c>
    </row>
    <row r="138" spans="1:317" ht="34.9" customHeight="1">
      <c r="A138" s="116"/>
      <c r="B138" s="121"/>
      <c r="C138" s="138"/>
      <c r="D138" s="133">
        <v>4266</v>
      </c>
      <c r="E138" s="185" t="s">
        <v>643</v>
      </c>
      <c r="F138" s="134" t="s">
        <v>511</v>
      </c>
      <c r="G138" s="135"/>
      <c r="H138" s="135"/>
      <c r="I138" s="136"/>
      <c r="J138" s="137"/>
      <c r="K138" s="122"/>
      <c r="L138" s="116"/>
      <c r="KW138" s="132"/>
      <c r="LB138" s="132"/>
      <c r="LC138" s="132">
        <f t="shared" si="1"/>
        <v>0</v>
      </c>
    </row>
    <row r="139" spans="1:317" ht="49.15" customHeight="1">
      <c r="A139" s="116"/>
      <c r="B139" s="121"/>
      <c r="C139" s="138"/>
      <c r="D139" s="133">
        <v>5890</v>
      </c>
      <c r="E139" s="185" t="s">
        <v>644</v>
      </c>
      <c r="F139" s="134" t="s">
        <v>509</v>
      </c>
      <c r="G139" s="135"/>
      <c r="H139" s="135"/>
      <c r="I139" s="136"/>
      <c r="J139" s="137"/>
      <c r="K139" s="122"/>
      <c r="L139" s="116"/>
      <c r="KW139" s="132"/>
      <c r="LB139" s="132"/>
      <c r="LC139" s="132"/>
    </row>
    <row r="140" spans="1:317" ht="34.9" customHeight="1">
      <c r="A140" s="116"/>
      <c r="B140" s="121"/>
      <c r="C140" s="138"/>
      <c r="D140" s="133">
        <v>6015</v>
      </c>
      <c r="E140" s="185" t="s">
        <v>645</v>
      </c>
      <c r="F140" s="134" t="s">
        <v>509</v>
      </c>
      <c r="G140" s="135"/>
      <c r="H140" s="135"/>
      <c r="I140" s="136"/>
      <c r="J140" s="137"/>
      <c r="K140" s="122"/>
      <c r="L140" s="116"/>
      <c r="KW140" s="132"/>
      <c r="LB140" s="132"/>
      <c r="LC140" s="132">
        <f t="shared" si="1"/>
        <v>0</v>
      </c>
    </row>
    <row r="141" spans="1:317" ht="22.15" customHeight="1">
      <c r="A141" s="116"/>
      <c r="B141" s="121"/>
      <c r="C141" s="187"/>
      <c r="D141" s="187" t="s">
        <v>646</v>
      </c>
      <c r="E141" s="187"/>
      <c r="F141" s="187"/>
      <c r="G141" s="187"/>
      <c r="H141" s="187"/>
      <c r="I141" s="187"/>
      <c r="J141" s="187"/>
      <c r="K141" s="122"/>
      <c r="L141" s="116"/>
      <c r="KW141" s="193" t="e">
        <f>SUM(#REF!)</f>
        <v>#REF!</v>
      </c>
      <c r="LB141" s="193" t="e">
        <f>SUM(#REF!)</f>
        <v>#REF!</v>
      </c>
      <c r="LC141" s="132" t="e">
        <f t="shared" si="1"/>
        <v>#REF!</v>
      </c>
    </row>
    <row r="142" spans="1:317" ht="34.9" customHeight="1">
      <c r="A142" s="116"/>
      <c r="B142" s="121"/>
      <c r="C142" s="138"/>
      <c r="D142" s="133">
        <v>3041</v>
      </c>
      <c r="E142" s="185" t="s">
        <v>647</v>
      </c>
      <c r="F142" s="134" t="s">
        <v>516</v>
      </c>
      <c r="G142" s="135"/>
      <c r="H142" s="135"/>
      <c r="I142" s="136"/>
      <c r="J142" s="137"/>
      <c r="K142" s="122"/>
      <c r="L142" s="116"/>
      <c r="KW142" s="132"/>
      <c r="LB142" s="132"/>
      <c r="LC142" s="132">
        <f t="shared" ref="LC142:LC220" si="2">LB142-KW142</f>
        <v>0</v>
      </c>
    </row>
    <row r="143" spans="1:317" ht="34.9" customHeight="1">
      <c r="A143" s="116"/>
      <c r="B143" s="121"/>
      <c r="C143" s="138"/>
      <c r="D143" s="133">
        <v>3042</v>
      </c>
      <c r="E143" s="185" t="s">
        <v>648</v>
      </c>
      <c r="F143" s="134" t="s">
        <v>516</v>
      </c>
      <c r="G143" s="135"/>
      <c r="H143" s="135"/>
      <c r="I143" s="136"/>
      <c r="J143" s="137"/>
      <c r="K143" s="122"/>
      <c r="L143" s="116"/>
      <c r="KW143" s="132"/>
      <c r="LB143" s="132"/>
      <c r="LC143" s="132">
        <f t="shared" si="2"/>
        <v>0</v>
      </c>
    </row>
    <row r="144" spans="1:317" ht="34.9" customHeight="1">
      <c r="A144" s="116"/>
      <c r="B144" s="121"/>
      <c r="C144" s="138"/>
      <c r="D144" s="133">
        <v>3043</v>
      </c>
      <c r="E144" s="185" t="s">
        <v>649</v>
      </c>
      <c r="F144" s="134" t="s">
        <v>516</v>
      </c>
      <c r="G144" s="135"/>
      <c r="H144" s="135"/>
      <c r="I144" s="136"/>
      <c r="J144" s="137"/>
      <c r="K144" s="122"/>
      <c r="L144" s="116"/>
      <c r="KW144" s="132"/>
      <c r="LB144" s="132"/>
      <c r="LC144" s="132">
        <f t="shared" si="2"/>
        <v>0</v>
      </c>
    </row>
    <row r="145" spans="1:315" ht="34.9" customHeight="1">
      <c r="A145" s="116"/>
      <c r="B145" s="121"/>
      <c r="C145" s="138"/>
      <c r="D145" s="133">
        <v>3044</v>
      </c>
      <c r="E145" s="185" t="s">
        <v>650</v>
      </c>
      <c r="F145" s="134" t="s">
        <v>516</v>
      </c>
      <c r="G145" s="135"/>
      <c r="H145" s="135"/>
      <c r="I145" s="136"/>
      <c r="J145" s="137"/>
      <c r="K145" s="122"/>
      <c r="L145" s="116"/>
      <c r="KW145" s="132"/>
      <c r="LB145" s="132"/>
      <c r="LC145" s="132">
        <f t="shared" si="2"/>
        <v>0</v>
      </c>
    </row>
    <row r="146" spans="1:315" ht="34.9" customHeight="1">
      <c r="A146" s="116"/>
      <c r="B146" s="121"/>
      <c r="C146" s="138"/>
      <c r="D146" s="133">
        <v>3045</v>
      </c>
      <c r="E146" s="185" t="s">
        <v>651</v>
      </c>
      <c r="F146" s="134" t="s">
        <v>516</v>
      </c>
      <c r="G146" s="135"/>
      <c r="H146" s="135"/>
      <c r="I146" s="136"/>
      <c r="J146" s="137"/>
      <c r="K146" s="122"/>
      <c r="L146" s="116"/>
      <c r="KW146" s="132"/>
      <c r="LB146" s="132"/>
      <c r="LC146" s="132">
        <f t="shared" si="2"/>
        <v>0</v>
      </c>
    </row>
    <row r="147" spans="1:315" ht="34.9" customHeight="1">
      <c r="A147" s="116"/>
      <c r="B147" s="121"/>
      <c r="C147" s="138"/>
      <c r="D147" s="133">
        <v>3046</v>
      </c>
      <c r="E147" s="185" t="s">
        <v>652</v>
      </c>
      <c r="F147" s="134" t="s">
        <v>516</v>
      </c>
      <c r="G147" s="135"/>
      <c r="H147" s="135"/>
      <c r="I147" s="136"/>
      <c r="J147" s="137"/>
      <c r="K147" s="122"/>
      <c r="L147" s="116"/>
      <c r="KW147" s="132"/>
      <c r="LB147" s="132"/>
      <c r="LC147" s="132"/>
    </row>
    <row r="148" spans="1:315" ht="34.9" customHeight="1">
      <c r="A148" s="116"/>
      <c r="B148" s="121"/>
      <c r="C148" s="138"/>
      <c r="D148" s="133">
        <v>6538</v>
      </c>
      <c r="E148" s="185" t="s">
        <v>653</v>
      </c>
      <c r="F148" s="134" t="s">
        <v>516</v>
      </c>
      <c r="G148" s="135"/>
      <c r="H148" s="135"/>
      <c r="I148" s="136"/>
      <c r="J148" s="137"/>
      <c r="K148" s="122"/>
      <c r="L148" s="116"/>
      <c r="KW148" s="132"/>
      <c r="LB148" s="132"/>
      <c r="LC148" s="132">
        <f t="shared" si="2"/>
        <v>0</v>
      </c>
    </row>
    <row r="149" spans="1:315" ht="34.9" customHeight="1">
      <c r="A149" s="116"/>
      <c r="B149" s="121"/>
      <c r="C149" s="138"/>
      <c r="D149" s="133">
        <v>3048</v>
      </c>
      <c r="E149" s="185" t="s">
        <v>654</v>
      </c>
      <c r="F149" s="134" t="s">
        <v>516</v>
      </c>
      <c r="G149" s="135"/>
      <c r="H149" s="135"/>
      <c r="I149" s="136"/>
      <c r="J149" s="137"/>
      <c r="K149" s="122"/>
      <c r="L149" s="116"/>
      <c r="KW149" s="132"/>
      <c r="LB149" s="132"/>
      <c r="LC149" s="132">
        <f t="shared" si="2"/>
        <v>0</v>
      </c>
    </row>
    <row r="150" spans="1:315" ht="34.9" customHeight="1">
      <c r="A150" s="116"/>
      <c r="B150" s="121"/>
      <c r="C150" s="138"/>
      <c r="D150" s="133">
        <v>3779</v>
      </c>
      <c r="E150" s="185" t="s">
        <v>655</v>
      </c>
      <c r="F150" s="134" t="s">
        <v>591</v>
      </c>
      <c r="G150" s="135"/>
      <c r="H150" s="135"/>
      <c r="I150" s="136"/>
      <c r="J150" s="137"/>
      <c r="K150" s="122"/>
      <c r="L150" s="116"/>
      <c r="KW150" s="132"/>
      <c r="LB150" s="132"/>
      <c r="LC150" s="132">
        <f t="shared" si="2"/>
        <v>0</v>
      </c>
    </row>
    <row r="151" spans="1:315" ht="34.9" customHeight="1">
      <c r="A151" s="116"/>
      <c r="B151" s="121"/>
      <c r="C151" s="138"/>
      <c r="D151" s="133">
        <v>3471</v>
      </c>
      <c r="E151" s="185" t="s">
        <v>656</v>
      </c>
      <c r="F151" s="134" t="s">
        <v>516</v>
      </c>
      <c r="G151" s="135"/>
      <c r="H151" s="135"/>
      <c r="I151" s="136"/>
      <c r="J151" s="137"/>
      <c r="K151" s="122"/>
      <c r="L151" s="116"/>
      <c r="KW151" s="132"/>
      <c r="LB151" s="132"/>
      <c r="LC151" s="132">
        <f t="shared" si="2"/>
        <v>0</v>
      </c>
    </row>
    <row r="152" spans="1:315" ht="34.9" customHeight="1">
      <c r="A152" s="116"/>
      <c r="B152" s="121"/>
      <c r="C152" s="138"/>
      <c r="D152" s="133">
        <v>3722</v>
      </c>
      <c r="E152" s="185" t="s">
        <v>657</v>
      </c>
      <c r="F152" s="134" t="s">
        <v>591</v>
      </c>
      <c r="G152" s="135"/>
      <c r="H152" s="135"/>
      <c r="I152" s="136"/>
      <c r="J152" s="137"/>
      <c r="K152" s="122"/>
      <c r="L152" s="116"/>
      <c r="KW152" s="132"/>
      <c r="LB152" s="132"/>
      <c r="LC152" s="132">
        <f t="shared" si="2"/>
        <v>0</v>
      </c>
    </row>
    <row r="153" spans="1:315" ht="34.9" customHeight="1">
      <c r="A153" s="116"/>
      <c r="B153" s="121"/>
      <c r="C153" s="138"/>
      <c r="D153" s="133">
        <v>3723</v>
      </c>
      <c r="E153" s="185" t="s">
        <v>658</v>
      </c>
      <c r="F153" s="134" t="s">
        <v>591</v>
      </c>
      <c r="G153" s="135"/>
      <c r="H153" s="135"/>
      <c r="I153" s="136"/>
      <c r="J153" s="137"/>
      <c r="K153" s="122"/>
      <c r="L153" s="116"/>
      <c r="KW153" s="132"/>
      <c r="LB153" s="132"/>
      <c r="LC153" s="132">
        <f t="shared" si="2"/>
        <v>0</v>
      </c>
    </row>
    <row r="154" spans="1:315" ht="34.9" customHeight="1">
      <c r="A154" s="116"/>
      <c r="B154" s="121"/>
      <c r="C154" s="138"/>
      <c r="D154" s="133">
        <v>3724</v>
      </c>
      <c r="E154" s="185" t="s">
        <v>659</v>
      </c>
      <c r="F154" s="134" t="s">
        <v>591</v>
      </c>
      <c r="G154" s="135"/>
      <c r="H154" s="135"/>
      <c r="I154" s="136"/>
      <c r="J154" s="137"/>
      <c r="K154" s="122"/>
      <c r="L154" s="116"/>
      <c r="KW154" s="132"/>
      <c r="LB154" s="132"/>
      <c r="LC154" s="132">
        <f t="shared" si="2"/>
        <v>0</v>
      </c>
    </row>
    <row r="155" spans="1:315" ht="34.9" customHeight="1">
      <c r="A155" s="116"/>
      <c r="B155" s="121"/>
      <c r="C155" s="138"/>
      <c r="D155" s="133">
        <v>3878</v>
      </c>
      <c r="E155" s="185" t="s">
        <v>660</v>
      </c>
      <c r="F155" s="134" t="s">
        <v>591</v>
      </c>
      <c r="G155" s="135"/>
      <c r="H155" s="135"/>
      <c r="I155" s="136"/>
      <c r="J155" s="137"/>
      <c r="K155" s="122"/>
      <c r="L155" s="116"/>
      <c r="KW155" s="132"/>
      <c r="LB155" s="132"/>
      <c r="LC155" s="132">
        <f t="shared" si="2"/>
        <v>0</v>
      </c>
    </row>
    <row r="156" spans="1:315" ht="34.9" customHeight="1">
      <c r="A156" s="116"/>
      <c r="B156" s="121"/>
      <c r="C156" s="138"/>
      <c r="D156" s="133">
        <v>3879</v>
      </c>
      <c r="E156" s="185" t="s">
        <v>661</v>
      </c>
      <c r="F156" s="134" t="s">
        <v>591</v>
      </c>
      <c r="G156" s="135"/>
      <c r="H156" s="135"/>
      <c r="I156" s="136"/>
      <c r="J156" s="137"/>
      <c r="K156" s="122"/>
      <c r="L156" s="116"/>
      <c r="KW156" s="132"/>
      <c r="LB156" s="132"/>
      <c r="LC156" s="132">
        <f t="shared" si="2"/>
        <v>0</v>
      </c>
    </row>
    <row r="157" spans="1:315" ht="34.9" customHeight="1">
      <c r="A157" s="116"/>
      <c r="B157" s="121"/>
      <c r="C157" s="138"/>
      <c r="D157" s="133">
        <v>3888</v>
      </c>
      <c r="E157" s="185" t="s">
        <v>662</v>
      </c>
      <c r="F157" s="134" t="s">
        <v>591</v>
      </c>
      <c r="G157" s="135"/>
      <c r="H157" s="135"/>
      <c r="I157" s="136"/>
      <c r="J157" s="137"/>
      <c r="K157" s="122"/>
      <c r="L157" s="116"/>
      <c r="KW157" s="132"/>
      <c r="LB157" s="132"/>
      <c r="LC157" s="132">
        <f t="shared" si="2"/>
        <v>0</v>
      </c>
    </row>
    <row r="158" spans="1:315" ht="34.9" customHeight="1">
      <c r="A158" s="116"/>
      <c r="B158" s="121"/>
      <c r="C158" s="138"/>
      <c r="D158" s="133">
        <v>3895</v>
      </c>
      <c r="E158" s="185" t="s">
        <v>663</v>
      </c>
      <c r="F158" s="134" t="s">
        <v>591</v>
      </c>
      <c r="G158" s="135"/>
      <c r="H158" s="135"/>
      <c r="I158" s="136"/>
      <c r="J158" s="137"/>
      <c r="K158" s="122"/>
      <c r="L158" s="116"/>
      <c r="KW158" s="132"/>
      <c r="LB158" s="132"/>
      <c r="LC158" s="132">
        <f t="shared" si="2"/>
        <v>0</v>
      </c>
    </row>
    <row r="159" spans="1:315" ht="36.4" customHeight="1">
      <c r="A159" s="116"/>
      <c r="B159" s="121"/>
      <c r="C159" s="138"/>
      <c r="D159" s="133">
        <v>3899</v>
      </c>
      <c r="E159" s="185" t="s">
        <v>664</v>
      </c>
      <c r="F159" s="134" t="s">
        <v>591</v>
      </c>
      <c r="G159" s="135"/>
      <c r="H159" s="135"/>
      <c r="I159" s="136"/>
      <c r="J159" s="137"/>
      <c r="K159" s="122"/>
      <c r="L159" s="116"/>
      <c r="KW159" s="132"/>
      <c r="LB159" s="132"/>
      <c r="LC159" s="132">
        <f t="shared" si="2"/>
        <v>0</v>
      </c>
    </row>
    <row r="160" spans="1:315" ht="30.4" customHeight="1">
      <c r="A160" s="116"/>
      <c r="B160" s="121"/>
      <c r="C160" s="138"/>
      <c r="D160" s="133">
        <v>4558</v>
      </c>
      <c r="E160" s="185" t="s">
        <v>665</v>
      </c>
      <c r="F160" s="134" t="s">
        <v>591</v>
      </c>
      <c r="G160" s="135"/>
      <c r="H160" s="135"/>
      <c r="I160" s="136"/>
      <c r="J160" s="137"/>
      <c r="K160" s="122"/>
      <c r="L160" s="116"/>
      <c r="KW160" s="132"/>
      <c r="LB160" s="132"/>
      <c r="LC160" s="132">
        <f t="shared" si="2"/>
        <v>0</v>
      </c>
    </row>
    <row r="161" spans="1:315" ht="43.15" customHeight="1">
      <c r="A161" s="116"/>
      <c r="B161" s="121"/>
      <c r="C161" s="138"/>
      <c r="D161" s="133">
        <v>4786</v>
      </c>
      <c r="E161" s="185" t="s">
        <v>666</v>
      </c>
      <c r="F161" s="134" t="s">
        <v>516</v>
      </c>
      <c r="G161" s="135"/>
      <c r="H161" s="135"/>
      <c r="I161" s="136"/>
      <c r="J161" s="137"/>
      <c r="K161" s="122"/>
      <c r="L161" s="116"/>
      <c r="KW161" s="132"/>
      <c r="LB161" s="132"/>
      <c r="LC161" s="132">
        <f t="shared" si="2"/>
        <v>0</v>
      </c>
    </row>
    <row r="162" spans="1:315" ht="43.15" customHeight="1">
      <c r="A162" s="116"/>
      <c r="B162" s="121"/>
      <c r="C162" s="138"/>
      <c r="D162" s="133">
        <v>7432</v>
      </c>
      <c r="E162" s="185" t="s">
        <v>667</v>
      </c>
      <c r="F162" s="134" t="s">
        <v>516</v>
      </c>
      <c r="G162" s="135"/>
      <c r="H162" s="135"/>
      <c r="I162" s="136"/>
      <c r="J162" s="137"/>
      <c r="K162" s="122"/>
      <c r="L162" s="116"/>
      <c r="KW162" s="132"/>
      <c r="LB162" s="132"/>
      <c r="LC162" s="132"/>
    </row>
    <row r="163" spans="1:315" ht="43.15" customHeight="1">
      <c r="A163" s="116"/>
      <c r="B163" s="121"/>
      <c r="C163" s="138"/>
      <c r="D163" s="133">
        <v>7434</v>
      </c>
      <c r="E163" s="185" t="s">
        <v>668</v>
      </c>
      <c r="F163" s="134" t="s">
        <v>516</v>
      </c>
      <c r="G163" s="135"/>
      <c r="H163" s="135"/>
      <c r="I163" s="136"/>
      <c r="J163" s="137"/>
      <c r="K163" s="122"/>
      <c r="L163" s="116"/>
      <c r="KW163" s="132"/>
      <c r="LB163" s="132"/>
      <c r="LC163" s="132"/>
    </row>
    <row r="164" spans="1:315" ht="34.9" customHeight="1">
      <c r="A164" s="116"/>
      <c r="B164" s="121"/>
      <c r="C164" s="138"/>
      <c r="D164" s="133">
        <v>7865</v>
      </c>
      <c r="E164" s="185" t="s">
        <v>669</v>
      </c>
      <c r="F164" s="134" t="s">
        <v>591</v>
      </c>
      <c r="G164" s="135"/>
      <c r="H164" s="135"/>
      <c r="I164" s="136"/>
      <c r="J164" s="137"/>
      <c r="K164" s="122"/>
      <c r="L164" s="116"/>
      <c r="KW164" s="132"/>
      <c r="LB164" s="132"/>
      <c r="LC164" s="132">
        <f t="shared" si="2"/>
        <v>0</v>
      </c>
    </row>
    <row r="165" spans="1:315" ht="157.15" customHeight="1">
      <c r="A165" s="116"/>
      <c r="B165" s="121"/>
      <c r="C165" s="138"/>
      <c r="D165" s="133">
        <v>8001</v>
      </c>
      <c r="E165" s="185" t="s">
        <v>670</v>
      </c>
      <c r="F165" s="134" t="s">
        <v>516</v>
      </c>
      <c r="G165" s="135"/>
      <c r="H165" s="135"/>
      <c r="I165" s="136"/>
      <c r="J165" s="137"/>
      <c r="K165" s="122"/>
      <c r="L165" s="116"/>
      <c r="KW165" s="132"/>
      <c r="LB165" s="132"/>
      <c r="LC165" s="132">
        <f t="shared" si="2"/>
        <v>0</v>
      </c>
    </row>
    <row r="166" spans="1:315" ht="145.9" customHeight="1">
      <c r="A166" s="116"/>
      <c r="B166" s="121"/>
      <c r="C166" s="138"/>
      <c r="D166" s="133">
        <v>8002</v>
      </c>
      <c r="E166" s="185" t="s">
        <v>671</v>
      </c>
      <c r="F166" s="134" t="s">
        <v>516</v>
      </c>
      <c r="G166" s="135"/>
      <c r="H166" s="135"/>
      <c r="I166" s="136"/>
      <c r="J166" s="137"/>
      <c r="K166" s="122"/>
      <c r="L166" s="116"/>
      <c r="KW166" s="132"/>
      <c r="LB166" s="132"/>
      <c r="LC166" s="132">
        <f t="shared" si="2"/>
        <v>0</v>
      </c>
    </row>
    <row r="167" spans="1:315" ht="155.65" customHeight="1">
      <c r="A167" s="116"/>
      <c r="B167" s="121"/>
      <c r="C167" s="138"/>
      <c r="D167" s="133">
        <v>8003</v>
      </c>
      <c r="E167" s="185" t="s">
        <v>672</v>
      </c>
      <c r="F167" s="134" t="s">
        <v>516</v>
      </c>
      <c r="G167" s="135"/>
      <c r="H167" s="135"/>
      <c r="I167" s="136"/>
      <c r="J167" s="137"/>
      <c r="K167" s="122"/>
      <c r="L167" s="116"/>
      <c r="KW167" s="132"/>
      <c r="LB167" s="132"/>
      <c r="LC167" s="132">
        <f t="shared" si="2"/>
        <v>0</v>
      </c>
    </row>
    <row r="168" spans="1:315" ht="153.4" customHeight="1">
      <c r="A168" s="116"/>
      <c r="B168" s="121"/>
      <c r="C168" s="138"/>
      <c r="D168" s="133">
        <v>8007</v>
      </c>
      <c r="E168" s="185" t="s">
        <v>673</v>
      </c>
      <c r="F168" s="134" t="s">
        <v>516</v>
      </c>
      <c r="G168" s="135"/>
      <c r="H168" s="135"/>
      <c r="I168" s="136"/>
      <c r="J168" s="137"/>
      <c r="K168" s="122"/>
      <c r="L168" s="116"/>
      <c r="KW168" s="132"/>
      <c r="LB168" s="132"/>
      <c r="LC168" s="132">
        <f t="shared" si="2"/>
        <v>0</v>
      </c>
    </row>
    <row r="169" spans="1:315" ht="73.150000000000006" customHeight="1">
      <c r="A169" s="116"/>
      <c r="B169" s="121"/>
      <c r="C169" s="138"/>
      <c r="D169" s="133">
        <v>8726</v>
      </c>
      <c r="E169" s="185" t="s">
        <v>674</v>
      </c>
      <c r="F169" s="134" t="s">
        <v>591</v>
      </c>
      <c r="G169" s="135"/>
      <c r="H169" s="135"/>
      <c r="I169" s="136"/>
      <c r="J169" s="137"/>
      <c r="K169" s="122"/>
      <c r="L169" s="116"/>
      <c r="KW169" s="132"/>
      <c r="LB169" s="132"/>
      <c r="LC169" s="132"/>
    </row>
    <row r="170" spans="1:315" ht="22.15" customHeight="1">
      <c r="A170" s="116"/>
      <c r="B170" s="121"/>
      <c r="C170" s="187"/>
      <c r="D170" s="187" t="s">
        <v>675</v>
      </c>
      <c r="E170" s="187"/>
      <c r="F170" s="187"/>
      <c r="G170" s="187"/>
      <c r="H170" s="187"/>
      <c r="I170" s="187"/>
      <c r="J170" s="187"/>
      <c r="K170" s="122"/>
      <c r="L170" s="116"/>
      <c r="KW170" s="193" t="e">
        <f>SUM(#REF!)</f>
        <v>#REF!</v>
      </c>
      <c r="LB170" s="193" t="e">
        <f>SUM(#REF!)</f>
        <v>#REF!</v>
      </c>
      <c r="LC170" s="132" t="e">
        <f t="shared" si="2"/>
        <v>#REF!</v>
      </c>
    </row>
    <row r="171" spans="1:315" ht="34.9" customHeight="1">
      <c r="A171" s="116"/>
      <c r="B171" s="121"/>
      <c r="C171" s="138"/>
      <c r="D171" s="133">
        <v>4291</v>
      </c>
      <c r="E171" s="185" t="s">
        <v>676</v>
      </c>
      <c r="F171" s="134" t="s">
        <v>516</v>
      </c>
      <c r="G171" s="135"/>
      <c r="H171" s="135"/>
      <c r="I171" s="136"/>
      <c r="J171" s="137"/>
      <c r="K171" s="122"/>
      <c r="L171" s="116"/>
      <c r="KW171" s="132"/>
      <c r="LB171" s="132"/>
      <c r="LC171" s="132">
        <f t="shared" si="2"/>
        <v>0</v>
      </c>
    </row>
    <row r="172" spans="1:315" ht="34.9" customHeight="1">
      <c r="A172" s="116"/>
      <c r="B172" s="121"/>
      <c r="C172" s="138"/>
      <c r="D172" s="133">
        <v>4292</v>
      </c>
      <c r="E172" s="185" t="s">
        <v>677</v>
      </c>
      <c r="F172" s="134" t="s">
        <v>516</v>
      </c>
      <c r="G172" s="135"/>
      <c r="H172" s="135"/>
      <c r="I172" s="136"/>
      <c r="J172" s="137"/>
      <c r="K172" s="122"/>
      <c r="L172" s="116"/>
      <c r="KW172" s="132"/>
      <c r="LB172" s="132"/>
      <c r="LC172" s="132">
        <f t="shared" si="2"/>
        <v>0</v>
      </c>
    </row>
    <row r="173" spans="1:315" ht="34.9" customHeight="1">
      <c r="A173" s="116"/>
      <c r="B173" s="121"/>
      <c r="C173" s="138"/>
      <c r="D173" s="133">
        <v>4294</v>
      </c>
      <c r="E173" s="185" t="s">
        <v>678</v>
      </c>
      <c r="F173" s="134" t="s">
        <v>516</v>
      </c>
      <c r="G173" s="135"/>
      <c r="H173" s="135"/>
      <c r="I173" s="136"/>
      <c r="J173" s="137"/>
      <c r="K173" s="122"/>
      <c r="L173" s="116"/>
      <c r="KW173" s="132"/>
      <c r="LB173" s="132"/>
      <c r="LC173" s="132">
        <f t="shared" si="2"/>
        <v>0</v>
      </c>
    </row>
    <row r="174" spans="1:315" ht="34.9" customHeight="1">
      <c r="A174" s="116"/>
      <c r="B174" s="121"/>
      <c r="C174" s="138"/>
      <c r="D174" s="133">
        <v>4295</v>
      </c>
      <c r="E174" s="185" t="s">
        <v>679</v>
      </c>
      <c r="F174" s="134" t="s">
        <v>516</v>
      </c>
      <c r="G174" s="135"/>
      <c r="H174" s="135"/>
      <c r="I174" s="136"/>
      <c r="J174" s="137"/>
      <c r="K174" s="122"/>
      <c r="L174" s="116"/>
      <c r="KW174" s="132"/>
      <c r="LB174" s="132"/>
      <c r="LC174" s="132">
        <f t="shared" si="2"/>
        <v>0</v>
      </c>
    </row>
    <row r="175" spans="1:315" ht="34.9" customHeight="1">
      <c r="A175" s="116"/>
      <c r="B175" s="121"/>
      <c r="C175" s="138"/>
      <c r="D175" s="133">
        <v>4296</v>
      </c>
      <c r="E175" s="185" t="s">
        <v>680</v>
      </c>
      <c r="F175" s="134" t="s">
        <v>516</v>
      </c>
      <c r="G175" s="135"/>
      <c r="H175" s="135"/>
      <c r="I175" s="136"/>
      <c r="J175" s="137"/>
      <c r="K175" s="122"/>
      <c r="L175" s="116"/>
      <c r="KW175" s="132"/>
      <c r="LB175" s="132"/>
      <c r="LC175" s="132">
        <f t="shared" si="2"/>
        <v>0</v>
      </c>
    </row>
    <row r="176" spans="1:315" ht="34.9" customHeight="1">
      <c r="A176" s="116"/>
      <c r="B176" s="121"/>
      <c r="C176" s="138"/>
      <c r="D176" s="133">
        <v>4878</v>
      </c>
      <c r="E176" s="185" t="s">
        <v>681</v>
      </c>
      <c r="F176" s="134" t="s">
        <v>591</v>
      </c>
      <c r="G176" s="135"/>
      <c r="H176" s="135"/>
      <c r="I176" s="136"/>
      <c r="J176" s="137"/>
      <c r="K176" s="122"/>
      <c r="L176" s="116"/>
      <c r="KW176" s="132"/>
      <c r="LB176" s="132"/>
      <c r="LC176" s="132">
        <f t="shared" si="2"/>
        <v>0</v>
      </c>
    </row>
    <row r="177" spans="1:317" ht="34.9" customHeight="1">
      <c r="A177" s="116"/>
      <c r="B177" s="121"/>
      <c r="C177" s="138"/>
      <c r="D177" s="133">
        <v>4879</v>
      </c>
      <c r="E177" s="185" t="s">
        <v>682</v>
      </c>
      <c r="F177" s="134" t="s">
        <v>591</v>
      </c>
      <c r="G177" s="135"/>
      <c r="H177" s="135"/>
      <c r="I177" s="136"/>
      <c r="J177" s="137"/>
      <c r="K177" s="122"/>
      <c r="L177" s="116"/>
      <c r="KW177" s="132"/>
      <c r="LB177" s="132"/>
      <c r="LC177" s="132">
        <f t="shared" si="2"/>
        <v>0</v>
      </c>
    </row>
    <row r="178" spans="1:317" ht="73.150000000000006" customHeight="1">
      <c r="A178" s="116"/>
      <c r="B178" s="121"/>
      <c r="C178" s="138"/>
      <c r="D178" s="133">
        <v>5186</v>
      </c>
      <c r="E178" s="185" t="s">
        <v>683</v>
      </c>
      <c r="F178" s="134" t="s">
        <v>591</v>
      </c>
      <c r="G178" s="135"/>
      <c r="H178" s="135"/>
      <c r="I178" s="136"/>
      <c r="J178" s="137"/>
      <c r="K178" s="122"/>
      <c r="L178" s="116"/>
      <c r="KW178" s="132"/>
      <c r="LB178" s="132"/>
      <c r="LC178" s="132">
        <f t="shared" si="2"/>
        <v>0</v>
      </c>
    </row>
    <row r="179" spans="1:317" ht="39" customHeight="1">
      <c r="A179" s="116"/>
      <c r="B179" s="121"/>
      <c r="C179" s="138"/>
      <c r="D179" s="133">
        <v>7341</v>
      </c>
      <c r="E179" s="185" t="s">
        <v>684</v>
      </c>
      <c r="F179" s="134" t="s">
        <v>516</v>
      </c>
      <c r="G179" s="135"/>
      <c r="H179" s="135"/>
      <c r="I179" s="136"/>
      <c r="J179" s="137"/>
      <c r="K179" s="122"/>
      <c r="L179" s="116"/>
      <c r="KW179" s="132"/>
      <c r="LB179" s="132"/>
      <c r="LC179" s="132">
        <f t="shared" si="2"/>
        <v>0</v>
      </c>
    </row>
    <row r="180" spans="1:317" ht="39" customHeight="1">
      <c r="A180" s="116"/>
      <c r="B180" s="121"/>
      <c r="C180" s="138"/>
      <c r="D180" s="133">
        <v>8970</v>
      </c>
      <c r="E180" s="185" t="s">
        <v>685</v>
      </c>
      <c r="F180" s="134" t="s">
        <v>591</v>
      </c>
      <c r="G180" s="135"/>
      <c r="H180" s="135"/>
      <c r="I180" s="136"/>
      <c r="J180" s="137"/>
      <c r="K180" s="122"/>
      <c r="L180" s="116"/>
      <c r="KW180" s="132"/>
      <c r="LB180" s="132"/>
      <c r="LC180" s="132">
        <f t="shared" si="2"/>
        <v>0</v>
      </c>
    </row>
    <row r="181" spans="1:317" ht="34.9" customHeight="1">
      <c r="A181" s="116"/>
      <c r="B181" s="121"/>
      <c r="C181" s="138"/>
      <c r="D181" s="133">
        <v>4788</v>
      </c>
      <c r="E181" s="185" t="s">
        <v>686</v>
      </c>
      <c r="F181" s="134" t="s">
        <v>516</v>
      </c>
      <c r="G181" s="135"/>
      <c r="H181" s="135"/>
      <c r="I181" s="136"/>
      <c r="J181" s="137"/>
      <c r="K181" s="122"/>
      <c r="L181" s="116"/>
      <c r="KW181" s="132"/>
      <c r="LB181" s="132"/>
      <c r="LC181" s="132">
        <f t="shared" si="2"/>
        <v>0</v>
      </c>
    </row>
    <row r="182" spans="1:317" ht="59.65" customHeight="1">
      <c r="A182" s="116"/>
      <c r="B182" s="121"/>
      <c r="C182" s="138"/>
      <c r="D182" s="133">
        <v>5728</v>
      </c>
      <c r="E182" s="185" t="s">
        <v>687</v>
      </c>
      <c r="F182" s="134" t="s">
        <v>516</v>
      </c>
      <c r="G182" s="135"/>
      <c r="H182" s="135"/>
      <c r="I182" s="136"/>
      <c r="J182" s="137"/>
      <c r="K182" s="122"/>
      <c r="L182" s="116"/>
      <c r="KW182" s="132"/>
      <c r="LB182" s="132"/>
      <c r="LC182" s="132">
        <f t="shared" si="2"/>
        <v>0</v>
      </c>
    </row>
    <row r="183" spans="1:317" ht="45.4" customHeight="1">
      <c r="A183" s="116"/>
      <c r="B183" s="121"/>
      <c r="C183" s="138"/>
      <c r="D183" s="133">
        <v>4668</v>
      </c>
      <c r="E183" s="185" t="s">
        <v>688</v>
      </c>
      <c r="F183" s="134" t="s">
        <v>509</v>
      </c>
      <c r="G183" s="135"/>
      <c r="H183" s="135"/>
      <c r="I183" s="136"/>
      <c r="J183" s="137"/>
      <c r="K183" s="122"/>
      <c r="L183" s="116"/>
      <c r="KW183" s="132"/>
      <c r="LB183" s="132"/>
      <c r="LC183" s="132">
        <f t="shared" si="2"/>
        <v>0</v>
      </c>
    </row>
    <row r="184" spans="1:317" ht="45.4" customHeight="1">
      <c r="A184" s="116"/>
      <c r="B184" s="121"/>
      <c r="C184" s="138"/>
      <c r="D184" s="133">
        <v>4028</v>
      </c>
      <c r="E184" s="185" t="s">
        <v>689</v>
      </c>
      <c r="F184" s="134" t="s">
        <v>509</v>
      </c>
      <c r="G184" s="135"/>
      <c r="H184" s="135"/>
      <c r="I184" s="136"/>
      <c r="J184" s="137"/>
      <c r="K184" s="122"/>
      <c r="L184" s="116"/>
      <c r="KW184" s="132"/>
      <c r="LB184" s="132"/>
      <c r="LC184" s="132">
        <f t="shared" si="2"/>
        <v>0</v>
      </c>
    </row>
    <row r="185" spans="1:317" ht="34.9" customHeight="1">
      <c r="A185" s="116"/>
      <c r="B185" s="121"/>
      <c r="C185" s="138"/>
      <c r="D185" s="133">
        <v>3024</v>
      </c>
      <c r="E185" s="185" t="s">
        <v>690</v>
      </c>
      <c r="F185" s="134" t="s">
        <v>511</v>
      </c>
      <c r="G185" s="135"/>
      <c r="H185" s="135"/>
      <c r="I185" s="136"/>
      <c r="J185" s="137"/>
      <c r="K185" s="122"/>
      <c r="L185" s="116"/>
      <c r="KW185" s="132"/>
      <c r="LB185" s="132"/>
      <c r="LC185" s="132">
        <f t="shared" si="2"/>
        <v>0</v>
      </c>
    </row>
    <row r="186" spans="1:317" ht="34.9" customHeight="1">
      <c r="A186" s="116"/>
      <c r="B186" s="121"/>
      <c r="C186" s="138"/>
      <c r="D186" s="133">
        <v>3052</v>
      </c>
      <c r="E186" s="185" t="s">
        <v>691</v>
      </c>
      <c r="F186" s="134" t="s">
        <v>511</v>
      </c>
      <c r="G186" s="135"/>
      <c r="H186" s="135"/>
      <c r="I186" s="136"/>
      <c r="J186" s="137"/>
      <c r="K186" s="122"/>
      <c r="L186" s="116"/>
      <c r="KW186" s="132"/>
      <c r="LB186" s="132"/>
      <c r="LC186" s="132">
        <f t="shared" si="2"/>
        <v>0</v>
      </c>
    </row>
    <row r="187" spans="1:317" ht="34.9" customHeight="1">
      <c r="A187" s="116"/>
      <c r="B187" s="121"/>
      <c r="C187" s="138"/>
      <c r="D187" s="133">
        <v>5412</v>
      </c>
      <c r="E187" s="185" t="s">
        <v>692</v>
      </c>
      <c r="F187" s="134" t="s">
        <v>511</v>
      </c>
      <c r="G187" s="135"/>
      <c r="H187" s="135"/>
      <c r="I187" s="136"/>
      <c r="J187" s="137"/>
      <c r="K187" s="122"/>
      <c r="L187" s="116"/>
      <c r="KW187" s="132"/>
      <c r="LB187" s="132"/>
      <c r="LC187" s="132">
        <f t="shared" si="2"/>
        <v>0</v>
      </c>
    </row>
    <row r="188" spans="1:317" ht="34.9" customHeight="1">
      <c r="A188" s="116"/>
      <c r="B188" s="121"/>
      <c r="C188" s="138"/>
      <c r="D188" s="133">
        <v>3202</v>
      </c>
      <c r="E188" s="185" t="s">
        <v>693</v>
      </c>
      <c r="F188" s="134" t="s">
        <v>511</v>
      </c>
      <c r="G188" s="135"/>
      <c r="H188" s="135"/>
      <c r="I188" s="136"/>
      <c r="J188" s="137"/>
      <c r="K188" s="122"/>
      <c r="L188" s="116"/>
      <c r="KW188" s="132"/>
      <c r="LB188" s="132"/>
      <c r="LC188" s="132">
        <f t="shared" si="2"/>
        <v>0</v>
      </c>
    </row>
    <row r="189" spans="1:317" ht="49.9" customHeight="1">
      <c r="A189" s="116"/>
      <c r="B189" s="121"/>
      <c r="C189" s="188"/>
      <c r="D189" s="188" t="s">
        <v>694</v>
      </c>
      <c r="E189" s="188"/>
      <c r="F189" s="188"/>
      <c r="G189" s="188"/>
      <c r="H189" s="188"/>
      <c r="I189" s="188"/>
      <c r="J189" s="188"/>
      <c r="K189" s="122"/>
      <c r="L189" s="116"/>
      <c r="M189" s="132"/>
      <c r="N189" s="132"/>
      <c r="O189" s="132"/>
      <c r="P189" s="132"/>
      <c r="Q189" s="132"/>
      <c r="R189" s="132"/>
      <c r="S189" s="132"/>
      <c r="T189" s="132"/>
      <c r="U189" s="132"/>
      <c r="V189" s="132"/>
      <c r="W189" s="132"/>
      <c r="X189" s="132"/>
      <c r="Y189" s="132"/>
      <c r="Z189" s="132"/>
      <c r="AA189" s="132"/>
      <c r="AB189" s="132"/>
      <c r="AC189" s="132"/>
      <c r="AD189" s="132"/>
      <c r="AE189" s="132"/>
      <c r="AF189" s="132"/>
      <c r="AG189" s="132"/>
      <c r="AH189" s="132"/>
      <c r="AI189" s="132"/>
      <c r="AJ189" s="132"/>
      <c r="AK189" s="132"/>
      <c r="AL189" s="132"/>
      <c r="AM189" s="132"/>
      <c r="AN189" s="132"/>
      <c r="AO189" s="132"/>
      <c r="AP189" s="132"/>
      <c r="AQ189" s="132"/>
      <c r="AR189" s="132"/>
      <c r="AS189" s="132"/>
      <c r="AT189" s="132"/>
      <c r="AU189" s="132"/>
      <c r="AV189" s="132"/>
      <c r="AW189" s="132"/>
      <c r="AX189" s="132"/>
      <c r="AY189" s="132"/>
      <c r="AZ189" s="132"/>
      <c r="BA189" s="132"/>
      <c r="BB189" s="132"/>
      <c r="BC189" s="132"/>
      <c r="BD189" s="132"/>
      <c r="BE189" s="132"/>
      <c r="BF189" s="132"/>
      <c r="BG189" s="132"/>
      <c r="BH189" s="132"/>
      <c r="BI189" s="132"/>
      <c r="BJ189" s="132"/>
      <c r="BK189" s="132"/>
      <c r="BL189" s="132"/>
      <c r="BM189" s="132"/>
      <c r="BN189" s="132"/>
      <c r="BO189" s="132"/>
      <c r="BP189" s="132"/>
      <c r="BQ189" s="132"/>
      <c r="BR189" s="132"/>
      <c r="BS189" s="132"/>
      <c r="BT189" s="132"/>
      <c r="BU189" s="132"/>
      <c r="BV189" s="132"/>
      <c r="BW189" s="132"/>
      <c r="BX189" s="132"/>
      <c r="BY189" s="132"/>
      <c r="BZ189" s="132"/>
      <c r="CA189" s="132"/>
      <c r="CB189" s="132"/>
      <c r="CC189" s="132"/>
      <c r="CD189" s="132"/>
      <c r="CE189" s="132"/>
      <c r="CF189" s="132"/>
      <c r="CG189" s="132"/>
      <c r="CH189" s="132"/>
      <c r="CI189" s="132"/>
      <c r="CJ189" s="132"/>
      <c r="CK189" s="132"/>
      <c r="CL189" s="132"/>
      <c r="CM189" s="132"/>
      <c r="CN189" s="132"/>
      <c r="CO189" s="132"/>
      <c r="CP189" s="132"/>
      <c r="CQ189" s="132"/>
      <c r="CR189" s="132"/>
      <c r="CS189" s="132"/>
      <c r="CT189" s="132"/>
      <c r="CU189" s="132"/>
      <c r="CV189" s="132"/>
      <c r="CW189" s="132"/>
      <c r="CX189" s="132"/>
      <c r="CY189" s="132"/>
      <c r="CZ189" s="132"/>
      <c r="DA189" s="132"/>
      <c r="DB189" s="132"/>
      <c r="DC189" s="132"/>
      <c r="DD189" s="132"/>
      <c r="DE189" s="132"/>
      <c r="DF189" s="132"/>
      <c r="DG189" s="132"/>
      <c r="DH189" s="132"/>
      <c r="DI189" s="132"/>
      <c r="DJ189" s="132"/>
      <c r="DK189" s="132"/>
      <c r="DL189" s="132"/>
      <c r="DM189" s="132"/>
      <c r="DN189" s="132"/>
      <c r="DO189" s="132"/>
      <c r="DP189" s="132"/>
      <c r="DQ189" s="132"/>
      <c r="DR189" s="132"/>
      <c r="DS189" s="132"/>
      <c r="DT189" s="132"/>
      <c r="DU189" s="132"/>
      <c r="DV189" s="132"/>
      <c r="DW189" s="132"/>
      <c r="DX189" s="132"/>
      <c r="DY189" s="132"/>
      <c r="DZ189" s="132"/>
      <c r="EA189" s="132"/>
      <c r="EB189" s="132"/>
      <c r="EC189" s="132"/>
      <c r="ED189" s="132"/>
      <c r="EE189" s="132"/>
      <c r="EF189" s="132"/>
      <c r="EG189" s="132"/>
      <c r="EH189" s="132"/>
      <c r="EI189" s="132"/>
      <c r="EJ189" s="132"/>
      <c r="EK189" s="132"/>
      <c r="EL189" s="132"/>
      <c r="EM189" s="132"/>
      <c r="EN189" s="132"/>
      <c r="EO189" s="132"/>
      <c r="EP189" s="132"/>
      <c r="EQ189" s="132"/>
      <c r="ER189" s="132"/>
      <c r="ES189" s="132"/>
      <c r="ET189" s="132"/>
      <c r="EU189" s="132"/>
      <c r="EV189" s="132"/>
      <c r="EW189" s="132"/>
      <c r="EX189" s="132"/>
      <c r="EY189" s="132"/>
      <c r="EZ189" s="132"/>
      <c r="FA189" s="132"/>
      <c r="FB189" s="132"/>
      <c r="FC189" s="132"/>
      <c r="FD189" s="132"/>
      <c r="FE189" s="132"/>
      <c r="FF189" s="132"/>
      <c r="FG189" s="132"/>
      <c r="FH189" s="132"/>
      <c r="FI189" s="132"/>
      <c r="FJ189" s="132"/>
      <c r="FK189" s="132"/>
      <c r="FL189" s="132"/>
      <c r="FM189" s="132"/>
      <c r="FN189" s="132"/>
      <c r="FO189" s="132"/>
      <c r="FP189" s="132"/>
      <c r="FQ189" s="132"/>
      <c r="FR189" s="132"/>
      <c r="FS189" s="132"/>
      <c r="FT189" s="132"/>
      <c r="FU189" s="132"/>
      <c r="FV189" s="132"/>
      <c r="FW189" s="132"/>
      <c r="FX189" s="132"/>
      <c r="FY189" s="132"/>
      <c r="FZ189" s="132"/>
      <c r="GA189" s="132"/>
      <c r="GB189" s="132"/>
      <c r="GC189" s="132"/>
      <c r="GD189" s="132"/>
      <c r="GE189" s="132"/>
      <c r="GF189" s="132"/>
      <c r="GG189" s="132"/>
      <c r="GH189" s="132"/>
      <c r="GI189" s="132"/>
      <c r="GJ189" s="132"/>
      <c r="GK189" s="132"/>
      <c r="GL189" s="132"/>
      <c r="GM189" s="132"/>
      <c r="GN189" s="132"/>
      <c r="GO189" s="132"/>
      <c r="GP189" s="132"/>
      <c r="GQ189" s="132"/>
      <c r="GR189" s="132"/>
      <c r="GS189" s="132"/>
      <c r="GT189" s="132"/>
      <c r="GU189" s="132"/>
      <c r="GV189" s="132"/>
      <c r="GW189" s="132"/>
      <c r="GX189" s="132"/>
      <c r="GY189" s="132"/>
      <c r="GZ189" s="132"/>
      <c r="HA189" s="132"/>
      <c r="HB189" s="132"/>
      <c r="HC189" s="132"/>
      <c r="HD189" s="132"/>
      <c r="HE189" s="132"/>
      <c r="HF189" s="132"/>
      <c r="HG189" s="132"/>
      <c r="HH189" s="132"/>
      <c r="HI189" s="132"/>
      <c r="HJ189" s="132"/>
      <c r="HK189" s="132"/>
      <c r="HL189" s="132"/>
      <c r="HM189" s="132"/>
      <c r="HN189" s="132"/>
      <c r="HO189" s="132"/>
      <c r="HP189" s="132"/>
      <c r="HQ189" s="132"/>
      <c r="HR189" s="132"/>
      <c r="HS189" s="132"/>
      <c r="HT189" s="132"/>
      <c r="HU189" s="132"/>
      <c r="HV189" s="132"/>
      <c r="HW189" s="132"/>
      <c r="HX189" s="132"/>
      <c r="HY189" s="132"/>
      <c r="HZ189" s="132"/>
      <c r="IA189" s="132"/>
      <c r="IB189" s="132"/>
      <c r="IC189" s="132"/>
      <c r="ID189" s="132"/>
      <c r="IE189" s="132"/>
      <c r="IF189" s="132"/>
      <c r="IG189" s="132"/>
      <c r="IH189" s="132"/>
      <c r="II189" s="132"/>
      <c r="IJ189" s="132"/>
      <c r="IK189" s="132"/>
      <c r="IL189" s="132"/>
      <c r="IM189" s="132"/>
      <c r="IN189" s="132"/>
      <c r="IO189" s="132"/>
      <c r="IP189" s="132"/>
      <c r="IQ189" s="132"/>
      <c r="IR189" s="132"/>
      <c r="IS189" s="132"/>
      <c r="IT189" s="132"/>
      <c r="IU189" s="132"/>
      <c r="IV189" s="132"/>
      <c r="IW189" s="132"/>
      <c r="IX189" s="132"/>
      <c r="IY189" s="132"/>
      <c r="IZ189" s="132"/>
      <c r="JA189" s="132"/>
      <c r="JB189" s="132"/>
      <c r="JC189" s="132"/>
      <c r="JD189" s="132"/>
      <c r="JE189" s="132"/>
      <c r="JF189" s="132"/>
      <c r="JG189" s="132"/>
      <c r="JH189" s="132"/>
      <c r="JI189" s="132"/>
      <c r="JJ189" s="132"/>
      <c r="JK189" s="132"/>
      <c r="JL189" s="132"/>
      <c r="JM189" s="132"/>
      <c r="JN189" s="132"/>
      <c r="JO189" s="132"/>
      <c r="JP189" s="132"/>
      <c r="JQ189" s="132"/>
      <c r="JR189" s="132"/>
      <c r="JS189" s="132"/>
      <c r="JT189" s="132"/>
      <c r="JU189" s="132"/>
      <c r="JV189" s="132"/>
      <c r="JW189" s="132"/>
      <c r="JX189" s="132"/>
      <c r="JY189" s="132"/>
      <c r="JZ189" s="132"/>
      <c r="KA189" s="132"/>
      <c r="KB189" s="132"/>
      <c r="KC189" s="132"/>
      <c r="KD189" s="132"/>
      <c r="KE189" s="132"/>
      <c r="KF189" s="132"/>
      <c r="KG189" s="132"/>
      <c r="KH189" s="132"/>
      <c r="KI189" s="132"/>
      <c r="KJ189" s="132"/>
      <c r="KK189" s="132"/>
      <c r="KL189" s="132"/>
      <c r="KM189" s="132"/>
      <c r="KN189" s="132"/>
      <c r="KO189" s="132"/>
      <c r="KP189" s="132"/>
      <c r="KQ189" s="132"/>
      <c r="KR189" s="132"/>
      <c r="KS189" s="132"/>
      <c r="KT189" s="132"/>
      <c r="KU189" s="132"/>
      <c r="KV189" s="132"/>
      <c r="KW189" s="193" t="e">
        <f>SUM(#REF!)</f>
        <v>#REF!</v>
      </c>
      <c r="KX189" s="132"/>
      <c r="KY189" s="132"/>
      <c r="KZ189" s="132"/>
      <c r="LA189" s="132"/>
      <c r="LB189" s="193" t="e">
        <f>SUM(#REF!)</f>
        <v>#REF!</v>
      </c>
      <c r="LC189" s="132" t="e">
        <f t="shared" si="2"/>
        <v>#REF!</v>
      </c>
      <c r="LD189" s="132"/>
      <c r="LE189" s="132"/>
    </row>
    <row r="190" spans="1:317" ht="34.9" customHeight="1">
      <c r="A190" s="116"/>
      <c r="B190" s="121"/>
      <c r="C190" s="138"/>
      <c r="D190" s="133">
        <v>3433</v>
      </c>
      <c r="E190" s="185" t="s">
        <v>695</v>
      </c>
      <c r="F190" s="134" t="s">
        <v>591</v>
      </c>
      <c r="G190" s="135"/>
      <c r="H190" s="135"/>
      <c r="I190" s="136"/>
      <c r="J190" s="137"/>
      <c r="K190" s="122"/>
      <c r="L190" s="116"/>
      <c r="KW190" s="132"/>
      <c r="LB190" s="132"/>
      <c r="LC190" s="132">
        <f t="shared" si="2"/>
        <v>0</v>
      </c>
    </row>
    <row r="191" spans="1:317" ht="34.9" customHeight="1">
      <c r="A191" s="116"/>
      <c r="B191" s="121"/>
      <c r="C191" s="138"/>
      <c r="D191" s="133">
        <v>4240</v>
      </c>
      <c r="E191" s="185" t="s">
        <v>696</v>
      </c>
      <c r="F191" s="134" t="s">
        <v>516</v>
      </c>
      <c r="G191" s="135"/>
      <c r="H191" s="135"/>
      <c r="I191" s="136"/>
      <c r="J191" s="137"/>
      <c r="K191" s="122"/>
      <c r="L191" s="116"/>
      <c r="KW191" s="132"/>
      <c r="LB191" s="132"/>
      <c r="LC191" s="132"/>
    </row>
    <row r="192" spans="1:317" ht="34.9" customHeight="1">
      <c r="A192" s="116"/>
      <c r="B192" s="121"/>
      <c r="C192" s="138"/>
      <c r="D192" s="133">
        <v>4241</v>
      </c>
      <c r="E192" s="185" t="s">
        <v>697</v>
      </c>
      <c r="F192" s="134" t="s">
        <v>516</v>
      </c>
      <c r="G192" s="135"/>
      <c r="H192" s="135"/>
      <c r="I192" s="136"/>
      <c r="J192" s="137"/>
      <c r="K192" s="122"/>
      <c r="L192" s="116"/>
      <c r="KW192" s="132"/>
      <c r="LB192" s="132"/>
      <c r="LC192" s="132"/>
    </row>
    <row r="193" spans="1:315" ht="64.900000000000006" customHeight="1">
      <c r="A193" s="116"/>
      <c r="B193" s="121"/>
      <c r="C193" s="138"/>
      <c r="D193" s="133">
        <v>4244</v>
      </c>
      <c r="E193" s="185" t="s">
        <v>698</v>
      </c>
      <c r="F193" s="134" t="s">
        <v>591</v>
      </c>
      <c r="G193" s="135"/>
      <c r="H193" s="135"/>
      <c r="I193" s="136"/>
      <c r="J193" s="137"/>
      <c r="K193" s="122"/>
      <c r="L193" s="116"/>
      <c r="KW193" s="132"/>
      <c r="LB193" s="132"/>
      <c r="LC193" s="132"/>
    </row>
    <row r="194" spans="1:315" ht="68.650000000000006" customHeight="1">
      <c r="A194" s="116"/>
      <c r="B194" s="121"/>
      <c r="C194" s="138"/>
      <c r="D194" s="133">
        <v>4245</v>
      </c>
      <c r="E194" s="185" t="s">
        <v>699</v>
      </c>
      <c r="F194" s="134" t="s">
        <v>591</v>
      </c>
      <c r="G194" s="135"/>
      <c r="H194" s="135"/>
      <c r="I194" s="136"/>
      <c r="J194" s="137"/>
      <c r="K194" s="122"/>
      <c r="L194" s="116"/>
      <c r="KW194" s="132"/>
      <c r="LB194" s="132"/>
      <c r="LC194" s="132"/>
    </row>
    <row r="195" spans="1:315" ht="68.650000000000006" customHeight="1">
      <c r="A195" s="116"/>
      <c r="B195" s="121"/>
      <c r="C195" s="138"/>
      <c r="D195" s="133">
        <v>4246</v>
      </c>
      <c r="E195" s="185" t="s">
        <v>700</v>
      </c>
      <c r="F195" s="134" t="s">
        <v>591</v>
      </c>
      <c r="G195" s="135"/>
      <c r="H195" s="135"/>
      <c r="I195" s="136"/>
      <c r="J195" s="137"/>
      <c r="K195" s="122"/>
      <c r="L195" s="116"/>
      <c r="KW195" s="132"/>
      <c r="LB195" s="132"/>
      <c r="LC195" s="132"/>
    </row>
    <row r="196" spans="1:315" ht="58.15" customHeight="1">
      <c r="A196" s="116"/>
      <c r="B196" s="121"/>
      <c r="C196" s="138"/>
      <c r="D196" s="133">
        <v>4248</v>
      </c>
      <c r="E196" s="185" t="s">
        <v>701</v>
      </c>
      <c r="F196" s="134" t="s">
        <v>509</v>
      </c>
      <c r="G196" s="135"/>
      <c r="H196" s="135"/>
      <c r="I196" s="136"/>
      <c r="J196" s="137"/>
      <c r="K196" s="122"/>
      <c r="L196" s="116"/>
      <c r="KW196" s="132"/>
      <c r="LB196" s="132"/>
      <c r="LC196" s="132"/>
    </row>
    <row r="197" spans="1:315" ht="34.9" customHeight="1">
      <c r="A197" s="116"/>
      <c r="B197" s="121"/>
      <c r="C197" s="138"/>
      <c r="D197" s="133">
        <v>4569</v>
      </c>
      <c r="E197" s="185" t="s">
        <v>702</v>
      </c>
      <c r="F197" s="134" t="s">
        <v>591</v>
      </c>
      <c r="G197" s="135"/>
      <c r="H197" s="135"/>
      <c r="I197" s="136"/>
      <c r="J197" s="137"/>
      <c r="K197" s="122"/>
      <c r="L197" s="116"/>
      <c r="KW197" s="132"/>
      <c r="LB197" s="132"/>
      <c r="LC197" s="132"/>
    </row>
    <row r="198" spans="1:315" ht="51" customHeight="1">
      <c r="A198" s="116"/>
      <c r="B198" s="121"/>
      <c r="C198" s="138"/>
      <c r="D198" s="133">
        <v>4960</v>
      </c>
      <c r="E198" s="185" t="s">
        <v>703</v>
      </c>
      <c r="F198" s="134" t="s">
        <v>591</v>
      </c>
      <c r="G198" s="135"/>
      <c r="H198" s="135"/>
      <c r="I198" s="136"/>
      <c r="J198" s="137"/>
      <c r="K198" s="122"/>
      <c r="L198" s="116"/>
      <c r="KW198" s="132"/>
      <c r="LB198" s="132"/>
      <c r="LC198" s="132"/>
    </row>
    <row r="199" spans="1:315" ht="34.9" customHeight="1">
      <c r="A199" s="116"/>
      <c r="B199" s="121"/>
      <c r="C199" s="138"/>
      <c r="D199" s="133">
        <v>5189</v>
      </c>
      <c r="E199" s="185" t="s">
        <v>704</v>
      </c>
      <c r="F199" s="134" t="s">
        <v>591</v>
      </c>
      <c r="G199" s="135"/>
      <c r="H199" s="135"/>
      <c r="I199" s="136"/>
      <c r="J199" s="137"/>
      <c r="K199" s="122"/>
      <c r="L199" s="116"/>
      <c r="KW199" s="132"/>
      <c r="LB199" s="132"/>
      <c r="LC199" s="132">
        <f t="shared" si="2"/>
        <v>0</v>
      </c>
    </row>
    <row r="200" spans="1:315" ht="48" customHeight="1">
      <c r="A200" s="116"/>
      <c r="B200" s="121"/>
      <c r="C200" s="138"/>
      <c r="D200" s="133">
        <v>5220</v>
      </c>
      <c r="E200" s="185" t="s">
        <v>705</v>
      </c>
      <c r="F200" s="134" t="s">
        <v>516</v>
      </c>
      <c r="G200" s="135"/>
      <c r="H200" s="135"/>
      <c r="I200" s="136"/>
      <c r="J200" s="137"/>
      <c r="K200" s="122"/>
      <c r="L200" s="116"/>
      <c r="KW200" s="132"/>
      <c r="LB200" s="132"/>
      <c r="LC200" s="132">
        <f t="shared" si="2"/>
        <v>0</v>
      </c>
    </row>
    <row r="201" spans="1:315" ht="34.9" customHeight="1">
      <c r="A201" s="116"/>
      <c r="B201" s="121"/>
      <c r="C201" s="138"/>
      <c r="D201" s="133">
        <v>5225</v>
      </c>
      <c r="E201" s="185" t="s">
        <v>706</v>
      </c>
      <c r="F201" s="134" t="s">
        <v>516</v>
      </c>
      <c r="G201" s="135"/>
      <c r="H201" s="135"/>
      <c r="I201" s="136"/>
      <c r="J201" s="137"/>
      <c r="K201" s="122"/>
      <c r="L201" s="116"/>
      <c r="KW201" s="132"/>
      <c r="LB201" s="132"/>
      <c r="LC201" s="132">
        <f t="shared" si="2"/>
        <v>0</v>
      </c>
    </row>
    <row r="202" spans="1:315" ht="34.9" customHeight="1">
      <c r="A202" s="116"/>
      <c r="B202" s="121"/>
      <c r="C202" s="138"/>
      <c r="D202" s="133">
        <v>5227</v>
      </c>
      <c r="E202" s="185" t="s">
        <v>707</v>
      </c>
      <c r="F202" s="134" t="s">
        <v>509</v>
      </c>
      <c r="G202" s="135"/>
      <c r="H202" s="135"/>
      <c r="I202" s="136"/>
      <c r="J202" s="137"/>
      <c r="K202" s="122"/>
      <c r="L202" s="116"/>
      <c r="KW202" s="132"/>
      <c r="LB202" s="132"/>
      <c r="LC202" s="132">
        <f t="shared" si="2"/>
        <v>0</v>
      </c>
    </row>
    <row r="203" spans="1:315" ht="34.9" customHeight="1">
      <c r="A203" s="116"/>
      <c r="B203" s="121"/>
      <c r="C203" s="138"/>
      <c r="D203" s="133">
        <v>5241</v>
      </c>
      <c r="E203" s="185" t="s">
        <v>708</v>
      </c>
      <c r="F203" s="134" t="s">
        <v>591</v>
      </c>
      <c r="G203" s="135"/>
      <c r="H203" s="135"/>
      <c r="I203" s="136"/>
      <c r="J203" s="137"/>
      <c r="K203" s="122"/>
      <c r="L203" s="116"/>
      <c r="KW203" s="132"/>
      <c r="LB203" s="132"/>
      <c r="LC203" s="132">
        <f t="shared" si="2"/>
        <v>0</v>
      </c>
    </row>
    <row r="204" spans="1:315" ht="53.65" customHeight="1">
      <c r="A204" s="116"/>
      <c r="B204" s="121"/>
      <c r="C204" s="138"/>
      <c r="D204" s="133">
        <v>5729</v>
      </c>
      <c r="E204" s="185" t="s">
        <v>709</v>
      </c>
      <c r="F204" s="134" t="s">
        <v>591</v>
      </c>
      <c r="G204" s="135"/>
      <c r="H204" s="135"/>
      <c r="I204" s="136"/>
      <c r="J204" s="137"/>
      <c r="K204" s="122"/>
      <c r="L204" s="116"/>
      <c r="KW204" s="132"/>
      <c r="LB204" s="132"/>
      <c r="LC204" s="132"/>
    </row>
    <row r="205" spans="1:315" ht="52.9" customHeight="1">
      <c r="A205" s="116"/>
      <c r="B205" s="121"/>
      <c r="C205" s="138"/>
      <c r="D205" s="133">
        <v>5852</v>
      </c>
      <c r="E205" s="185" t="s">
        <v>710</v>
      </c>
      <c r="F205" s="134" t="s">
        <v>591</v>
      </c>
      <c r="G205" s="135"/>
      <c r="H205" s="135"/>
      <c r="I205" s="136"/>
      <c r="J205" s="137"/>
      <c r="K205" s="122"/>
      <c r="L205" s="116"/>
      <c r="KW205" s="132"/>
      <c r="LB205" s="132"/>
      <c r="LC205" s="132"/>
    </row>
    <row r="206" spans="1:315" ht="52.9" customHeight="1">
      <c r="A206" s="116"/>
      <c r="B206" s="121"/>
      <c r="C206" s="138"/>
      <c r="D206" s="133">
        <v>5860</v>
      </c>
      <c r="E206" s="185" t="s">
        <v>711</v>
      </c>
      <c r="F206" s="134" t="s">
        <v>509</v>
      </c>
      <c r="G206" s="135"/>
      <c r="H206" s="135"/>
      <c r="I206" s="136"/>
      <c r="J206" s="137"/>
      <c r="K206" s="122"/>
      <c r="L206" s="116"/>
      <c r="KW206" s="132"/>
      <c r="LB206" s="132"/>
      <c r="LC206" s="132"/>
    </row>
    <row r="207" spans="1:315" ht="50.65" customHeight="1">
      <c r="A207" s="116"/>
      <c r="B207" s="121"/>
      <c r="C207" s="138"/>
      <c r="D207" s="133">
        <v>5862</v>
      </c>
      <c r="E207" s="185" t="s">
        <v>712</v>
      </c>
      <c r="F207" s="134" t="s">
        <v>516</v>
      </c>
      <c r="G207" s="135"/>
      <c r="H207" s="135"/>
      <c r="I207" s="136"/>
      <c r="J207" s="137"/>
      <c r="K207" s="122"/>
      <c r="L207" s="116"/>
      <c r="KW207" s="132"/>
      <c r="LB207" s="132"/>
      <c r="LC207" s="132"/>
    </row>
    <row r="208" spans="1:315" ht="50.65" customHeight="1">
      <c r="A208" s="116"/>
      <c r="B208" s="121"/>
      <c r="C208" s="138"/>
      <c r="D208" s="133">
        <v>5864</v>
      </c>
      <c r="E208" s="185" t="s">
        <v>713</v>
      </c>
      <c r="F208" s="134" t="s">
        <v>516</v>
      </c>
      <c r="G208" s="135"/>
      <c r="H208" s="135"/>
      <c r="I208" s="136"/>
      <c r="J208" s="137"/>
      <c r="K208" s="122"/>
      <c r="L208" s="116"/>
      <c r="KW208" s="132"/>
      <c r="LB208" s="132"/>
      <c r="LC208" s="132"/>
    </row>
    <row r="209" spans="1:315" ht="50.65" customHeight="1">
      <c r="A209" s="116"/>
      <c r="B209" s="121"/>
      <c r="C209" s="138"/>
      <c r="D209" s="133">
        <v>6034</v>
      </c>
      <c r="E209" s="185" t="s">
        <v>714</v>
      </c>
      <c r="F209" s="134" t="s">
        <v>591</v>
      </c>
      <c r="G209" s="135"/>
      <c r="H209" s="135"/>
      <c r="I209" s="136"/>
      <c r="J209" s="137"/>
      <c r="K209" s="122"/>
      <c r="L209" s="116"/>
      <c r="KW209" s="132"/>
      <c r="LB209" s="132"/>
      <c r="LC209" s="132"/>
    </row>
    <row r="210" spans="1:315" ht="50.65" customHeight="1">
      <c r="A210" s="116"/>
      <c r="B210" s="121"/>
      <c r="C210" s="138"/>
      <c r="D210" s="133">
        <v>6029</v>
      </c>
      <c r="E210" s="185" t="s">
        <v>715</v>
      </c>
      <c r="F210" s="134" t="s">
        <v>591</v>
      </c>
      <c r="G210" s="135"/>
      <c r="H210" s="135"/>
      <c r="I210" s="136"/>
      <c r="J210" s="137"/>
      <c r="K210" s="122"/>
      <c r="L210" s="116"/>
      <c r="KW210" s="132"/>
      <c r="LB210" s="132"/>
      <c r="LC210" s="132"/>
    </row>
    <row r="211" spans="1:315" ht="50.65" customHeight="1">
      <c r="A211" s="116"/>
      <c r="B211" s="121"/>
      <c r="C211" s="138"/>
      <c r="D211" s="133">
        <v>6564</v>
      </c>
      <c r="E211" s="185" t="s">
        <v>716</v>
      </c>
      <c r="F211" s="134" t="s">
        <v>509</v>
      </c>
      <c r="G211" s="135"/>
      <c r="H211" s="135"/>
      <c r="I211" s="136"/>
      <c r="J211" s="137"/>
      <c r="K211" s="122"/>
      <c r="L211" s="116"/>
      <c r="KW211" s="132"/>
      <c r="LB211" s="132"/>
      <c r="LC211" s="132"/>
    </row>
    <row r="212" spans="1:315" ht="66" customHeight="1">
      <c r="A212" s="116"/>
      <c r="B212" s="121"/>
      <c r="C212" s="138"/>
      <c r="D212" s="133">
        <v>10257</v>
      </c>
      <c r="E212" s="185" t="s">
        <v>717</v>
      </c>
      <c r="F212" s="134" t="s">
        <v>509</v>
      </c>
      <c r="G212" s="135"/>
      <c r="H212" s="135"/>
      <c r="I212" s="136"/>
      <c r="J212" s="137"/>
      <c r="K212" s="122"/>
      <c r="L212" s="116"/>
      <c r="KW212" s="132"/>
      <c r="LB212" s="132"/>
      <c r="LC212" s="132">
        <f t="shared" si="2"/>
        <v>0</v>
      </c>
    </row>
    <row r="213" spans="1:315" ht="43.9" customHeight="1">
      <c r="A213" s="116"/>
      <c r="B213" s="121"/>
      <c r="C213" s="138"/>
      <c r="D213" s="133">
        <v>6779</v>
      </c>
      <c r="E213" s="185" t="s">
        <v>718</v>
      </c>
      <c r="F213" s="134" t="s">
        <v>591</v>
      </c>
      <c r="G213" s="135"/>
      <c r="H213" s="135"/>
      <c r="I213" s="136"/>
      <c r="J213" s="137"/>
      <c r="K213" s="122"/>
      <c r="L213" s="116"/>
      <c r="KW213" s="132"/>
      <c r="LB213" s="132"/>
      <c r="LC213" s="132"/>
    </row>
    <row r="214" spans="1:315" ht="55.9" customHeight="1">
      <c r="A214" s="116"/>
      <c r="B214" s="121"/>
      <c r="C214" s="138"/>
      <c r="D214" s="133">
        <v>6856</v>
      </c>
      <c r="E214" s="185" t="s">
        <v>719</v>
      </c>
      <c r="F214" s="134" t="s">
        <v>591</v>
      </c>
      <c r="G214" s="135"/>
      <c r="H214" s="135"/>
      <c r="I214" s="136"/>
      <c r="J214" s="137"/>
      <c r="K214" s="122"/>
      <c r="L214" s="116"/>
      <c r="KW214" s="132"/>
      <c r="LB214" s="132"/>
      <c r="LC214" s="132"/>
    </row>
    <row r="215" spans="1:315" ht="34.9" customHeight="1">
      <c r="A215" s="116"/>
      <c r="B215" s="121"/>
      <c r="C215" s="138"/>
      <c r="D215" s="133">
        <v>7501</v>
      </c>
      <c r="E215" s="185" t="s">
        <v>720</v>
      </c>
      <c r="F215" s="134" t="s">
        <v>591</v>
      </c>
      <c r="G215" s="135"/>
      <c r="H215" s="135"/>
      <c r="I215" s="136"/>
      <c r="J215" s="137"/>
      <c r="K215" s="122"/>
      <c r="L215" s="116"/>
      <c r="KW215" s="132"/>
      <c r="LB215" s="132"/>
      <c r="LC215" s="132">
        <f t="shared" si="2"/>
        <v>0</v>
      </c>
    </row>
    <row r="216" spans="1:315" ht="56.65" customHeight="1">
      <c r="A216" s="116"/>
      <c r="B216" s="121"/>
      <c r="C216" s="138"/>
      <c r="D216" s="133">
        <v>10263</v>
      </c>
      <c r="E216" s="185" t="s">
        <v>721</v>
      </c>
      <c r="F216" s="134" t="s">
        <v>509</v>
      </c>
      <c r="G216" s="135"/>
      <c r="H216" s="135"/>
      <c r="I216" s="136"/>
      <c r="J216" s="137"/>
      <c r="K216" s="122"/>
      <c r="L216" s="116"/>
      <c r="KW216" s="132"/>
      <c r="LB216" s="132"/>
      <c r="LC216" s="132"/>
    </row>
    <row r="217" spans="1:315" ht="34.9" customHeight="1">
      <c r="A217" s="116"/>
      <c r="B217" s="121"/>
      <c r="C217" s="138"/>
      <c r="D217" s="133">
        <v>7881</v>
      </c>
      <c r="E217" s="185" t="s">
        <v>722</v>
      </c>
      <c r="F217" s="134" t="s">
        <v>591</v>
      </c>
      <c r="G217" s="135"/>
      <c r="H217" s="135"/>
      <c r="I217" s="136"/>
      <c r="J217" s="137"/>
      <c r="K217" s="122"/>
      <c r="L217" s="116"/>
      <c r="KW217" s="132"/>
      <c r="LB217" s="132"/>
      <c r="LC217" s="132">
        <f t="shared" si="2"/>
        <v>0</v>
      </c>
    </row>
    <row r="218" spans="1:315" ht="55.15" customHeight="1">
      <c r="A218" s="116"/>
      <c r="B218" s="121"/>
      <c r="C218" s="138"/>
      <c r="D218" s="133">
        <v>10262</v>
      </c>
      <c r="E218" s="185" t="s">
        <v>723</v>
      </c>
      <c r="F218" s="134" t="s">
        <v>516</v>
      </c>
      <c r="G218" s="135"/>
      <c r="H218" s="135"/>
      <c r="I218" s="136"/>
      <c r="J218" s="137"/>
      <c r="K218" s="122"/>
      <c r="L218" s="116"/>
      <c r="KW218" s="132"/>
      <c r="LB218" s="132"/>
      <c r="LC218" s="132"/>
    </row>
    <row r="219" spans="1:315" ht="55.15" customHeight="1">
      <c r="A219" s="116"/>
      <c r="B219" s="121"/>
      <c r="C219" s="138"/>
      <c r="D219" s="133">
        <v>7959</v>
      </c>
      <c r="E219" s="185" t="s">
        <v>724</v>
      </c>
      <c r="F219" s="134" t="s">
        <v>516</v>
      </c>
      <c r="G219" s="135"/>
      <c r="H219" s="135"/>
      <c r="I219" s="136"/>
      <c r="J219" s="137"/>
      <c r="K219" s="122"/>
      <c r="L219" s="116"/>
      <c r="KW219" s="132"/>
      <c r="LB219" s="132"/>
      <c r="LC219" s="132"/>
    </row>
    <row r="220" spans="1:315" ht="34.9" customHeight="1">
      <c r="A220" s="116"/>
      <c r="B220" s="121"/>
      <c r="C220" s="138"/>
      <c r="D220" s="133">
        <v>7964</v>
      </c>
      <c r="E220" s="185" t="s">
        <v>725</v>
      </c>
      <c r="F220" s="134" t="s">
        <v>591</v>
      </c>
      <c r="G220" s="135"/>
      <c r="H220" s="135"/>
      <c r="I220" s="136"/>
      <c r="J220" s="137"/>
      <c r="K220" s="122"/>
      <c r="L220" s="116"/>
      <c r="KW220" s="132"/>
      <c r="LB220" s="132"/>
      <c r="LC220" s="132">
        <f t="shared" si="2"/>
        <v>0</v>
      </c>
    </row>
    <row r="221" spans="1:315" ht="34.9" customHeight="1">
      <c r="A221" s="116"/>
      <c r="B221" s="121"/>
      <c r="C221" s="307"/>
      <c r="D221" s="308"/>
      <c r="E221" s="308"/>
      <c r="F221" s="308"/>
      <c r="G221" s="308"/>
      <c r="H221" s="308"/>
      <c r="I221" s="308"/>
      <c r="J221" s="309"/>
      <c r="K221" s="122"/>
      <c r="L221" s="116"/>
      <c r="KW221" s="132"/>
      <c r="LB221" s="132"/>
      <c r="LC221" s="132"/>
    </row>
    <row r="222" spans="1:315" ht="34.9" customHeight="1">
      <c r="A222" s="116"/>
      <c r="B222" s="121"/>
      <c r="C222" s="285" t="s">
        <v>498</v>
      </c>
      <c r="D222" s="285" t="s">
        <v>499</v>
      </c>
      <c r="E222" s="285" t="s">
        <v>500</v>
      </c>
      <c r="F222" s="285" t="s">
        <v>501</v>
      </c>
      <c r="G222" s="285" t="s">
        <v>502</v>
      </c>
      <c r="H222" s="283" t="s">
        <v>726</v>
      </c>
      <c r="I222" s="286" t="s">
        <v>727</v>
      </c>
      <c r="J222" s="286" t="s">
        <v>728</v>
      </c>
      <c r="K222" s="122"/>
      <c r="L222" s="116"/>
      <c r="KW222" s="132"/>
      <c r="LB222" s="132"/>
      <c r="LC222" s="132"/>
    </row>
    <row r="223" spans="1:315" ht="34.9" customHeight="1">
      <c r="A223" s="116"/>
      <c r="B223" s="121"/>
      <c r="C223" s="285"/>
      <c r="D223" s="285"/>
      <c r="E223" s="285"/>
      <c r="F223" s="285"/>
      <c r="G223" s="285"/>
      <c r="H223" s="284"/>
      <c r="I223" s="286"/>
      <c r="J223" s="286"/>
      <c r="K223" s="122"/>
      <c r="L223" s="116"/>
      <c r="KW223" s="132"/>
      <c r="LB223" s="132"/>
      <c r="LC223" s="132"/>
    </row>
    <row r="224" spans="1:315" ht="34.9" customHeight="1">
      <c r="A224" s="116"/>
      <c r="B224" s="121"/>
      <c r="C224" s="188"/>
      <c r="D224" s="188" t="s">
        <v>729</v>
      </c>
      <c r="E224" s="188"/>
      <c r="F224" s="188"/>
      <c r="G224" s="188"/>
      <c r="H224" s="188"/>
      <c r="I224" s="188"/>
      <c r="J224" s="188"/>
      <c r="K224" s="122"/>
      <c r="L224" s="116"/>
      <c r="KW224" s="132"/>
      <c r="LB224" s="132"/>
      <c r="LC224" s="132"/>
    </row>
    <row r="225" spans="1:315" ht="34.9" customHeight="1">
      <c r="A225" s="116"/>
      <c r="B225" s="121"/>
      <c r="C225" s="211"/>
      <c r="D225" s="310" t="s">
        <v>730</v>
      </c>
      <c r="E225" s="311"/>
      <c r="F225" s="311"/>
      <c r="G225" s="311"/>
      <c r="H225" s="311"/>
      <c r="I225" s="311"/>
      <c r="J225" s="312"/>
      <c r="K225" s="122"/>
      <c r="L225" s="116"/>
      <c r="KW225" s="132"/>
      <c r="LB225" s="132"/>
      <c r="LC225" s="132"/>
    </row>
    <row r="226" spans="1:315" ht="46.9" customHeight="1">
      <c r="A226" s="116"/>
      <c r="B226" s="121"/>
      <c r="C226" s="197"/>
      <c r="D226" s="198">
        <v>10996</v>
      </c>
      <c r="E226" s="185" t="s">
        <v>731</v>
      </c>
      <c r="F226" s="134" t="s">
        <v>591</v>
      </c>
      <c r="G226" s="135">
        <v>68</v>
      </c>
      <c r="H226" s="135">
        <v>250000</v>
      </c>
      <c r="I226" s="136">
        <v>297500</v>
      </c>
      <c r="J226" s="137">
        <f t="shared" ref="J226:J243" si="3">G226*I226</f>
        <v>20230000</v>
      </c>
      <c r="K226" s="122"/>
      <c r="L226" s="116"/>
      <c r="KW226" s="132"/>
      <c r="LB226" s="132"/>
      <c r="LC226" s="132"/>
    </row>
    <row r="227" spans="1:315" ht="53.65" customHeight="1">
      <c r="A227" s="116"/>
      <c r="B227" s="121"/>
      <c r="C227" s="197"/>
      <c r="D227" s="198">
        <v>7488</v>
      </c>
      <c r="E227" s="185" t="s">
        <v>732</v>
      </c>
      <c r="F227" s="134" t="s">
        <v>591</v>
      </c>
      <c r="G227" s="135">
        <v>215</v>
      </c>
      <c r="H227" s="135">
        <v>8640.3361344537825</v>
      </c>
      <c r="I227" s="136">
        <v>10282</v>
      </c>
      <c r="J227" s="137">
        <f t="shared" si="3"/>
        <v>2210630</v>
      </c>
      <c r="K227" s="122"/>
      <c r="L227" s="116"/>
      <c r="KW227" s="132"/>
      <c r="LB227" s="132"/>
      <c r="LC227" s="132"/>
    </row>
    <row r="228" spans="1:315" ht="34.9" customHeight="1">
      <c r="A228" s="116"/>
      <c r="B228" s="121"/>
      <c r="C228" s="197"/>
      <c r="D228" s="198">
        <v>7496</v>
      </c>
      <c r="E228" s="185" t="s">
        <v>733</v>
      </c>
      <c r="F228" s="134" t="s">
        <v>591</v>
      </c>
      <c r="G228" s="135">
        <v>21</v>
      </c>
      <c r="H228" s="135">
        <v>70000</v>
      </c>
      <c r="I228" s="136">
        <v>83300</v>
      </c>
      <c r="J228" s="137">
        <f t="shared" si="3"/>
        <v>1749300</v>
      </c>
      <c r="K228" s="122"/>
      <c r="L228" s="116"/>
      <c r="KW228" s="132"/>
      <c r="LB228" s="132"/>
      <c r="LC228" s="132"/>
    </row>
    <row r="229" spans="1:315" ht="34.9" customHeight="1">
      <c r="A229" s="116"/>
      <c r="B229" s="121"/>
      <c r="C229" s="197"/>
      <c r="D229" s="198">
        <v>7737</v>
      </c>
      <c r="E229" s="185" t="s">
        <v>734</v>
      </c>
      <c r="F229" s="134" t="s">
        <v>591</v>
      </c>
      <c r="G229" s="135">
        <v>216</v>
      </c>
      <c r="H229" s="135">
        <v>79000</v>
      </c>
      <c r="I229" s="136">
        <v>94010</v>
      </c>
      <c r="J229" s="137">
        <f>G229*I229</f>
        <v>20306160</v>
      </c>
      <c r="K229" s="122"/>
      <c r="L229" s="116"/>
      <c r="KW229" s="132"/>
      <c r="LB229" s="132"/>
      <c r="LC229" s="132"/>
    </row>
    <row r="230" spans="1:315" ht="34.9" customHeight="1">
      <c r="A230" s="116"/>
      <c r="B230" s="121"/>
      <c r="C230" s="197"/>
      <c r="D230" s="198">
        <v>8012</v>
      </c>
      <c r="E230" s="185" t="s">
        <v>735</v>
      </c>
      <c r="F230" s="134" t="s">
        <v>591</v>
      </c>
      <c r="G230" s="135">
        <v>72</v>
      </c>
      <c r="H230" s="135">
        <v>129600</v>
      </c>
      <c r="I230" s="136">
        <v>154224</v>
      </c>
      <c r="J230" s="137">
        <f t="shared" si="3"/>
        <v>11104128</v>
      </c>
      <c r="K230" s="122"/>
      <c r="L230" s="116"/>
      <c r="KW230" s="132"/>
      <c r="LB230" s="132"/>
      <c r="LC230" s="132"/>
    </row>
    <row r="231" spans="1:315" ht="46.9" customHeight="1">
      <c r="A231" s="116"/>
      <c r="B231" s="121"/>
      <c r="C231" s="197"/>
      <c r="D231" s="198">
        <v>10019</v>
      </c>
      <c r="E231" s="185" t="s">
        <v>736</v>
      </c>
      <c r="F231" s="134" t="s">
        <v>591</v>
      </c>
      <c r="G231" s="135">
        <v>216</v>
      </c>
      <c r="H231" s="135">
        <v>51000</v>
      </c>
      <c r="I231" s="136">
        <v>60690</v>
      </c>
      <c r="J231" s="137">
        <f>G231*I231</f>
        <v>13109040</v>
      </c>
      <c r="K231" s="122"/>
      <c r="L231" s="116"/>
      <c r="KW231" s="132"/>
      <c r="LB231" s="132"/>
      <c r="LC231" s="132"/>
    </row>
    <row r="232" spans="1:315" ht="34.9" customHeight="1">
      <c r="A232" s="116"/>
      <c r="B232" s="121"/>
      <c r="C232" s="197"/>
      <c r="D232" s="198">
        <v>10024</v>
      </c>
      <c r="E232" s="185" t="s">
        <v>737</v>
      </c>
      <c r="F232" s="134" t="s">
        <v>591</v>
      </c>
      <c r="G232" s="135">
        <v>21</v>
      </c>
      <c r="H232" s="135">
        <v>204930.25210084036</v>
      </c>
      <c r="I232" s="136">
        <v>243867</v>
      </c>
      <c r="J232" s="137">
        <f t="shared" si="3"/>
        <v>5121207</v>
      </c>
      <c r="K232" s="122"/>
      <c r="L232" s="116"/>
      <c r="KW232" s="132"/>
      <c r="LB232" s="132"/>
      <c r="LC232" s="132"/>
    </row>
    <row r="233" spans="1:315" ht="34.9" customHeight="1">
      <c r="A233" s="116"/>
      <c r="B233" s="121"/>
      <c r="C233" s="197"/>
      <c r="D233" s="214">
        <v>7511</v>
      </c>
      <c r="E233" s="215" t="s">
        <v>738</v>
      </c>
      <c r="F233" s="210" t="s">
        <v>591</v>
      </c>
      <c r="G233" s="209">
        <v>30</v>
      </c>
      <c r="H233" s="209">
        <v>262000</v>
      </c>
      <c r="I233" s="136">
        <v>311780</v>
      </c>
      <c r="J233" s="137">
        <f t="shared" si="3"/>
        <v>9353400</v>
      </c>
      <c r="K233" s="122"/>
      <c r="L233" s="116"/>
      <c r="KW233" s="132"/>
      <c r="LB233" s="132"/>
      <c r="LC233" s="132"/>
    </row>
    <row r="234" spans="1:315" ht="34.9" customHeight="1">
      <c r="A234" s="116"/>
      <c r="B234" s="121"/>
      <c r="C234" s="197"/>
      <c r="D234" s="217" t="s">
        <v>739</v>
      </c>
      <c r="E234" s="217"/>
      <c r="F234" s="217"/>
      <c r="G234" s="217"/>
      <c r="H234" s="217"/>
      <c r="I234" s="217"/>
      <c r="J234" s="217"/>
      <c r="K234" s="122"/>
      <c r="L234" s="116"/>
      <c r="KW234" s="132"/>
      <c r="LB234" s="132"/>
      <c r="LC234" s="132"/>
    </row>
    <row r="235" spans="1:315" ht="75" customHeight="1">
      <c r="A235" s="116"/>
      <c r="B235" s="121"/>
      <c r="C235" s="197"/>
      <c r="D235" s="198">
        <v>1001</v>
      </c>
      <c r="E235" s="216" t="s">
        <v>740</v>
      </c>
      <c r="F235" s="134" t="s">
        <v>509</v>
      </c>
      <c r="G235" s="135">
        <v>11314</v>
      </c>
      <c r="H235" s="135">
        <v>25006.720000000001</v>
      </c>
      <c r="I235" s="136">
        <v>29758</v>
      </c>
      <c r="J235" s="137">
        <f t="shared" si="3"/>
        <v>336682012</v>
      </c>
      <c r="K235" s="122"/>
      <c r="L235" s="116"/>
      <c r="KW235" s="132"/>
      <c r="LB235" s="132"/>
      <c r="LC235" s="132"/>
    </row>
    <row r="236" spans="1:315" ht="63" customHeight="1">
      <c r="A236" s="116"/>
      <c r="B236" s="121"/>
      <c r="C236" s="197"/>
      <c r="D236" s="198">
        <v>1002</v>
      </c>
      <c r="E236" s="216" t="s">
        <v>741</v>
      </c>
      <c r="F236" s="134" t="s">
        <v>509</v>
      </c>
      <c r="G236" s="135">
        <v>4849</v>
      </c>
      <c r="H236" s="206">
        <v>12891.596638655463</v>
      </c>
      <c r="I236" s="136">
        <v>15341</v>
      </c>
      <c r="J236" s="137">
        <f t="shared" si="3"/>
        <v>74388509</v>
      </c>
      <c r="K236" s="122"/>
      <c r="L236" s="116"/>
      <c r="KW236" s="132"/>
      <c r="LB236" s="132"/>
      <c r="LC236" s="132"/>
    </row>
    <row r="237" spans="1:315" ht="34.9" customHeight="1">
      <c r="A237" s="116"/>
      <c r="B237" s="121"/>
      <c r="C237" s="197"/>
      <c r="D237" s="217" t="s">
        <v>742</v>
      </c>
      <c r="E237" s="217"/>
      <c r="F237" s="217"/>
      <c r="G237" s="217"/>
      <c r="H237" s="217"/>
      <c r="I237" s="217"/>
      <c r="J237" s="217"/>
      <c r="K237" s="122"/>
      <c r="L237" s="116"/>
      <c r="KW237" s="132"/>
      <c r="LB237" s="132"/>
      <c r="LC237" s="132"/>
    </row>
    <row r="238" spans="1:315" ht="51" customHeight="1">
      <c r="A238" s="116"/>
      <c r="B238" s="121"/>
      <c r="C238" s="197"/>
      <c r="D238" s="198">
        <v>8001</v>
      </c>
      <c r="E238" s="213" t="s">
        <v>743</v>
      </c>
      <c r="F238" s="134" t="s">
        <v>516</v>
      </c>
      <c r="G238" s="135">
        <v>3642</v>
      </c>
      <c r="H238" s="135">
        <v>13025.210084033613</v>
      </c>
      <c r="I238" s="136">
        <v>15500</v>
      </c>
      <c r="J238" s="137">
        <f t="shared" si="3"/>
        <v>56451000</v>
      </c>
      <c r="K238" s="122"/>
      <c r="L238" s="116"/>
      <c r="KW238" s="132"/>
      <c r="LB238" s="132"/>
      <c r="LC238" s="132"/>
    </row>
    <row r="239" spans="1:315" ht="49.15" customHeight="1">
      <c r="A239" s="116"/>
      <c r="B239" s="121"/>
      <c r="C239" s="197"/>
      <c r="D239" s="198">
        <v>8000</v>
      </c>
      <c r="E239" s="213" t="s">
        <v>744</v>
      </c>
      <c r="F239" s="134" t="s">
        <v>516</v>
      </c>
      <c r="G239" s="135">
        <v>3642</v>
      </c>
      <c r="H239" s="135">
        <v>11000</v>
      </c>
      <c r="I239" s="136">
        <v>13090</v>
      </c>
      <c r="J239" s="137">
        <f t="shared" si="3"/>
        <v>47673780</v>
      </c>
      <c r="K239" s="122"/>
      <c r="L239" s="116"/>
      <c r="KW239" s="132"/>
      <c r="LB239" s="132"/>
      <c r="LC239" s="132"/>
    </row>
    <row r="240" spans="1:315" ht="64.150000000000006" customHeight="1">
      <c r="A240" s="116"/>
      <c r="B240" s="121"/>
      <c r="C240" s="197"/>
      <c r="D240" s="198">
        <v>8002</v>
      </c>
      <c r="E240" s="212" t="s">
        <v>745</v>
      </c>
      <c r="F240" s="134" t="s">
        <v>516</v>
      </c>
      <c r="G240" s="135">
        <v>3642</v>
      </c>
      <c r="H240" s="135">
        <v>16978.991596638658</v>
      </c>
      <c r="I240" s="136">
        <v>20205</v>
      </c>
      <c r="J240" s="137">
        <f t="shared" si="3"/>
        <v>73586610</v>
      </c>
      <c r="K240" s="122"/>
      <c r="L240" s="116"/>
      <c r="KW240" s="132"/>
      <c r="LB240" s="132"/>
      <c r="LC240" s="132"/>
    </row>
    <row r="241" spans="1:317" ht="62.65" customHeight="1">
      <c r="A241" s="116"/>
      <c r="B241" s="121"/>
      <c r="C241" s="197"/>
      <c r="D241" s="198">
        <v>8003</v>
      </c>
      <c r="E241" s="212" t="s">
        <v>746</v>
      </c>
      <c r="F241" s="134" t="s">
        <v>516</v>
      </c>
      <c r="G241" s="135">
        <v>3642</v>
      </c>
      <c r="H241" s="135">
        <v>18263.865546218487</v>
      </c>
      <c r="I241" s="136">
        <v>21734</v>
      </c>
      <c r="J241" s="137">
        <f t="shared" si="3"/>
        <v>79155228</v>
      </c>
      <c r="K241" s="122"/>
      <c r="L241" s="116"/>
      <c r="KW241" s="132"/>
      <c r="LB241" s="132"/>
      <c r="LC241" s="132"/>
    </row>
    <row r="242" spans="1:317" ht="34.9" customHeight="1">
      <c r="A242" s="116"/>
      <c r="B242" s="121"/>
      <c r="C242" s="197"/>
      <c r="D242" s="198">
        <v>7892</v>
      </c>
      <c r="E242" s="212" t="s">
        <v>747</v>
      </c>
      <c r="F242" s="134" t="s">
        <v>568</v>
      </c>
      <c r="G242" s="135">
        <v>162</v>
      </c>
      <c r="H242" s="135">
        <v>319327.731092437</v>
      </c>
      <c r="I242" s="136">
        <v>380000</v>
      </c>
      <c r="J242" s="137">
        <f t="shared" si="3"/>
        <v>61560000</v>
      </c>
      <c r="K242" s="122"/>
      <c r="L242" s="116"/>
      <c r="KW242" s="132"/>
      <c r="LB242" s="132"/>
      <c r="LC242" s="132"/>
    </row>
    <row r="243" spans="1:317" ht="35.65" customHeight="1">
      <c r="A243" s="116"/>
      <c r="B243" s="121"/>
      <c r="C243" s="138"/>
      <c r="D243" s="198">
        <v>9434</v>
      </c>
      <c r="E243" s="185" t="s">
        <v>748</v>
      </c>
      <c r="F243" s="134" t="s">
        <v>583</v>
      </c>
      <c r="G243" s="135">
        <v>33.75724646500715</v>
      </c>
      <c r="H243" s="135">
        <v>320.1680672268908</v>
      </c>
      <c r="I243" s="136">
        <v>381</v>
      </c>
      <c r="J243" s="137">
        <f t="shared" si="3"/>
        <v>12861.510903167724</v>
      </c>
      <c r="K243" s="122"/>
      <c r="L243" s="116"/>
      <c r="KW243" s="132"/>
      <c r="LB243" s="132"/>
      <c r="LC243" s="132">
        <f t="shared" ref="LC243" si="4">LB243-KW243</f>
        <v>0</v>
      </c>
    </row>
    <row r="244" spans="1:317" ht="30" customHeight="1">
      <c r="A244" s="116"/>
      <c r="B244" s="121"/>
      <c r="C244" s="302"/>
      <c r="D244" s="303"/>
      <c r="E244" s="303"/>
      <c r="F244" s="303"/>
      <c r="G244" s="303"/>
      <c r="H244" s="303"/>
      <c r="I244" s="303"/>
      <c r="J244" s="225"/>
      <c r="K244" s="122"/>
      <c r="L244" s="116"/>
    </row>
    <row r="245" spans="1:317" ht="30" customHeight="1">
      <c r="A245" s="116"/>
      <c r="B245" s="121"/>
      <c r="C245" s="304" t="s">
        <v>749</v>
      </c>
      <c r="D245" s="304"/>
      <c r="E245" s="304"/>
      <c r="F245" s="304"/>
      <c r="G245" s="304"/>
      <c r="H245" s="304"/>
      <c r="I245" s="304"/>
      <c r="J245" s="226">
        <f>SUM(J13:J220)</f>
        <v>0</v>
      </c>
      <c r="K245" s="122"/>
      <c r="L245" s="116"/>
    </row>
    <row r="246" spans="1:317" ht="30" customHeight="1">
      <c r="A246" s="116"/>
      <c r="B246" s="121"/>
      <c r="C246" s="304" t="s">
        <v>750</v>
      </c>
      <c r="D246" s="304"/>
      <c r="E246" s="304"/>
      <c r="F246" s="304"/>
      <c r="G246" s="304"/>
      <c r="H246" s="304"/>
      <c r="I246" s="304"/>
      <c r="J246" s="226">
        <f>+SUM(J226:J243)</f>
        <v>812693865.51090312</v>
      </c>
      <c r="K246" s="122"/>
      <c r="L246" s="116"/>
    </row>
    <row r="247" spans="1:317" s="143" customFormat="1" ht="16.149999999999999" thickBot="1">
      <c r="A247" s="139"/>
      <c r="B247" s="140"/>
      <c r="C247" s="144"/>
      <c r="D247" s="145"/>
      <c r="E247" s="145"/>
      <c r="F247" s="145"/>
      <c r="G247" s="145"/>
      <c r="H247" s="145"/>
      <c r="I247" s="145"/>
      <c r="J247" s="186"/>
      <c r="K247" s="141"/>
      <c r="L247" s="139"/>
      <c r="M247" s="146"/>
      <c r="N247" s="146"/>
      <c r="O247" s="146"/>
      <c r="P247" s="146"/>
      <c r="Q247" s="146"/>
      <c r="R247" s="146"/>
      <c r="S247" s="146"/>
      <c r="T247" s="146"/>
      <c r="U247" s="146"/>
      <c r="V247" s="146"/>
      <c r="W247" s="146"/>
      <c r="X247" s="146"/>
      <c r="Y247" s="146"/>
      <c r="Z247" s="146"/>
      <c r="AA247" s="146"/>
      <c r="AB247" s="146"/>
      <c r="AC247" s="146"/>
      <c r="AD247" s="146"/>
      <c r="AE247" s="146"/>
      <c r="AF247" s="146"/>
      <c r="AG247" s="146"/>
      <c r="AH247" s="146"/>
      <c r="AI247" s="146"/>
      <c r="AJ247" s="146"/>
      <c r="AK247" s="146"/>
      <c r="AL247" s="146"/>
      <c r="AM247" s="146"/>
      <c r="AN247" s="146"/>
      <c r="AO247" s="146"/>
      <c r="AP247" s="146"/>
      <c r="AQ247" s="146"/>
      <c r="AR247" s="146"/>
      <c r="AS247" s="146"/>
      <c r="AT247" s="146"/>
      <c r="AU247" s="146"/>
      <c r="AV247" s="146"/>
      <c r="AW247" s="146"/>
      <c r="AX247" s="146"/>
      <c r="AY247" s="146"/>
      <c r="AZ247" s="146"/>
      <c r="BA247" s="146"/>
      <c r="BB247" s="146"/>
      <c r="BC247" s="146"/>
      <c r="BD247" s="146"/>
      <c r="BE247" s="146"/>
      <c r="BF247" s="146"/>
      <c r="BG247" s="146"/>
      <c r="BH247" s="146"/>
      <c r="BI247" s="146"/>
      <c r="BJ247" s="146"/>
      <c r="BK247" s="146"/>
      <c r="BL247" s="146"/>
      <c r="BM247" s="146"/>
      <c r="BN247" s="146"/>
      <c r="BO247" s="146"/>
      <c r="BP247" s="146"/>
      <c r="BQ247" s="146"/>
      <c r="BR247" s="146"/>
      <c r="BS247" s="146"/>
      <c r="BT247" s="146"/>
      <c r="BU247" s="146"/>
      <c r="BV247" s="146"/>
      <c r="BW247" s="146"/>
      <c r="BX247" s="146"/>
      <c r="BY247" s="146"/>
      <c r="BZ247" s="146"/>
      <c r="CA247" s="146"/>
      <c r="CB247" s="146"/>
      <c r="CC247" s="146"/>
      <c r="CD247" s="146"/>
      <c r="CE247" s="146"/>
      <c r="CF247" s="146"/>
      <c r="CG247" s="146"/>
      <c r="CH247" s="146"/>
      <c r="CI247" s="146"/>
      <c r="CJ247" s="146"/>
      <c r="CK247" s="146"/>
      <c r="CL247" s="146"/>
      <c r="CM247" s="146"/>
      <c r="CN247" s="146"/>
      <c r="CO247" s="146"/>
      <c r="CP247" s="146"/>
      <c r="CQ247" s="146"/>
      <c r="CR247" s="146"/>
      <c r="CS247" s="146"/>
      <c r="CT247" s="146"/>
      <c r="CU247" s="146"/>
      <c r="CV247" s="146"/>
      <c r="CW247" s="146"/>
      <c r="CX247" s="146"/>
      <c r="CY247" s="146"/>
      <c r="CZ247" s="146"/>
      <c r="DA247" s="146"/>
      <c r="DB247" s="146"/>
      <c r="DC247" s="146"/>
      <c r="DD247" s="146"/>
      <c r="DE247" s="146"/>
      <c r="DF247" s="146"/>
      <c r="DG247" s="146"/>
      <c r="DH247" s="146"/>
      <c r="DI247" s="146"/>
      <c r="DJ247" s="146"/>
      <c r="DK247" s="146"/>
      <c r="DL247" s="146"/>
      <c r="DM247" s="146"/>
      <c r="DN247" s="146"/>
      <c r="DO247" s="146"/>
      <c r="DP247" s="146"/>
      <c r="DQ247" s="146"/>
      <c r="DR247" s="146"/>
      <c r="DS247" s="146"/>
      <c r="DT247" s="146"/>
      <c r="DU247" s="146"/>
      <c r="DV247" s="146"/>
      <c r="DW247" s="146"/>
      <c r="DX247" s="146"/>
      <c r="DY247" s="146"/>
      <c r="DZ247" s="146"/>
      <c r="EA247" s="146"/>
      <c r="EB247" s="146"/>
      <c r="EC247" s="146"/>
      <c r="ED247" s="146"/>
      <c r="EE247" s="146"/>
      <c r="EF247" s="146"/>
      <c r="EG247" s="146"/>
      <c r="EH247" s="146"/>
      <c r="EI247" s="146"/>
      <c r="EJ247" s="146"/>
      <c r="EK247" s="146"/>
      <c r="EL247" s="146"/>
      <c r="EM247" s="146"/>
      <c r="EN247" s="146"/>
      <c r="EO247" s="146"/>
      <c r="EP247" s="146"/>
      <c r="EQ247" s="146"/>
      <c r="ER247" s="146"/>
      <c r="ES247" s="146"/>
      <c r="ET247" s="146"/>
      <c r="EU247" s="146"/>
      <c r="EV247" s="146"/>
      <c r="EW247" s="146"/>
      <c r="EX247" s="146"/>
      <c r="EY247" s="146"/>
      <c r="EZ247" s="146"/>
      <c r="FA247" s="146"/>
      <c r="FB247" s="146"/>
      <c r="FC247" s="146"/>
      <c r="FD247" s="146"/>
      <c r="FE247" s="146"/>
      <c r="FF247" s="146"/>
      <c r="FG247" s="146"/>
      <c r="FH247" s="146"/>
      <c r="FI247" s="146"/>
      <c r="FJ247" s="146"/>
      <c r="FK247" s="146"/>
      <c r="FL247" s="146"/>
      <c r="FM247" s="146"/>
      <c r="FN247" s="146"/>
      <c r="FO247" s="146"/>
      <c r="FP247" s="146"/>
      <c r="FQ247" s="146"/>
      <c r="FR247" s="146"/>
      <c r="FS247" s="146"/>
      <c r="FT247" s="146"/>
      <c r="FU247" s="146"/>
      <c r="FV247" s="146"/>
      <c r="FW247" s="146"/>
      <c r="FX247" s="146"/>
      <c r="FY247" s="146"/>
      <c r="FZ247" s="146"/>
      <c r="GA247" s="146"/>
      <c r="GB247" s="146"/>
      <c r="GC247" s="146"/>
      <c r="GD247" s="146"/>
      <c r="GE247" s="146"/>
      <c r="GF247" s="146"/>
      <c r="GG247" s="146"/>
      <c r="GH247" s="146"/>
      <c r="GI247" s="146"/>
      <c r="GJ247" s="146"/>
      <c r="GK247" s="146"/>
      <c r="GL247" s="146"/>
      <c r="GM247" s="146"/>
      <c r="GN247" s="146"/>
      <c r="GO247" s="146"/>
      <c r="GP247" s="146"/>
      <c r="GQ247" s="146"/>
      <c r="GR247" s="146"/>
      <c r="GS247" s="146"/>
      <c r="GT247" s="146"/>
      <c r="GU247" s="146"/>
      <c r="GV247" s="146"/>
      <c r="GW247" s="146"/>
      <c r="GX247" s="146"/>
      <c r="GY247" s="146"/>
      <c r="GZ247" s="146"/>
      <c r="HA247" s="146"/>
      <c r="HB247" s="146"/>
      <c r="HC247" s="146"/>
      <c r="HD247" s="146"/>
      <c r="HE247" s="146"/>
      <c r="HF247" s="146"/>
      <c r="HG247" s="146"/>
      <c r="HH247" s="146"/>
      <c r="HI247" s="146"/>
      <c r="HJ247" s="146"/>
      <c r="HK247" s="146"/>
      <c r="HL247" s="146"/>
      <c r="HM247" s="146"/>
      <c r="HN247" s="146"/>
      <c r="HO247" s="146"/>
      <c r="HP247" s="146"/>
      <c r="HQ247" s="146"/>
      <c r="HR247" s="146"/>
      <c r="HS247" s="146"/>
      <c r="HT247" s="146"/>
      <c r="HU247" s="146"/>
      <c r="HV247" s="146"/>
      <c r="HW247" s="146"/>
      <c r="HX247" s="146"/>
      <c r="HY247" s="146"/>
      <c r="HZ247" s="146"/>
      <c r="IA247" s="146"/>
      <c r="IB247" s="146"/>
      <c r="IC247" s="146"/>
      <c r="ID247" s="146"/>
      <c r="IE247" s="146"/>
      <c r="IF247" s="146"/>
      <c r="IG247" s="146"/>
      <c r="IH247" s="146"/>
      <c r="II247" s="146"/>
      <c r="IJ247" s="146"/>
      <c r="IK247" s="146"/>
      <c r="IL247" s="146"/>
      <c r="IM247" s="146"/>
      <c r="IN247" s="146"/>
      <c r="IO247" s="146"/>
      <c r="IP247" s="146"/>
      <c r="IQ247" s="146"/>
      <c r="IR247" s="146"/>
      <c r="IS247" s="146"/>
      <c r="IT247" s="146"/>
      <c r="IU247" s="146"/>
      <c r="IV247" s="146"/>
      <c r="IW247" s="146"/>
      <c r="IX247" s="146"/>
      <c r="IY247" s="146"/>
      <c r="IZ247" s="146"/>
      <c r="JA247" s="146"/>
      <c r="JB247" s="146"/>
      <c r="JC247" s="146"/>
      <c r="JD247" s="146"/>
      <c r="JE247" s="146"/>
      <c r="JF247" s="146"/>
      <c r="JG247" s="146"/>
      <c r="JH247" s="146"/>
      <c r="JI247" s="146"/>
      <c r="JJ247" s="146"/>
      <c r="JK247" s="146"/>
      <c r="JL247" s="146"/>
      <c r="JM247" s="146"/>
      <c r="JN247" s="146"/>
      <c r="JO247" s="146"/>
      <c r="JP247" s="146"/>
      <c r="JQ247" s="146"/>
      <c r="JR247" s="146"/>
      <c r="JS247" s="146"/>
      <c r="JT247" s="146"/>
      <c r="JU247" s="146"/>
      <c r="JV247" s="146"/>
      <c r="JW247" s="146"/>
      <c r="JX247" s="146"/>
      <c r="JY247" s="146"/>
      <c r="JZ247" s="146"/>
      <c r="KA247" s="146"/>
      <c r="KB247" s="146"/>
      <c r="KC247" s="146"/>
      <c r="KD247" s="146"/>
      <c r="KE247" s="146"/>
      <c r="KF247" s="146"/>
      <c r="KG247" s="146"/>
      <c r="KH247" s="146"/>
      <c r="KI247" s="146"/>
      <c r="KJ247" s="146"/>
      <c r="KK247" s="146"/>
      <c r="KL247" s="146"/>
      <c r="KM247" s="146"/>
      <c r="KN247" s="146"/>
      <c r="KO247" s="146"/>
      <c r="KP247" s="146"/>
      <c r="KQ247" s="146"/>
      <c r="KR247" s="146"/>
      <c r="KS247" s="146"/>
      <c r="KT247" s="146"/>
      <c r="KU247" s="146"/>
      <c r="KV247" s="146"/>
      <c r="KW247" s="146"/>
      <c r="KX247" s="146"/>
      <c r="KY247" s="146"/>
      <c r="KZ247" s="146"/>
      <c r="LA247" s="146"/>
      <c r="LB247" s="146"/>
      <c r="LC247" s="146"/>
      <c r="LD247" s="146"/>
      <c r="LE247" s="146"/>
    </row>
    <row r="248" spans="1:317" s="143" customFormat="1" ht="37.9" customHeight="1" thickBot="1">
      <c r="A248" s="139"/>
      <c r="B248" s="140"/>
      <c r="C248" s="147"/>
      <c r="D248" s="189"/>
      <c r="E248" s="334" t="s">
        <v>751</v>
      </c>
      <c r="F248" s="335"/>
      <c r="G248" s="335"/>
      <c r="H248" s="239"/>
      <c r="I248" s="240" t="s">
        <v>752</v>
      </c>
      <c r="J248" s="234">
        <v>772270939.27909708</v>
      </c>
      <c r="K248" s="141"/>
      <c r="L248" s="139"/>
      <c r="M248" s="146"/>
      <c r="N248" s="146"/>
      <c r="O248" s="146"/>
      <c r="P248" s="146"/>
      <c r="Q248" s="146"/>
      <c r="R248" s="146"/>
      <c r="S248" s="146"/>
      <c r="T248" s="146"/>
      <c r="U248" s="146"/>
      <c r="V248" s="146"/>
      <c r="W248" s="146"/>
      <c r="X248" s="146"/>
      <c r="Y248" s="146"/>
      <c r="Z248" s="146"/>
      <c r="AA248" s="146"/>
      <c r="AB248" s="146"/>
      <c r="AC248" s="146"/>
      <c r="AD248" s="146"/>
      <c r="AE248" s="146"/>
      <c r="AF248" s="146"/>
      <c r="AG248" s="146"/>
      <c r="AH248" s="146"/>
      <c r="AI248" s="146"/>
      <c r="AJ248" s="146"/>
      <c r="AK248" s="146"/>
      <c r="AL248" s="146"/>
      <c r="AM248" s="146"/>
      <c r="AN248" s="146"/>
      <c r="AO248" s="146"/>
      <c r="AP248" s="146"/>
      <c r="AQ248" s="146"/>
      <c r="AR248" s="146"/>
      <c r="AS248" s="146"/>
      <c r="AT248" s="146"/>
      <c r="AU248" s="146"/>
      <c r="AV248" s="146"/>
      <c r="AW248" s="146"/>
      <c r="AX248" s="146"/>
      <c r="AY248" s="146"/>
      <c r="AZ248" s="146"/>
      <c r="BA248" s="146"/>
      <c r="BB248" s="146"/>
      <c r="BC248" s="146"/>
      <c r="BD248" s="146"/>
      <c r="BE248" s="146"/>
      <c r="BF248" s="146"/>
      <c r="BG248" s="146"/>
      <c r="BH248" s="146"/>
      <c r="BI248" s="146"/>
      <c r="BJ248" s="146"/>
      <c r="BK248" s="146"/>
      <c r="BL248" s="146"/>
      <c r="BM248" s="146"/>
      <c r="BN248" s="146"/>
      <c r="BO248" s="146"/>
      <c r="BP248" s="146"/>
      <c r="BQ248" s="146"/>
      <c r="BR248" s="146"/>
      <c r="BS248" s="146"/>
      <c r="BT248" s="146"/>
      <c r="BU248" s="146"/>
      <c r="BV248" s="146"/>
      <c r="BW248" s="146"/>
      <c r="BX248" s="146"/>
      <c r="BY248" s="146"/>
      <c r="BZ248" s="146"/>
      <c r="CA248" s="146"/>
      <c r="CB248" s="146"/>
      <c r="CC248" s="146"/>
      <c r="CD248" s="146"/>
      <c r="CE248" s="146"/>
      <c r="CF248" s="146"/>
      <c r="CG248" s="146"/>
      <c r="CH248" s="146"/>
      <c r="CI248" s="146"/>
      <c r="CJ248" s="146"/>
      <c r="CK248" s="146"/>
      <c r="CL248" s="146"/>
      <c r="CM248" s="146"/>
      <c r="CN248" s="146"/>
      <c r="CO248" s="146"/>
      <c r="CP248" s="146"/>
      <c r="CQ248" s="146"/>
      <c r="CR248" s="146"/>
      <c r="CS248" s="146"/>
      <c r="CT248" s="146"/>
      <c r="CU248" s="146"/>
      <c r="CV248" s="146"/>
      <c r="CW248" s="146"/>
      <c r="CX248" s="146"/>
      <c r="CY248" s="146"/>
      <c r="CZ248" s="146"/>
      <c r="DA248" s="146"/>
      <c r="DB248" s="146"/>
      <c r="DC248" s="146"/>
      <c r="DD248" s="146"/>
      <c r="DE248" s="146"/>
      <c r="DF248" s="146"/>
      <c r="DG248" s="146"/>
      <c r="DH248" s="146"/>
      <c r="DI248" s="146"/>
      <c r="DJ248" s="146"/>
      <c r="DK248" s="146"/>
      <c r="DL248" s="146"/>
      <c r="DM248" s="146"/>
      <c r="DN248" s="146"/>
      <c r="DO248" s="146"/>
      <c r="DP248" s="146"/>
      <c r="DQ248" s="146"/>
      <c r="DR248" s="146"/>
      <c r="DS248" s="146"/>
      <c r="DT248" s="146"/>
      <c r="DU248" s="146"/>
      <c r="DV248" s="146"/>
      <c r="DW248" s="146"/>
      <c r="DX248" s="146"/>
      <c r="DY248" s="146"/>
      <c r="DZ248" s="146"/>
      <c r="EA248" s="146"/>
      <c r="EB248" s="146"/>
      <c r="EC248" s="146"/>
      <c r="ED248" s="146"/>
      <c r="EE248" s="146"/>
      <c r="EF248" s="146"/>
      <c r="EG248" s="146"/>
      <c r="EH248" s="146"/>
      <c r="EI248" s="146"/>
      <c r="EJ248" s="146"/>
      <c r="EK248" s="146"/>
      <c r="EL248" s="146"/>
      <c r="EM248" s="146"/>
      <c r="EN248" s="146"/>
      <c r="EO248" s="146"/>
      <c r="EP248" s="146"/>
      <c r="EQ248" s="146"/>
      <c r="ER248" s="146"/>
      <c r="ES248" s="146"/>
      <c r="ET248" s="146"/>
      <c r="EU248" s="146"/>
      <c r="EV248" s="146"/>
      <c r="EW248" s="146"/>
      <c r="EX248" s="146"/>
      <c r="EY248" s="146"/>
      <c r="EZ248" s="146"/>
      <c r="FA248" s="146"/>
      <c r="FB248" s="146"/>
      <c r="FC248" s="146"/>
      <c r="FD248" s="146"/>
      <c r="FE248" s="146"/>
      <c r="FF248" s="146"/>
      <c r="FG248" s="146"/>
      <c r="FH248" s="146"/>
      <c r="FI248" s="146"/>
      <c r="FJ248" s="146"/>
      <c r="FK248" s="146"/>
      <c r="FL248" s="146"/>
      <c r="FM248" s="146"/>
      <c r="FN248" s="146"/>
      <c r="FO248" s="146"/>
      <c r="FP248" s="146"/>
      <c r="FQ248" s="146"/>
      <c r="FR248" s="146"/>
      <c r="FS248" s="146"/>
      <c r="FT248" s="146"/>
      <c r="FU248" s="146"/>
      <c r="FV248" s="146"/>
      <c r="FW248" s="146"/>
      <c r="FX248" s="146"/>
      <c r="FY248" s="146"/>
      <c r="FZ248" s="146"/>
      <c r="GA248" s="146"/>
      <c r="GB248" s="146"/>
      <c r="GC248" s="146"/>
      <c r="GD248" s="146"/>
      <c r="GE248" s="146"/>
      <c r="GF248" s="146"/>
      <c r="GG248" s="146"/>
      <c r="GH248" s="146"/>
      <c r="GI248" s="146"/>
      <c r="GJ248" s="146"/>
      <c r="GK248" s="146"/>
      <c r="GL248" s="146"/>
      <c r="GM248" s="146"/>
      <c r="GN248" s="146"/>
      <c r="GO248" s="146"/>
      <c r="GP248" s="146"/>
      <c r="GQ248" s="146"/>
      <c r="GR248" s="146"/>
      <c r="GS248" s="146"/>
      <c r="GT248" s="146"/>
      <c r="GU248" s="146"/>
      <c r="GV248" s="146"/>
      <c r="GW248" s="146"/>
      <c r="GX248" s="146"/>
      <c r="GY248" s="146"/>
      <c r="GZ248" s="146"/>
      <c r="HA248" s="146"/>
      <c r="HB248" s="146"/>
      <c r="HC248" s="146"/>
      <c r="HD248" s="146"/>
      <c r="HE248" s="146"/>
      <c r="HF248" s="146"/>
      <c r="HG248" s="146"/>
      <c r="HH248" s="146"/>
      <c r="HI248" s="146"/>
      <c r="HJ248" s="146"/>
      <c r="HK248" s="146"/>
      <c r="HL248" s="146"/>
      <c r="HM248" s="146"/>
      <c r="HN248" s="146"/>
      <c r="HO248" s="146"/>
      <c r="HP248" s="146"/>
      <c r="HQ248" s="146"/>
      <c r="HR248" s="146"/>
      <c r="HS248" s="146"/>
      <c r="HT248" s="146"/>
      <c r="HU248" s="146"/>
      <c r="HV248" s="146"/>
      <c r="HW248" s="146"/>
      <c r="HX248" s="146"/>
      <c r="HY248" s="146"/>
      <c r="HZ248" s="146"/>
      <c r="IA248" s="146"/>
      <c r="IB248" s="146"/>
      <c r="IC248" s="146"/>
      <c r="ID248" s="146"/>
      <c r="IE248" s="146"/>
      <c r="IF248" s="146"/>
      <c r="IG248" s="146"/>
      <c r="IH248" s="146"/>
      <c r="II248" s="146"/>
      <c r="IJ248" s="146"/>
      <c r="IK248" s="146"/>
      <c r="IL248" s="146"/>
      <c r="IM248" s="146"/>
      <c r="IN248" s="146"/>
      <c r="IO248" s="146"/>
      <c r="IP248" s="146"/>
      <c r="IQ248" s="146"/>
      <c r="IR248" s="146"/>
      <c r="IS248" s="146"/>
      <c r="IT248" s="146"/>
      <c r="IU248" s="146"/>
      <c r="IV248" s="146"/>
      <c r="IW248" s="146"/>
      <c r="IX248" s="146"/>
      <c r="IY248" s="146"/>
      <c r="IZ248" s="146"/>
      <c r="JA248" s="146"/>
      <c r="JB248" s="146"/>
      <c r="JC248" s="146"/>
      <c r="JD248" s="146"/>
      <c r="JE248" s="146"/>
      <c r="JF248" s="146"/>
      <c r="JG248" s="146"/>
      <c r="JH248" s="146"/>
      <c r="JI248" s="146"/>
      <c r="JJ248" s="146"/>
      <c r="JK248" s="146"/>
      <c r="JL248" s="146"/>
      <c r="JM248" s="146"/>
      <c r="JN248" s="146"/>
      <c r="JO248" s="146"/>
      <c r="JP248" s="146"/>
      <c r="JQ248" s="146"/>
      <c r="JR248" s="146"/>
      <c r="JS248" s="146"/>
      <c r="JT248" s="146"/>
      <c r="JU248" s="146"/>
      <c r="JV248" s="146"/>
      <c r="JW248" s="146"/>
      <c r="JX248" s="146"/>
      <c r="JY248" s="146"/>
      <c r="JZ248" s="146"/>
      <c r="KA248" s="146"/>
      <c r="KB248" s="146"/>
      <c r="KC248" s="146"/>
      <c r="KD248" s="146"/>
      <c r="KE248" s="146"/>
      <c r="KF248" s="146"/>
      <c r="KG248" s="146"/>
      <c r="KH248" s="146"/>
      <c r="KI248" s="146"/>
      <c r="KJ248" s="146"/>
      <c r="KK248" s="146"/>
      <c r="KL248" s="146"/>
      <c r="KM248" s="146"/>
      <c r="KN248" s="146"/>
      <c r="KO248" s="146"/>
      <c r="KP248" s="146"/>
      <c r="KQ248" s="146"/>
      <c r="KR248" s="146"/>
      <c r="KS248" s="146"/>
      <c r="KT248" s="146"/>
      <c r="KU248" s="146"/>
      <c r="KV248" s="146"/>
      <c r="KW248" s="146"/>
      <c r="KX248" s="146"/>
      <c r="KY248" s="146"/>
      <c r="KZ248" s="146"/>
      <c r="LA248" s="146"/>
      <c r="LB248" s="146"/>
      <c r="LC248" s="146"/>
      <c r="LD248" s="146"/>
      <c r="LE248" s="146"/>
    </row>
    <row r="249" spans="1:317" s="143" customFormat="1" ht="37.9" customHeight="1" thickBot="1">
      <c r="A249" s="139"/>
      <c r="B249" s="140"/>
      <c r="C249" s="147"/>
      <c r="D249" s="189"/>
      <c r="E249" s="331" t="s">
        <v>753</v>
      </c>
      <c r="F249" s="332"/>
      <c r="G249" s="332"/>
      <c r="H249" s="238"/>
      <c r="I249" s="241">
        <v>4.1792000000000003E-2</v>
      </c>
      <c r="J249" s="235"/>
      <c r="K249" s="141"/>
      <c r="L249" s="139"/>
      <c r="M249" s="233"/>
      <c r="N249" s="230"/>
    </row>
    <row r="250" spans="1:317" s="143" customFormat="1" ht="37.9" customHeight="1" thickBot="1">
      <c r="A250" s="139"/>
      <c r="B250" s="140"/>
      <c r="C250" s="147"/>
      <c r="D250" s="189"/>
      <c r="E250" s="331" t="s">
        <v>754</v>
      </c>
      <c r="F250" s="332"/>
      <c r="G250" s="332"/>
      <c r="H250" s="238"/>
      <c r="I250" s="241">
        <v>2.2169000000000001E-2</v>
      </c>
      <c r="J250" s="235"/>
      <c r="K250" s="141"/>
      <c r="L250" s="139"/>
      <c r="M250" s="229"/>
    </row>
    <row r="251" spans="1:317" s="143" customFormat="1" ht="37.9" customHeight="1" thickBot="1">
      <c r="A251" s="139"/>
      <c r="B251" s="140"/>
      <c r="C251" s="147"/>
      <c r="D251" s="189"/>
      <c r="E251" s="331" t="s">
        <v>755</v>
      </c>
      <c r="F251" s="332"/>
      <c r="G251" s="332"/>
      <c r="H251" s="238"/>
      <c r="I251" s="241">
        <v>2.0926E-2</v>
      </c>
      <c r="J251" s="235"/>
      <c r="K251" s="141"/>
      <c r="L251" s="139"/>
      <c r="M251" s="229"/>
    </row>
    <row r="252" spans="1:317" s="143" customFormat="1" ht="30" customHeight="1" thickBot="1">
      <c r="A252" s="139"/>
      <c r="B252" s="140"/>
      <c r="C252" s="147"/>
      <c r="D252" s="190"/>
      <c r="E252" s="331" t="s">
        <v>756</v>
      </c>
      <c r="F252" s="332"/>
      <c r="G252" s="332"/>
      <c r="H252" s="238"/>
      <c r="I252" s="242" t="s">
        <v>752</v>
      </c>
      <c r="J252" s="236">
        <v>161689876</v>
      </c>
      <c r="K252" s="141"/>
      <c r="L252" s="139"/>
      <c r="M252" s="142"/>
    </row>
    <row r="253" spans="1:317" s="143" customFormat="1" ht="30" customHeight="1" thickBot="1">
      <c r="A253" s="139"/>
      <c r="B253" s="140"/>
      <c r="C253" s="147"/>
      <c r="D253" s="190"/>
      <c r="E253" s="336" t="s">
        <v>781</v>
      </c>
      <c r="F253" s="337"/>
      <c r="G253" s="337"/>
      <c r="H253" s="337"/>
      <c r="I253" s="243"/>
      <c r="J253" s="244">
        <f>+J245+J246+J248+J249+J250+J251+J252</f>
        <v>1746654680.7900002</v>
      </c>
      <c r="K253" s="141"/>
      <c r="L253" s="139"/>
      <c r="M253" s="142"/>
    </row>
    <row r="254" spans="1:317" s="143" customFormat="1" ht="30" customHeight="1" thickBot="1">
      <c r="A254" s="139"/>
      <c r="B254" s="140"/>
      <c r="C254" s="147"/>
      <c r="D254" s="190"/>
      <c r="E254" s="331" t="s">
        <v>757</v>
      </c>
      <c r="F254" s="332"/>
      <c r="G254" s="332"/>
      <c r="H254" s="332"/>
      <c r="I254" s="333"/>
      <c r="J254" s="236"/>
      <c r="K254" s="141"/>
      <c r="L254" s="139"/>
      <c r="M254" s="142"/>
    </row>
    <row r="255" spans="1:317" s="143" customFormat="1" ht="30" customHeight="1" thickBot="1">
      <c r="A255" s="139"/>
      <c r="B255" s="140"/>
      <c r="C255" s="148"/>
      <c r="D255" s="149"/>
      <c r="E255" s="326" t="s">
        <v>758</v>
      </c>
      <c r="F255" s="327"/>
      <c r="G255" s="327"/>
      <c r="H255" s="327"/>
      <c r="I255" s="328"/>
      <c r="J255" s="237">
        <f>+J253+J254</f>
        <v>1746654680.7900002</v>
      </c>
      <c r="K255" s="141"/>
      <c r="L255" s="139"/>
      <c r="M255" s="132"/>
      <c r="N255" s="132"/>
      <c r="O255" s="132"/>
      <c r="P255" s="132"/>
      <c r="Q255" s="132"/>
      <c r="R255" s="132"/>
      <c r="S255" s="132"/>
      <c r="T255" s="132"/>
      <c r="U255" s="132"/>
      <c r="V255" s="132"/>
      <c r="W255" s="132"/>
      <c r="X255" s="132"/>
      <c r="Y255" s="132"/>
      <c r="Z255" s="132"/>
      <c r="AA255" s="132"/>
      <c r="AB255" s="132"/>
      <c r="AC255" s="132"/>
      <c r="AD255" s="132"/>
      <c r="AE255" s="132"/>
      <c r="AF255" s="132"/>
      <c r="AG255" s="132"/>
      <c r="AH255" s="132"/>
      <c r="AI255" s="132"/>
      <c r="AJ255" s="132"/>
      <c r="AK255" s="132"/>
      <c r="AL255" s="132"/>
      <c r="AM255" s="132"/>
      <c r="AN255" s="132"/>
      <c r="AO255" s="132"/>
      <c r="AP255" s="132"/>
      <c r="AQ255" s="132"/>
      <c r="AR255" s="132"/>
      <c r="AS255" s="132"/>
      <c r="AT255" s="132"/>
      <c r="AU255" s="132"/>
      <c r="AV255" s="132"/>
      <c r="AW255" s="132"/>
      <c r="AX255" s="132"/>
      <c r="AY255" s="132"/>
      <c r="AZ255" s="132"/>
      <c r="BA255" s="132"/>
      <c r="BB255" s="132"/>
      <c r="BC255" s="132"/>
      <c r="BD255" s="132"/>
      <c r="BE255" s="132"/>
      <c r="BF255" s="132"/>
      <c r="BG255" s="132"/>
      <c r="BH255" s="132"/>
      <c r="BI255" s="132"/>
      <c r="BJ255" s="132"/>
      <c r="BK255" s="132"/>
      <c r="BL255" s="132"/>
      <c r="BM255" s="132"/>
      <c r="BN255" s="132"/>
      <c r="BO255" s="132"/>
      <c r="BP255" s="132"/>
      <c r="BQ255" s="132"/>
      <c r="BR255" s="132"/>
      <c r="BS255" s="132"/>
      <c r="BT255" s="132"/>
      <c r="BU255" s="132"/>
      <c r="BV255" s="132"/>
      <c r="BW255" s="132"/>
      <c r="BX255" s="132"/>
      <c r="BY255" s="132"/>
      <c r="BZ255" s="132"/>
      <c r="CA255" s="132"/>
      <c r="CB255" s="132"/>
      <c r="CC255" s="132"/>
      <c r="CD255" s="132"/>
      <c r="CE255" s="132"/>
      <c r="CF255" s="132"/>
      <c r="CG255" s="132"/>
      <c r="CH255" s="132"/>
      <c r="CI255" s="132"/>
      <c r="CJ255" s="132"/>
      <c r="CK255" s="132"/>
      <c r="CL255" s="132"/>
      <c r="CM255" s="132"/>
      <c r="CN255" s="132"/>
      <c r="CO255" s="132"/>
      <c r="CP255" s="132"/>
      <c r="CQ255" s="132"/>
      <c r="CR255" s="132"/>
      <c r="CS255" s="132"/>
      <c r="CT255" s="132"/>
      <c r="CU255" s="132"/>
      <c r="CV255" s="132"/>
      <c r="CW255" s="132"/>
      <c r="CX255" s="132"/>
      <c r="CY255" s="132"/>
      <c r="CZ255" s="132"/>
      <c r="DA255" s="132"/>
      <c r="DB255" s="132"/>
      <c r="DC255" s="132"/>
      <c r="DD255" s="132"/>
      <c r="DE255" s="132"/>
      <c r="DF255" s="132"/>
      <c r="DG255" s="132"/>
      <c r="DH255" s="132"/>
      <c r="DI255" s="132"/>
      <c r="DJ255" s="132"/>
      <c r="DK255" s="132"/>
      <c r="DL255" s="132"/>
      <c r="DM255" s="132"/>
      <c r="DN255" s="132"/>
      <c r="DO255" s="132"/>
      <c r="DP255" s="132"/>
      <c r="DQ255" s="132"/>
      <c r="DR255" s="132"/>
      <c r="DS255" s="132"/>
      <c r="DT255" s="132"/>
      <c r="DU255" s="132"/>
      <c r="DV255" s="132"/>
      <c r="DW255" s="132"/>
      <c r="DX255" s="132"/>
      <c r="DY255" s="132"/>
      <c r="DZ255" s="132"/>
      <c r="EA255" s="132"/>
      <c r="EB255" s="132"/>
      <c r="EC255" s="132"/>
      <c r="ED255" s="132"/>
      <c r="EE255" s="132"/>
      <c r="EF255" s="132"/>
      <c r="EG255" s="132"/>
      <c r="EH255" s="132"/>
      <c r="EI255" s="132"/>
      <c r="EJ255" s="132"/>
      <c r="EK255" s="132"/>
      <c r="EL255" s="132"/>
      <c r="EM255" s="132"/>
      <c r="EN255" s="132"/>
      <c r="EO255" s="132"/>
      <c r="EP255" s="132"/>
      <c r="EQ255" s="132"/>
      <c r="ER255" s="132"/>
      <c r="ES255" s="132"/>
      <c r="ET255" s="132"/>
      <c r="EU255" s="132"/>
      <c r="EV255" s="132"/>
      <c r="EW255" s="132"/>
      <c r="EX255" s="132"/>
      <c r="EY255" s="132"/>
      <c r="EZ255" s="132"/>
      <c r="FA255" s="132"/>
      <c r="FB255" s="132"/>
      <c r="FC255" s="132"/>
      <c r="FD255" s="132"/>
      <c r="FE255" s="132"/>
      <c r="FF255" s="132"/>
      <c r="FG255" s="132"/>
      <c r="FH255" s="132"/>
      <c r="FI255" s="132"/>
      <c r="FJ255" s="132"/>
      <c r="FK255" s="132"/>
      <c r="FL255" s="132"/>
      <c r="FM255" s="132"/>
      <c r="FN255" s="132"/>
      <c r="FO255" s="132"/>
      <c r="FP255" s="132"/>
      <c r="FQ255" s="132"/>
      <c r="FR255" s="132"/>
      <c r="FS255" s="132"/>
      <c r="FT255" s="132"/>
      <c r="FU255" s="132"/>
      <c r="FV255" s="132"/>
      <c r="FW255" s="132"/>
      <c r="FX255" s="132"/>
      <c r="FY255" s="132"/>
      <c r="FZ255" s="132"/>
      <c r="GA255" s="132"/>
      <c r="GB255" s="132"/>
      <c r="GC255" s="132"/>
      <c r="GD255" s="132"/>
      <c r="GE255" s="132"/>
      <c r="GF255" s="132"/>
      <c r="GG255" s="132"/>
      <c r="GH255" s="132"/>
      <c r="GI255" s="132"/>
      <c r="GJ255" s="132"/>
      <c r="GK255" s="132"/>
      <c r="GL255" s="132"/>
      <c r="GM255" s="132"/>
      <c r="GN255" s="132"/>
      <c r="GO255" s="132"/>
      <c r="GP255" s="132"/>
      <c r="GQ255" s="132"/>
      <c r="GR255" s="132"/>
      <c r="GS255" s="132"/>
      <c r="GT255" s="132"/>
      <c r="GU255" s="132"/>
      <c r="GV255" s="132"/>
      <c r="GW255" s="132"/>
      <c r="GX255" s="132"/>
      <c r="GY255" s="132"/>
      <c r="GZ255" s="132"/>
      <c r="HA255" s="132"/>
      <c r="HB255" s="132"/>
      <c r="HC255" s="132"/>
      <c r="HD255" s="132"/>
      <c r="HE255" s="132"/>
      <c r="HF255" s="132"/>
      <c r="HG255" s="132"/>
      <c r="HH255" s="132"/>
      <c r="HI255" s="132"/>
      <c r="HJ255" s="132"/>
      <c r="HK255" s="132"/>
      <c r="HL255" s="132"/>
      <c r="HM255" s="132"/>
      <c r="HN255" s="132"/>
      <c r="HO255" s="132"/>
      <c r="HP255" s="132"/>
      <c r="HQ255" s="132"/>
      <c r="HR255" s="132"/>
      <c r="HS255" s="132"/>
      <c r="HT255" s="132"/>
      <c r="HU255" s="132"/>
      <c r="HV255" s="132"/>
      <c r="HW255" s="132"/>
      <c r="HX255" s="132"/>
      <c r="HY255" s="132"/>
      <c r="HZ255" s="132"/>
      <c r="IA255" s="132"/>
      <c r="IB255" s="132"/>
      <c r="IC255" s="132"/>
      <c r="ID255" s="132"/>
      <c r="IE255" s="132"/>
      <c r="IF255" s="132"/>
      <c r="IG255" s="132"/>
      <c r="IH255" s="132"/>
      <c r="II255" s="132"/>
      <c r="IJ255" s="132"/>
      <c r="IK255" s="132"/>
      <c r="IL255" s="132"/>
      <c r="IM255" s="132"/>
      <c r="IN255" s="132"/>
      <c r="IO255" s="132"/>
      <c r="IP255" s="132"/>
      <c r="IQ255" s="132"/>
      <c r="IR255" s="132"/>
      <c r="IS255" s="132"/>
      <c r="IT255" s="132"/>
      <c r="IU255" s="132"/>
      <c r="IV255" s="132"/>
      <c r="IW255" s="132"/>
      <c r="IX255" s="132"/>
      <c r="IY255" s="132"/>
      <c r="IZ255" s="132"/>
      <c r="JA255" s="132"/>
      <c r="JB255" s="132"/>
      <c r="JC255" s="132"/>
      <c r="JD255" s="132"/>
      <c r="JE255" s="132"/>
      <c r="JF255" s="132"/>
      <c r="JG255" s="132"/>
      <c r="JH255" s="132"/>
      <c r="JI255" s="132"/>
      <c r="JJ255" s="132"/>
      <c r="JK255" s="132"/>
      <c r="JL255" s="132"/>
      <c r="JM255" s="132"/>
      <c r="JN255" s="132"/>
      <c r="JO255" s="132"/>
      <c r="JP255" s="132"/>
      <c r="JQ255" s="132"/>
      <c r="JR255" s="132"/>
      <c r="JS255" s="132"/>
      <c r="JT255" s="132"/>
      <c r="JU255" s="132"/>
      <c r="JV255" s="132"/>
      <c r="JW255" s="132"/>
      <c r="JX255" s="132"/>
      <c r="JY255" s="132"/>
      <c r="JZ255" s="132"/>
      <c r="KA255" s="132"/>
      <c r="KB255" s="132"/>
      <c r="KC255" s="132"/>
      <c r="KD255" s="132"/>
      <c r="KE255" s="132"/>
      <c r="KF255" s="132"/>
      <c r="KG255" s="132"/>
      <c r="KH255" s="132"/>
      <c r="KI255" s="132"/>
      <c r="KJ255" s="132"/>
      <c r="KK255" s="132"/>
      <c r="KL255" s="132"/>
      <c r="KM255" s="132"/>
      <c r="KN255" s="132"/>
      <c r="KO255" s="132"/>
      <c r="KP255" s="132"/>
      <c r="KQ255" s="132"/>
      <c r="KR255" s="132"/>
      <c r="KS255" s="132"/>
      <c r="KT255" s="132"/>
      <c r="KU255" s="132"/>
      <c r="KV255" s="132"/>
      <c r="KW255" s="132"/>
      <c r="KX255" s="132"/>
      <c r="KY255" s="132"/>
      <c r="KZ255" s="132"/>
      <c r="LA255" s="132"/>
      <c r="LB255" s="132"/>
      <c r="LC255" s="132"/>
      <c r="LD255" s="132"/>
      <c r="LE255" s="132"/>
    </row>
    <row r="256" spans="1:317" s="143" customFormat="1" ht="16.149999999999999" thickBot="1">
      <c r="A256" s="139"/>
      <c r="B256" s="140"/>
      <c r="C256" s="150"/>
      <c r="D256" s="189"/>
      <c r="E256" s="150"/>
      <c r="F256" s="150"/>
      <c r="G256" s="150"/>
      <c r="H256" s="150"/>
      <c r="I256" s="150"/>
      <c r="J256" s="191"/>
      <c r="K256" s="141"/>
      <c r="L256" s="139"/>
    </row>
    <row r="257" spans="1:317" s="143" customFormat="1" ht="15.6">
      <c r="A257" s="139"/>
      <c r="B257" s="140"/>
      <c r="C257" s="151"/>
      <c r="D257" s="322"/>
      <c r="E257" s="322"/>
      <c r="F257" s="322"/>
      <c r="G257" s="322"/>
      <c r="H257" s="322"/>
      <c r="I257" s="322"/>
      <c r="J257" s="323"/>
      <c r="K257" s="152"/>
      <c r="L257" s="204"/>
      <c r="M257" s="142"/>
      <c r="N257" s="142"/>
      <c r="O257" s="142"/>
      <c r="P257" s="142"/>
      <c r="Q257" s="142"/>
      <c r="R257" s="142"/>
      <c r="S257" s="142"/>
      <c r="T257" s="142"/>
      <c r="U257" s="142"/>
      <c r="V257" s="142"/>
      <c r="W257" s="142"/>
      <c r="X257" s="142"/>
      <c r="Y257" s="142"/>
      <c r="Z257" s="142"/>
      <c r="AA257" s="142"/>
      <c r="AB257" s="142"/>
      <c r="AC257" s="142"/>
      <c r="AD257" s="142"/>
      <c r="AE257" s="142"/>
      <c r="AF257" s="142"/>
      <c r="AG257" s="142"/>
      <c r="AH257" s="142"/>
      <c r="AI257" s="142"/>
      <c r="AJ257" s="142"/>
      <c r="AK257" s="142"/>
      <c r="AL257" s="142"/>
      <c r="AM257" s="142"/>
      <c r="AN257" s="142"/>
      <c r="AO257" s="142"/>
      <c r="AP257" s="142"/>
      <c r="AQ257" s="142"/>
      <c r="AR257" s="142"/>
      <c r="AS257" s="142"/>
      <c r="AT257" s="142"/>
      <c r="AU257" s="142"/>
      <c r="AV257" s="142"/>
      <c r="AW257" s="142"/>
      <c r="AX257" s="142"/>
      <c r="AY257" s="142"/>
      <c r="AZ257" s="142"/>
      <c r="BA257" s="142"/>
      <c r="BB257" s="142"/>
      <c r="BC257" s="142"/>
      <c r="BD257" s="142"/>
      <c r="BE257" s="142"/>
      <c r="BF257" s="142"/>
      <c r="BG257" s="142"/>
      <c r="BH257" s="142"/>
      <c r="BI257" s="142"/>
      <c r="BJ257" s="142"/>
      <c r="BK257" s="142"/>
      <c r="BL257" s="142"/>
      <c r="BM257" s="142"/>
      <c r="BN257" s="142"/>
      <c r="BO257" s="142"/>
      <c r="BP257" s="142"/>
      <c r="BQ257" s="142"/>
      <c r="BR257" s="142"/>
      <c r="BS257" s="142"/>
      <c r="BT257" s="142"/>
      <c r="BU257" s="142"/>
      <c r="BV257" s="142"/>
      <c r="BW257" s="142"/>
      <c r="BX257" s="142"/>
      <c r="BY257" s="142"/>
      <c r="BZ257" s="142"/>
      <c r="CA257" s="142"/>
      <c r="CB257" s="142"/>
      <c r="CC257" s="142"/>
      <c r="CD257" s="142"/>
      <c r="CE257" s="142"/>
      <c r="CF257" s="142"/>
      <c r="CG257" s="142"/>
      <c r="CH257" s="142"/>
      <c r="CI257" s="142"/>
      <c r="CJ257" s="142"/>
      <c r="CK257" s="142"/>
      <c r="CL257" s="142"/>
      <c r="CM257" s="142"/>
      <c r="CN257" s="142"/>
      <c r="CO257" s="142"/>
      <c r="CP257" s="142"/>
      <c r="CQ257" s="142"/>
      <c r="CR257" s="142"/>
      <c r="CS257" s="142"/>
      <c r="CT257" s="142"/>
      <c r="CU257" s="142"/>
      <c r="CV257" s="142"/>
      <c r="CW257" s="142"/>
      <c r="CX257" s="142"/>
      <c r="CY257" s="142"/>
      <c r="CZ257" s="142"/>
      <c r="DA257" s="142"/>
      <c r="DB257" s="142"/>
      <c r="DC257" s="142"/>
      <c r="DD257" s="142"/>
      <c r="DE257" s="142"/>
      <c r="DF257" s="142"/>
      <c r="DG257" s="142"/>
      <c r="DH257" s="142"/>
      <c r="DI257" s="142"/>
      <c r="DJ257" s="142"/>
      <c r="DK257" s="142"/>
      <c r="DL257" s="142"/>
      <c r="DM257" s="142"/>
      <c r="DN257" s="142"/>
      <c r="DO257" s="142"/>
      <c r="DP257" s="142"/>
      <c r="DQ257" s="142"/>
      <c r="DR257" s="142"/>
      <c r="DS257" s="142"/>
      <c r="DT257" s="142"/>
      <c r="DU257" s="142"/>
      <c r="DV257" s="142"/>
      <c r="DW257" s="142"/>
      <c r="DX257" s="142"/>
      <c r="DY257" s="142"/>
      <c r="DZ257" s="142"/>
      <c r="EA257" s="142"/>
      <c r="EB257" s="142"/>
      <c r="EC257" s="142"/>
      <c r="ED257" s="142"/>
      <c r="EE257" s="142"/>
      <c r="EF257" s="142"/>
      <c r="EG257" s="142"/>
      <c r="EH257" s="142"/>
      <c r="EI257" s="142"/>
      <c r="EJ257" s="142"/>
      <c r="EK257" s="142"/>
      <c r="EL257" s="142"/>
      <c r="EM257" s="142"/>
      <c r="EN257" s="142"/>
      <c r="EO257" s="142"/>
      <c r="EP257" s="142"/>
      <c r="EQ257" s="142"/>
      <c r="ER257" s="142"/>
      <c r="ES257" s="142"/>
      <c r="ET257" s="142"/>
      <c r="EU257" s="142"/>
      <c r="EV257" s="142"/>
      <c r="EW257" s="142"/>
      <c r="EX257" s="142"/>
      <c r="EY257" s="142"/>
      <c r="EZ257" s="142"/>
      <c r="FA257" s="142"/>
      <c r="FB257" s="142"/>
      <c r="FC257" s="142"/>
      <c r="FD257" s="142"/>
      <c r="FE257" s="142"/>
      <c r="FF257" s="142"/>
      <c r="FG257" s="142"/>
      <c r="FH257" s="142"/>
      <c r="FI257" s="142"/>
      <c r="FJ257" s="142"/>
      <c r="FK257" s="142"/>
      <c r="FL257" s="142"/>
      <c r="FM257" s="142"/>
      <c r="FN257" s="142"/>
      <c r="FO257" s="142"/>
      <c r="FP257" s="142"/>
      <c r="FQ257" s="142"/>
      <c r="FR257" s="142"/>
      <c r="FS257" s="142"/>
      <c r="FT257" s="142"/>
      <c r="FU257" s="142"/>
      <c r="FV257" s="142"/>
      <c r="FW257" s="142"/>
      <c r="FX257" s="142"/>
      <c r="FY257" s="142"/>
      <c r="FZ257" s="142"/>
      <c r="GA257" s="142"/>
      <c r="GB257" s="142"/>
      <c r="GC257" s="142"/>
      <c r="GD257" s="142"/>
      <c r="GE257" s="142"/>
      <c r="GF257" s="142"/>
      <c r="GG257" s="142"/>
      <c r="GH257" s="142"/>
      <c r="GI257" s="142"/>
      <c r="GJ257" s="142"/>
      <c r="GK257" s="142"/>
      <c r="GL257" s="142"/>
      <c r="GM257" s="142"/>
      <c r="GN257" s="142"/>
      <c r="GO257" s="142"/>
      <c r="GP257" s="142"/>
      <c r="GQ257" s="142"/>
      <c r="GR257" s="142"/>
      <c r="GS257" s="142"/>
      <c r="GT257" s="142"/>
      <c r="GU257" s="142"/>
      <c r="GV257" s="142"/>
      <c r="GW257" s="142"/>
      <c r="GX257" s="142"/>
      <c r="GY257" s="142"/>
      <c r="GZ257" s="142"/>
      <c r="HA257" s="142"/>
      <c r="HB257" s="142"/>
      <c r="HC257" s="142"/>
      <c r="HD257" s="142"/>
      <c r="HE257" s="142"/>
      <c r="HF257" s="142"/>
      <c r="HG257" s="142"/>
      <c r="HH257" s="142"/>
      <c r="HI257" s="142"/>
      <c r="HJ257" s="142"/>
      <c r="HK257" s="142"/>
      <c r="HL257" s="142"/>
      <c r="HM257" s="142"/>
      <c r="HN257" s="142"/>
      <c r="HO257" s="142"/>
      <c r="HP257" s="142"/>
      <c r="HQ257" s="142"/>
      <c r="HR257" s="142"/>
      <c r="HS257" s="142"/>
      <c r="HT257" s="142"/>
      <c r="HU257" s="142"/>
      <c r="HV257" s="142"/>
      <c r="HW257" s="142"/>
      <c r="HX257" s="142"/>
      <c r="HY257" s="142"/>
      <c r="HZ257" s="142"/>
      <c r="IA257" s="142"/>
      <c r="IB257" s="142"/>
      <c r="IC257" s="142"/>
      <c r="ID257" s="142"/>
      <c r="IE257" s="142"/>
      <c r="IF257" s="142"/>
      <c r="IG257" s="142"/>
      <c r="IH257" s="142"/>
      <c r="II257" s="142"/>
      <c r="IJ257" s="142"/>
      <c r="IK257" s="142"/>
      <c r="IL257" s="142"/>
      <c r="IM257" s="142"/>
      <c r="IN257" s="142"/>
      <c r="IO257" s="142"/>
      <c r="IP257" s="142"/>
      <c r="IQ257" s="142"/>
      <c r="IR257" s="142"/>
      <c r="IS257" s="142"/>
      <c r="IT257" s="142"/>
      <c r="IU257" s="142"/>
      <c r="IV257" s="142"/>
      <c r="IW257" s="142"/>
      <c r="IX257" s="142"/>
      <c r="IY257" s="142"/>
      <c r="IZ257" s="142"/>
      <c r="JA257" s="142"/>
      <c r="JB257" s="142"/>
      <c r="JC257" s="142"/>
      <c r="JD257" s="142"/>
      <c r="JE257" s="142"/>
      <c r="JF257" s="142"/>
      <c r="JG257" s="142"/>
      <c r="JH257" s="142"/>
      <c r="JI257" s="142"/>
      <c r="JJ257" s="142"/>
      <c r="JK257" s="142"/>
      <c r="JL257" s="142"/>
      <c r="JM257" s="142"/>
      <c r="JN257" s="142"/>
      <c r="JO257" s="142"/>
      <c r="JP257" s="142"/>
      <c r="JQ257" s="142"/>
      <c r="JR257" s="142"/>
      <c r="JS257" s="142"/>
      <c r="JT257" s="142"/>
      <c r="JU257" s="142"/>
      <c r="JV257" s="142"/>
      <c r="JW257" s="142"/>
      <c r="JX257" s="142"/>
      <c r="JY257" s="142"/>
      <c r="JZ257" s="142"/>
      <c r="KA257" s="142"/>
      <c r="KB257" s="142"/>
      <c r="KC257" s="142"/>
      <c r="KD257" s="142"/>
      <c r="KE257" s="142"/>
      <c r="KF257" s="142"/>
      <c r="KG257" s="142"/>
      <c r="KH257" s="142"/>
      <c r="KI257" s="142"/>
      <c r="KJ257" s="142"/>
      <c r="KK257" s="142"/>
      <c r="KL257" s="142"/>
      <c r="KM257" s="142"/>
      <c r="KN257" s="142"/>
      <c r="KO257" s="142"/>
      <c r="KP257" s="142"/>
      <c r="KQ257" s="142"/>
      <c r="KR257" s="142"/>
      <c r="KS257" s="142"/>
      <c r="KT257" s="142"/>
      <c r="KU257" s="142"/>
      <c r="KV257" s="142"/>
      <c r="KW257" s="142"/>
      <c r="KX257" s="142"/>
      <c r="KY257" s="142"/>
      <c r="KZ257" s="142"/>
      <c r="LA257" s="142"/>
      <c r="LB257" s="142"/>
      <c r="LC257" s="142"/>
      <c r="LD257" s="142"/>
      <c r="LE257" s="142"/>
    </row>
    <row r="258" spans="1:317" s="143" customFormat="1" ht="30" customHeight="1">
      <c r="A258" s="139"/>
      <c r="B258" s="140"/>
      <c r="C258" s="329" t="s">
        <v>782</v>
      </c>
      <c r="D258" s="330"/>
      <c r="E258" s="330"/>
      <c r="F258" s="290" t="s">
        <v>760</v>
      </c>
      <c r="G258" s="290"/>
      <c r="H258" s="290"/>
      <c r="I258" s="290"/>
      <c r="J258" s="245" t="s">
        <v>761</v>
      </c>
      <c r="K258" s="153"/>
      <c r="L258" s="205"/>
    </row>
    <row r="259" spans="1:317" s="143" customFormat="1" ht="106.9" customHeight="1">
      <c r="A259" s="139"/>
      <c r="B259" s="140"/>
      <c r="C259" s="287" t="s">
        <v>762</v>
      </c>
      <c r="D259" s="288"/>
      <c r="E259" s="289"/>
      <c r="F259" s="296" t="s">
        <v>763</v>
      </c>
      <c r="G259" s="296"/>
      <c r="H259" s="296"/>
      <c r="I259" s="296" t="s">
        <v>764</v>
      </c>
      <c r="J259" s="324"/>
      <c r="K259" s="153"/>
      <c r="L259" s="205"/>
    </row>
    <row r="260" spans="1:317" s="143" customFormat="1" ht="82.9" customHeight="1">
      <c r="A260" s="139"/>
      <c r="B260" s="140"/>
      <c r="C260" s="287" t="s">
        <v>765</v>
      </c>
      <c r="D260" s="288"/>
      <c r="E260" s="289"/>
      <c r="F260" s="296"/>
      <c r="G260" s="296"/>
      <c r="H260" s="296"/>
      <c r="I260" s="296"/>
      <c r="J260" s="324"/>
      <c r="K260" s="153"/>
      <c r="L260" s="205"/>
    </row>
    <row r="261" spans="1:317" s="143" customFormat="1" ht="82.9" customHeight="1">
      <c r="A261" s="139"/>
      <c r="B261" s="140"/>
      <c r="C261" s="301" t="s">
        <v>766</v>
      </c>
      <c r="D261" s="288"/>
      <c r="E261" s="289"/>
      <c r="F261" s="296"/>
      <c r="G261" s="296"/>
      <c r="H261" s="296"/>
      <c r="I261" s="296"/>
      <c r="J261" s="324"/>
      <c r="K261" s="153"/>
      <c r="L261" s="205"/>
    </row>
    <row r="262" spans="1:317" s="143" customFormat="1" ht="51.4" customHeight="1">
      <c r="A262" s="139"/>
      <c r="B262" s="140"/>
      <c r="C262" s="287" t="s">
        <v>767</v>
      </c>
      <c r="D262" s="288"/>
      <c r="E262" s="289"/>
      <c r="F262" s="296"/>
      <c r="G262" s="296"/>
      <c r="H262" s="296"/>
      <c r="I262" s="296"/>
      <c r="J262" s="324"/>
      <c r="K262" s="153"/>
      <c r="L262" s="205"/>
    </row>
    <row r="263" spans="1:317" s="143" customFormat="1" ht="110.65" customHeight="1">
      <c r="A263" s="139"/>
      <c r="B263" s="140"/>
      <c r="C263" s="287" t="s">
        <v>768</v>
      </c>
      <c r="D263" s="288"/>
      <c r="E263" s="289"/>
      <c r="F263" s="296" t="s">
        <v>769</v>
      </c>
      <c r="G263" s="296"/>
      <c r="H263" s="296"/>
      <c r="I263" s="296" t="s">
        <v>770</v>
      </c>
      <c r="J263" s="324">
        <v>0.01</v>
      </c>
      <c r="K263" s="153"/>
      <c r="L263" s="205"/>
    </row>
    <row r="264" spans="1:317" s="143" customFormat="1" ht="159" customHeight="1">
      <c r="A264" s="139"/>
      <c r="B264" s="140"/>
      <c r="C264" s="297" t="s">
        <v>771</v>
      </c>
      <c r="D264" s="298"/>
      <c r="E264" s="298"/>
      <c r="F264" s="296"/>
      <c r="G264" s="296"/>
      <c r="H264" s="296"/>
      <c r="I264" s="296"/>
      <c r="J264" s="324"/>
      <c r="K264" s="153"/>
      <c r="L264" s="205"/>
      <c r="O264" s="219"/>
    </row>
    <row r="265" spans="1:317" s="143" customFormat="1" ht="52.9" customHeight="1">
      <c r="A265" s="139"/>
      <c r="B265" s="140"/>
      <c r="C265" s="287" t="s">
        <v>772</v>
      </c>
      <c r="D265" s="288"/>
      <c r="E265" s="289"/>
      <c r="F265" s="296"/>
      <c r="G265" s="296"/>
      <c r="H265" s="296"/>
      <c r="I265" s="296"/>
      <c r="J265" s="324"/>
      <c r="K265" s="153"/>
      <c r="L265" s="205"/>
      <c r="M265" s="231"/>
    </row>
    <row r="266" spans="1:317" s="143" customFormat="1" ht="75.400000000000006" customHeight="1">
      <c r="A266" s="139"/>
      <c r="B266" s="140"/>
      <c r="C266" s="287" t="s">
        <v>773</v>
      </c>
      <c r="D266" s="288"/>
      <c r="E266" s="289"/>
      <c r="F266" s="290" t="s">
        <v>774</v>
      </c>
      <c r="G266" s="290"/>
      <c r="H266" s="299"/>
      <c r="I266" s="290" t="s">
        <v>775</v>
      </c>
      <c r="J266" s="324"/>
      <c r="K266" s="153"/>
      <c r="L266" s="205"/>
    </row>
    <row r="267" spans="1:317" s="154" customFormat="1" ht="85.9" customHeight="1">
      <c r="A267" s="139"/>
      <c r="B267" s="140"/>
      <c r="C267" s="292" t="s">
        <v>776</v>
      </c>
      <c r="D267" s="293"/>
      <c r="E267" s="294"/>
      <c r="F267" s="290"/>
      <c r="G267" s="290"/>
      <c r="H267" s="300"/>
      <c r="I267" s="290"/>
      <c r="J267" s="324"/>
      <c r="K267" s="141"/>
      <c r="L267" s="139"/>
    </row>
    <row r="268" spans="1:317" ht="210" customHeight="1">
      <c r="A268" s="116"/>
      <c r="B268" s="121"/>
      <c r="C268" s="325" t="s">
        <v>777</v>
      </c>
      <c r="D268" s="295"/>
      <c r="E268" s="295"/>
      <c r="F268" s="296" t="s">
        <v>778</v>
      </c>
      <c r="G268" s="296"/>
      <c r="H268" s="218"/>
      <c r="I268" s="218" t="s">
        <v>779</v>
      </c>
      <c r="J268" s="246"/>
      <c r="K268" s="122"/>
      <c r="L268" s="116"/>
      <c r="M268" s="232"/>
    </row>
    <row r="269" spans="1:317" ht="90.6" customHeight="1">
      <c r="A269" s="116"/>
      <c r="B269" s="121"/>
      <c r="C269" s="338" t="s">
        <v>783</v>
      </c>
      <c r="D269" s="339"/>
      <c r="E269" s="340"/>
      <c r="F269" s="341"/>
      <c r="G269" s="342"/>
      <c r="H269" s="247"/>
      <c r="I269" s="247"/>
      <c r="J269" s="248"/>
      <c r="K269" s="122"/>
      <c r="L269" s="116"/>
      <c r="M269" s="232"/>
    </row>
    <row r="270" spans="1:317" ht="16.149999999999999" thickBot="1">
      <c r="A270" s="116"/>
      <c r="B270" s="121"/>
      <c r="C270" s="155"/>
      <c r="D270" s="156"/>
      <c r="E270" s="157"/>
      <c r="F270" s="281"/>
      <c r="G270" s="281"/>
      <c r="H270" s="281"/>
      <c r="I270" s="281"/>
      <c r="J270" s="282"/>
      <c r="K270" s="122"/>
      <c r="L270" s="116"/>
    </row>
    <row r="271" spans="1:317" ht="16.149999999999999" thickBot="1">
      <c r="A271" s="116"/>
      <c r="B271" s="158"/>
      <c r="C271" s="159"/>
      <c r="D271" s="159"/>
      <c r="E271" s="160"/>
      <c r="F271" s="159"/>
      <c r="G271" s="159"/>
      <c r="H271" s="159"/>
      <c r="I271" s="159"/>
      <c r="J271" s="159"/>
      <c r="K271" s="161"/>
      <c r="L271" s="116"/>
    </row>
    <row r="272" spans="1:317" ht="16.149999999999999" thickTop="1">
      <c r="A272" s="116"/>
      <c r="B272" s="116"/>
      <c r="C272" s="116"/>
      <c r="D272" s="116"/>
      <c r="E272" s="116"/>
      <c r="F272" s="116"/>
      <c r="G272" s="116"/>
      <c r="H272" s="116"/>
      <c r="I272" s="116"/>
      <c r="J272" s="116"/>
      <c r="K272" s="116"/>
      <c r="L272" s="116"/>
    </row>
    <row r="304" spans="10:10">
      <c r="J304" s="222"/>
    </row>
    <row r="306" spans="10:10">
      <c r="J306" s="220"/>
    </row>
    <row r="308" spans="10:10">
      <c r="J308" s="207"/>
    </row>
    <row r="310" spans="10:10">
      <c r="J310" s="207"/>
    </row>
    <row r="318" spans="10:10">
      <c r="J318" s="221"/>
    </row>
    <row r="320" spans="10:10">
      <c r="J320" s="223"/>
    </row>
  </sheetData>
  <mergeCells count="63">
    <mergeCell ref="C269:E269"/>
    <mergeCell ref="F269:G269"/>
    <mergeCell ref="C3:D3"/>
    <mergeCell ref="E3:J4"/>
    <mergeCell ref="C5:J5"/>
    <mergeCell ref="C6:J7"/>
    <mergeCell ref="C8:J8"/>
    <mergeCell ref="H9:H10"/>
    <mergeCell ref="I9:I10"/>
    <mergeCell ref="J9:J10"/>
    <mergeCell ref="C221:J221"/>
    <mergeCell ref="C222:C223"/>
    <mergeCell ref="D222:D223"/>
    <mergeCell ref="E222:E223"/>
    <mergeCell ref="F222:F223"/>
    <mergeCell ref="G222:G223"/>
    <mergeCell ref="C9:C10"/>
    <mergeCell ref="D9:D10"/>
    <mergeCell ref="E9:E10"/>
    <mergeCell ref="F9:F10"/>
    <mergeCell ref="G9:G10"/>
    <mergeCell ref="E254:I254"/>
    <mergeCell ref="I222:I223"/>
    <mergeCell ref="J222:J223"/>
    <mergeCell ref="D225:J225"/>
    <mergeCell ref="C244:I244"/>
    <mergeCell ref="C245:I245"/>
    <mergeCell ref="C246:I246"/>
    <mergeCell ref="E248:G248"/>
    <mergeCell ref="E249:G249"/>
    <mergeCell ref="E250:G250"/>
    <mergeCell ref="E251:G251"/>
    <mergeCell ref="E252:G252"/>
    <mergeCell ref="E253:H253"/>
    <mergeCell ref="H222:H223"/>
    <mergeCell ref="E255:I255"/>
    <mergeCell ref="D257:J257"/>
    <mergeCell ref="C258:E258"/>
    <mergeCell ref="F258:I258"/>
    <mergeCell ref="C259:E259"/>
    <mergeCell ref="F259:G262"/>
    <mergeCell ref="H259:H262"/>
    <mergeCell ref="I259:I262"/>
    <mergeCell ref="J259:J262"/>
    <mergeCell ref="C260:E260"/>
    <mergeCell ref="C261:E261"/>
    <mergeCell ref="C262:E262"/>
    <mergeCell ref="F270:J270"/>
    <mergeCell ref="J263:J265"/>
    <mergeCell ref="C264:E264"/>
    <mergeCell ref="C265:E265"/>
    <mergeCell ref="C266:E266"/>
    <mergeCell ref="F266:G267"/>
    <mergeCell ref="H266:H267"/>
    <mergeCell ref="I266:I267"/>
    <mergeCell ref="J266:J267"/>
    <mergeCell ref="C267:E267"/>
    <mergeCell ref="I263:I265"/>
    <mergeCell ref="C263:E263"/>
    <mergeCell ref="F263:G265"/>
    <mergeCell ref="H263:H265"/>
    <mergeCell ref="C268:E268"/>
    <mergeCell ref="F268:G268"/>
  </mergeCells>
  <conditionalFormatting sqref="KW12:KW13 LB12:LB13 LE14 KW15:KW170 LB15:LB170 M54:KV54 KX54:LA54 LC54:LE54">
    <cfRule type="containsText" dxfId="2" priority="3" operator="containsText" text="ERROR">
      <formula>NOT(ISERROR(SEARCH("ERROR",M12)))</formula>
    </cfRule>
  </conditionalFormatting>
  <conditionalFormatting sqref="KW15:KW243 LB15:LB243 KW12:KW13 LB12:LB13 LE14 M54:KV54 KX54:LA54 LC54:LE54">
    <cfRule type="containsText" dxfId="1" priority="2" operator="containsText" text="OK">
      <formula>NOT(ISERROR(SEARCH("OK",M12)))</formula>
    </cfRule>
  </conditionalFormatting>
  <conditionalFormatting sqref="KW171:KW243 LB171:LB243">
    <cfRule type="containsText" dxfId="0" priority="1" operator="containsText" text="ERROR">
      <formula>NOT(ISERROR(SEARCH("ERROR",KW171)))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12"/>
  <sheetViews>
    <sheetView showGridLines="0" topLeftCell="B1" workbookViewId="0">
      <selection activeCell="E16" sqref="E16"/>
    </sheetView>
  </sheetViews>
  <sheetFormatPr defaultColWidth="8.7109375" defaultRowHeight="14.45"/>
  <cols>
    <col min="1" max="1" width="1.7109375" customWidth="1"/>
    <col min="2" max="2" width="3.140625" customWidth="1"/>
    <col min="3" max="3" width="41.140625" customWidth="1"/>
    <col min="4" max="4" width="25.42578125" customWidth="1"/>
    <col min="5" max="5" width="46.7109375" customWidth="1"/>
  </cols>
  <sheetData>
    <row r="2" spans="2:6">
      <c r="B2" s="14" t="s">
        <v>784</v>
      </c>
      <c r="C2" s="15" t="s">
        <v>785</v>
      </c>
      <c r="D2" s="15" t="s">
        <v>786</v>
      </c>
      <c r="E2" s="15" t="s">
        <v>787</v>
      </c>
      <c r="F2" s="16" t="s">
        <v>788</v>
      </c>
    </row>
    <row r="3" spans="2:6">
      <c r="B3" s="17">
        <v>1</v>
      </c>
      <c r="C3" s="9" t="s">
        <v>789</v>
      </c>
      <c r="D3" s="9" t="s">
        <v>790</v>
      </c>
      <c r="E3" s="9" t="s">
        <v>791</v>
      </c>
      <c r="F3" s="20" t="s">
        <v>792</v>
      </c>
    </row>
    <row r="4" spans="2:6">
      <c r="B4" s="18">
        <v>2</v>
      </c>
      <c r="C4" s="8" t="s">
        <v>793</v>
      </c>
      <c r="D4" s="8" t="s">
        <v>794</v>
      </c>
      <c r="E4" s="8" t="s">
        <v>795</v>
      </c>
      <c r="F4" s="21" t="s">
        <v>796</v>
      </c>
    </row>
    <row r="5" spans="2:6">
      <c r="B5" s="18">
        <v>3</v>
      </c>
      <c r="C5" s="8" t="s">
        <v>797</v>
      </c>
      <c r="D5" s="8" t="s">
        <v>798</v>
      </c>
      <c r="E5" s="8" t="s">
        <v>799</v>
      </c>
      <c r="F5" s="21" t="s">
        <v>800</v>
      </c>
    </row>
    <row r="6" spans="2:6">
      <c r="B6" s="18">
        <v>4</v>
      </c>
      <c r="C6" s="8" t="s">
        <v>801</v>
      </c>
      <c r="D6" s="8" t="s">
        <v>802</v>
      </c>
      <c r="E6" s="8" t="s">
        <v>803</v>
      </c>
      <c r="F6" s="21" t="s">
        <v>804</v>
      </c>
    </row>
    <row r="7" spans="2:6">
      <c r="B7" s="18">
        <v>5</v>
      </c>
      <c r="C7" s="8" t="s">
        <v>805</v>
      </c>
      <c r="D7" s="8" t="s">
        <v>806</v>
      </c>
      <c r="E7" s="8" t="s">
        <v>807</v>
      </c>
      <c r="F7" s="21" t="s">
        <v>808</v>
      </c>
    </row>
    <row r="8" spans="2:6">
      <c r="B8" s="18">
        <v>6</v>
      </c>
      <c r="C8" s="8" t="s">
        <v>809</v>
      </c>
      <c r="D8" s="8" t="s">
        <v>810</v>
      </c>
      <c r="E8" s="8" t="s">
        <v>811</v>
      </c>
      <c r="F8" s="21" t="s">
        <v>812</v>
      </c>
    </row>
    <row r="9" spans="2:6">
      <c r="B9" s="18">
        <v>7</v>
      </c>
      <c r="C9" s="8" t="s">
        <v>813</v>
      </c>
      <c r="D9" s="8" t="s">
        <v>814</v>
      </c>
      <c r="E9" s="8" t="s">
        <v>815</v>
      </c>
      <c r="F9" s="21" t="s">
        <v>816</v>
      </c>
    </row>
    <row r="10" spans="2:6">
      <c r="B10" s="18">
        <v>8</v>
      </c>
      <c r="C10" s="22" t="s">
        <v>817</v>
      </c>
      <c r="D10" s="22" t="s">
        <v>818</v>
      </c>
      <c r="E10" s="22" t="s">
        <v>819</v>
      </c>
      <c r="F10" s="24" t="s">
        <v>820</v>
      </c>
    </row>
    <row r="11" spans="2:6">
      <c r="B11" s="23">
        <v>9</v>
      </c>
      <c r="C11" s="8" t="s">
        <v>821</v>
      </c>
      <c r="D11" s="8" t="s">
        <v>822</v>
      </c>
      <c r="E11" s="8" t="s">
        <v>823</v>
      </c>
      <c r="F11" s="21" t="s">
        <v>824</v>
      </c>
    </row>
    <row r="12" spans="2:6">
      <c r="B12" s="19">
        <v>10</v>
      </c>
      <c r="C12" s="25" t="s">
        <v>825</v>
      </c>
      <c r="D12" s="26" t="s">
        <v>826</v>
      </c>
      <c r="E12" s="26" t="s">
        <v>827</v>
      </c>
      <c r="F12" s="27" t="s">
        <v>828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 01</dc:creator>
  <cp:keywords/>
  <dc:description/>
  <cp:lastModifiedBy>monikmaldonadorojas@gmail.com</cp:lastModifiedBy>
  <cp:revision/>
  <dcterms:created xsi:type="dcterms:W3CDTF">2022-11-25T14:22:17Z</dcterms:created>
  <dcterms:modified xsi:type="dcterms:W3CDTF">2024-08-29T22:55:47Z</dcterms:modified>
  <cp:category/>
  <cp:contentStatus/>
</cp:coreProperties>
</file>