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drawings/drawing6.xml" ContentType="application/vnd.openxmlformats-officedocument.drawing+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EsteLibro"/>
  <mc:AlternateContent xmlns:mc="http://schemas.openxmlformats.org/markup-compatibility/2006">
    <mc:Choice Requires="x15">
      <x15ac:absPath xmlns:x15ac="http://schemas.microsoft.com/office/spreadsheetml/2010/11/ac" url="https://invias-my.sharepoint.com/personal/jaricapa_invias_gov_co/Documents/Documentos/Documentos/CONTRATACIÓN/PROCESOS DE CONTRATACIÓN/PROCESOS 2024/10-IP-DT-CAL-011-2024 - Señalización/Evaluación/Para publicar/"/>
    </mc:Choice>
  </mc:AlternateContent>
  <xr:revisionPtr revIDLastSave="101" documentId="8_{5C59D45F-443D-4371-A1C9-FB4D4B9702AC}" xr6:coauthVersionLast="47" xr6:coauthVersionMax="47" xr10:uidLastSave="{056DD178-2867-4B65-8098-E8E7AC15CAB1}"/>
  <bookViews>
    <workbookView xWindow="-108" yWindow="-108" windowWidth="23256" windowHeight="12456" tabRatio="856" firstSheet="1" activeTab="8" xr2:uid="{00000000-000D-0000-FFFF-FFFF00000000}"/>
  </bookViews>
  <sheets>
    <sheet name="Verificaciones" sheetId="1" state="hidden" r:id="rId1"/>
    <sheet name="POA" sheetId="6" r:id="rId2"/>
    <sheet name="Puntajes" sheetId="14" r:id="rId3"/>
    <sheet name="Puntaje CF" sheetId="18" r:id="rId4"/>
    <sheet name="Puntaje Exp" sheetId="17" r:id="rId5"/>
    <sheet name="Puntaje CT" sheetId="16" r:id="rId6"/>
    <sheet name="Cap Organización" sheetId="20" r:id="rId7"/>
    <sheet name="Saldo CtosEjecución" sheetId="19" r:id="rId8"/>
    <sheet name="Capacidad Residual" sheetId="5" r:id="rId9"/>
    <sheet name="Contratos Ejecutados" sheetId="21" state="hidden" r:id="rId10"/>
    <sheet name="Contratos en Ejecucion" sheetId="22" state="hidden" r:id="rId11"/>
    <sheet name="PO" sheetId="7" state="hidden" r:id="rId12"/>
  </sheets>
  <definedNames>
    <definedName name="AnticipoM1">POA!$D$8</definedName>
    <definedName name="AnticipoM2">POA!$D$9</definedName>
    <definedName name="AnticipoM3">POA!$D$10</definedName>
    <definedName name="AnticipoM4">POA!$D$11</definedName>
    <definedName name="_xlnm.Print_Area" localSheetId="6">'Cap Organización'!$A$1:$I$57</definedName>
    <definedName name="_xlnm.Print_Area" localSheetId="8">'Capacidad Residual'!$A$1:$S$33</definedName>
    <definedName name="_xlnm.Print_Area" localSheetId="9">'Contratos Ejecutados'!$A$1:$F$31</definedName>
    <definedName name="_xlnm.Print_Area" localSheetId="1">POA!$A$1:$J$13</definedName>
    <definedName name="_xlnm.Print_Area" localSheetId="3">'Puntaje CF'!$A$1:$I$58</definedName>
    <definedName name="_xlnm.Print_Area" localSheetId="5">'Puntaje CT'!$A$1:$H$45</definedName>
    <definedName name="_xlnm.Print_Area" localSheetId="4">'Puntaje Exp'!$A$1:$K$53</definedName>
    <definedName name="_xlnm.Print_Area" localSheetId="2">Puntajes!$A$1:$I$22</definedName>
    <definedName name="_xlnm.Print_Area" localSheetId="7">'Saldo CtosEjecución'!$A$1:$G$66</definedName>
    <definedName name="CapFinanciera1">Puntajes!$C$17</definedName>
    <definedName name="CapFinanciera2">Puntajes!$C$18</definedName>
    <definedName name="CapFinanciera3">Puntajes!$C$19</definedName>
    <definedName name="CapFinanciera4">Puntajes!$C$20</definedName>
    <definedName name="CapTecnica1">Puntajes!$G$9</definedName>
    <definedName name="CapTecnica2">Puntajes!$G$10</definedName>
    <definedName name="Experiencia1">Puntajes!$C$9</definedName>
    <definedName name="Experiencia2">Puntajes!$C$10</definedName>
    <definedName name="Experiencia3">Puntajes!$C$11</definedName>
    <definedName name="PlazoM1">POA!$C$8</definedName>
    <definedName name="PlazoM2">POA!$C$9</definedName>
    <definedName name="PlazoM3">POA!$C$10</definedName>
    <definedName name="PlazoM4">POA!$C$11</definedName>
    <definedName name="prueba">#REF!</definedName>
    <definedName name="SALACTUAL">POA!$F$8</definedName>
  </definedNames>
  <calcPr calcId="191029"/>
  <customWorkbookViews>
    <customWorkbookView name="Diana Carolina Bernal Bustos - Vista personalizada" guid="{7043DB3C-32B3-43B5-9ACE-4B1C78863594}" mergeInterval="0" personalView="1" maximized="1" windowWidth="1276" windowHeight="7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01" i="7" l="1"/>
  <c r="L44" i="22"/>
  <c r="L43" i="22"/>
  <c r="K43" i="22"/>
  <c r="J43" i="22"/>
  <c r="I43" i="22"/>
  <c r="L42" i="22"/>
  <c r="K42" i="22"/>
  <c r="J42" i="22"/>
  <c r="I42" i="22"/>
  <c r="L41" i="22"/>
  <c r="K41" i="22"/>
  <c r="J41" i="22"/>
  <c r="I41" i="22"/>
  <c r="L40" i="22"/>
  <c r="K40" i="22"/>
  <c r="J40" i="22"/>
  <c r="I40" i="22"/>
  <c r="L39" i="22"/>
  <c r="K39" i="22"/>
  <c r="J39" i="22"/>
  <c r="I39" i="22"/>
  <c r="L24" i="22"/>
  <c r="L23" i="22"/>
  <c r="K23" i="22"/>
  <c r="J23" i="22"/>
  <c r="I23" i="22"/>
  <c r="L22" i="22"/>
  <c r="K22" i="22"/>
  <c r="J22" i="22"/>
  <c r="I22" i="22"/>
  <c r="L21" i="22"/>
  <c r="K21" i="22"/>
  <c r="J21" i="22"/>
  <c r="I21" i="22"/>
  <c r="L20" i="22"/>
  <c r="K20" i="22"/>
  <c r="J20" i="22"/>
  <c r="I20" i="22"/>
  <c r="L19" i="22"/>
  <c r="K19" i="22"/>
  <c r="J19" i="22"/>
  <c r="I19" i="22"/>
  <c r="F30" i="21"/>
  <c r="E30" i="21"/>
  <c r="F28" i="21"/>
  <c r="E28" i="21"/>
  <c r="D28" i="21"/>
  <c r="F27" i="21"/>
  <c r="E27" i="21"/>
  <c r="D27" i="21"/>
  <c r="F26" i="21"/>
  <c r="E26" i="21"/>
  <c r="D26" i="21"/>
  <c r="F25" i="21"/>
  <c r="E25" i="21"/>
  <c r="D25" i="21"/>
  <c r="F24" i="21"/>
  <c r="E24" i="21"/>
  <c r="D24" i="21"/>
  <c r="F23" i="21"/>
  <c r="E23" i="21"/>
  <c r="D23" i="21"/>
  <c r="F22" i="21"/>
  <c r="E22" i="21"/>
  <c r="D22" i="21"/>
  <c r="F21" i="21"/>
  <c r="E21" i="21"/>
  <c r="D21" i="21"/>
  <c r="F20" i="21"/>
  <c r="E20" i="21"/>
  <c r="D20" i="21"/>
  <c r="F19" i="21"/>
  <c r="E19" i="21"/>
  <c r="D19" i="21"/>
  <c r="F18" i="21"/>
  <c r="E18" i="21"/>
  <c r="D18" i="21"/>
  <c r="F17" i="21"/>
  <c r="E17" i="21"/>
  <c r="D17" i="21"/>
  <c r="F16" i="21"/>
  <c r="E16" i="21"/>
  <c r="D16" i="21"/>
  <c r="F15" i="21"/>
  <c r="E15" i="21"/>
  <c r="D15" i="21"/>
  <c r="F14" i="21"/>
  <c r="E14" i="21"/>
  <c r="D14" i="21"/>
  <c r="F13" i="21"/>
  <c r="E13" i="21"/>
  <c r="D13" i="21"/>
  <c r="F12" i="21"/>
  <c r="E12" i="21"/>
  <c r="D12" i="21"/>
  <c r="F11" i="21"/>
  <c r="E11" i="21"/>
  <c r="D11" i="21"/>
  <c r="F10" i="21"/>
  <c r="E10" i="21"/>
  <c r="A8" i="21"/>
  <c r="W31" i="1"/>
  <c r="V31" i="1"/>
  <c r="U31" i="1"/>
  <c r="T31" i="1"/>
  <c r="M31" i="1"/>
  <c r="K31" i="1"/>
  <c r="H31" i="1"/>
  <c r="G31" i="1"/>
  <c r="W30" i="1"/>
  <c r="V30" i="1"/>
  <c r="U30" i="1"/>
  <c r="T30" i="1"/>
  <c r="M30" i="1"/>
  <c r="K30" i="1"/>
  <c r="H30" i="1"/>
  <c r="W29" i="1"/>
  <c r="V29" i="1"/>
  <c r="U29" i="1"/>
  <c r="T29" i="1"/>
  <c r="M29" i="1"/>
  <c r="K29" i="1"/>
  <c r="H29" i="1"/>
  <c r="W28" i="1"/>
  <c r="V28" i="1"/>
  <c r="U28" i="1"/>
  <c r="T28" i="1"/>
  <c r="M28" i="1"/>
  <c r="K28" i="1"/>
  <c r="H28" i="1"/>
  <c r="W26" i="1"/>
  <c r="V26" i="1"/>
  <c r="U26" i="1"/>
  <c r="T26" i="1"/>
  <c r="R26" i="1"/>
  <c r="M26" i="1"/>
  <c r="K26" i="1"/>
  <c r="H26" i="1"/>
  <c r="W25" i="1"/>
  <c r="V25" i="1"/>
  <c r="U25" i="1"/>
  <c r="T25" i="1"/>
  <c r="M25" i="1"/>
  <c r="K25" i="1"/>
  <c r="H25" i="1"/>
  <c r="W24" i="1"/>
  <c r="V24" i="1"/>
  <c r="U24" i="1"/>
  <c r="T24" i="1"/>
  <c r="M24" i="1"/>
  <c r="K24" i="1"/>
  <c r="H24" i="1"/>
  <c r="W23" i="1"/>
  <c r="V23" i="1"/>
  <c r="U23" i="1"/>
  <c r="T23" i="1"/>
  <c r="M23" i="1"/>
  <c r="K23" i="1"/>
  <c r="H23" i="1"/>
  <c r="W21" i="1"/>
  <c r="V21" i="1"/>
  <c r="U21" i="1"/>
  <c r="T21" i="1"/>
  <c r="M21" i="1"/>
  <c r="K21" i="1"/>
  <c r="H21" i="1"/>
  <c r="W20" i="1"/>
  <c r="V20" i="1"/>
  <c r="U20" i="1"/>
  <c r="T20" i="1"/>
  <c r="R20" i="1"/>
  <c r="M20" i="1"/>
  <c r="K20" i="1"/>
  <c r="H20" i="1"/>
  <c r="W19" i="1"/>
  <c r="V19" i="1"/>
  <c r="U19" i="1"/>
  <c r="T19" i="1"/>
  <c r="M19" i="1"/>
  <c r="K19" i="1"/>
  <c r="H19" i="1"/>
  <c r="W18" i="1"/>
  <c r="V18" i="1"/>
  <c r="U18" i="1"/>
  <c r="T18" i="1"/>
  <c r="M18" i="1"/>
  <c r="K18" i="1"/>
  <c r="H18" i="1"/>
  <c r="W17" i="1"/>
  <c r="V17" i="1"/>
  <c r="U17" i="1"/>
  <c r="T17" i="1"/>
  <c r="M17" i="1"/>
  <c r="K17" i="1"/>
  <c r="H17" i="1"/>
  <c r="W16" i="1"/>
  <c r="V16" i="1"/>
  <c r="U16" i="1"/>
  <c r="T16" i="1"/>
  <c r="M16" i="1"/>
  <c r="K16" i="1"/>
  <c r="H16" i="1"/>
  <c r="W14" i="1"/>
  <c r="V14" i="1"/>
  <c r="U14" i="1"/>
  <c r="T14" i="1"/>
  <c r="M14" i="1"/>
  <c r="K14" i="1"/>
  <c r="H14" i="1"/>
  <c r="W13" i="1"/>
  <c r="V13" i="1"/>
  <c r="U13" i="1"/>
  <c r="T13" i="1"/>
  <c r="M13" i="1"/>
  <c r="K13" i="1"/>
  <c r="H13" i="1"/>
  <c r="W12" i="1"/>
  <c r="V12" i="1"/>
  <c r="U12" i="1"/>
  <c r="T12" i="1"/>
  <c r="M12" i="1"/>
  <c r="K12" i="1"/>
  <c r="H12" i="1"/>
  <c r="W11" i="1"/>
  <c r="V11" i="1"/>
  <c r="U11" i="1"/>
  <c r="T11" i="1"/>
  <c r="M11" i="1"/>
  <c r="K11" i="1"/>
  <c r="H11" i="1"/>
  <c r="W10" i="1"/>
  <c r="V10" i="1"/>
  <c r="U10" i="1"/>
  <c r="T10" i="1"/>
  <c r="M10" i="1"/>
  <c r="K10" i="1"/>
  <c r="H10" i="1"/>
  <c r="W9" i="1"/>
  <c r="V9" i="1"/>
  <c r="U9" i="1"/>
  <c r="T9" i="1"/>
  <c r="M9" i="1"/>
  <c r="K9" i="1"/>
  <c r="H9" i="1"/>
  <c r="W8" i="1"/>
  <c r="V8" i="1"/>
  <c r="U8" i="1"/>
  <c r="T8" i="1"/>
  <c r="M8" i="1"/>
  <c r="L8" i="1"/>
  <c r="K8" i="1"/>
  <c r="H8" i="1"/>
</calcChain>
</file>

<file path=xl/sharedStrings.xml><?xml version="1.0" encoding="utf-8"?>
<sst xmlns="http://schemas.openxmlformats.org/spreadsheetml/2006/main" count="578" uniqueCount="266">
  <si>
    <t>N</t>
  </si>
  <si>
    <t>PLAZO</t>
  </si>
  <si>
    <t>(%)</t>
  </si>
  <si>
    <t>En Pesos Colombianos</t>
  </si>
  <si>
    <t>OBSERVACIONES:</t>
  </si>
  <si>
    <t>No. Oferta</t>
  </si>
  <si>
    <t>OFERENTE</t>
  </si>
  <si>
    <t>ANEXO 1 - ADENDO 4 - DG-164-2004</t>
  </si>
  <si>
    <t>NUMERO DE GRUPO</t>
  </si>
  <si>
    <t>TOTAL GRUPO DE TRAMOS</t>
  </si>
  <si>
    <t>Tramo 10</t>
  </si>
  <si>
    <t>Tramo 11</t>
  </si>
  <si>
    <t>Tramo 12</t>
  </si>
  <si>
    <t>Tramo 13</t>
  </si>
  <si>
    <t>Tramo 14</t>
  </si>
  <si>
    <t>Tramo 15</t>
  </si>
  <si>
    <t>Tramo 16</t>
  </si>
  <si>
    <t>Tramo 17</t>
  </si>
  <si>
    <t>Tramo 18</t>
  </si>
  <si>
    <t>Tramo 19</t>
  </si>
  <si>
    <t>Tramo 20</t>
  </si>
  <si>
    <t>Tramo 21</t>
  </si>
  <si>
    <t>Tramo 22</t>
  </si>
  <si>
    <t>Tramo 23</t>
  </si>
  <si>
    <t>Tramo 24</t>
  </si>
  <si>
    <t>Tramo 25</t>
  </si>
  <si>
    <t>Tramo 26</t>
  </si>
  <si>
    <t>Tramo 27</t>
  </si>
  <si>
    <t>Tramo 29</t>
  </si>
  <si>
    <t>Tramo 30</t>
  </si>
  <si>
    <t>Tramo 31</t>
  </si>
  <si>
    <t>Tramo 32</t>
  </si>
  <si>
    <t>Tramo 33</t>
  </si>
  <si>
    <t>Tramo 35</t>
  </si>
  <si>
    <t>Tramo 36</t>
  </si>
  <si>
    <t>Tramo 37</t>
  </si>
  <si>
    <t>Tramo 38</t>
  </si>
  <si>
    <t>Tramo 39</t>
  </si>
  <si>
    <t>Tramo 40</t>
  </si>
  <si>
    <t>Tramo 41</t>
  </si>
  <si>
    <t>Tramo 42</t>
  </si>
  <si>
    <t>Tramo 43</t>
  </si>
  <si>
    <t>Tramo 44</t>
  </si>
  <si>
    <t>Tramo 45</t>
  </si>
  <si>
    <t>Tramo 46</t>
  </si>
  <si>
    <t>Tramo 47</t>
  </si>
  <si>
    <t>Tramo 48</t>
  </si>
  <si>
    <t>Tramo 49</t>
  </si>
  <si>
    <t>Tramo 50</t>
  </si>
  <si>
    <t>Tramo 51</t>
  </si>
  <si>
    <t>Tramo 52</t>
  </si>
  <si>
    <t>Tramo 53</t>
  </si>
  <si>
    <t>Tramo 54</t>
  </si>
  <si>
    <t>Tramo 55</t>
  </si>
  <si>
    <t>Tramo 56</t>
  </si>
  <si>
    <t>Tramo 57</t>
  </si>
  <si>
    <t>Tramo 59</t>
  </si>
  <si>
    <t>Tramo 60</t>
  </si>
  <si>
    <t>Tramo 61</t>
  </si>
  <si>
    <t>Tramo 62</t>
  </si>
  <si>
    <t>Tramo 63</t>
  </si>
  <si>
    <t>Tramo 64</t>
  </si>
  <si>
    <t>Tramo 65</t>
  </si>
  <si>
    <t>Tramo 66</t>
  </si>
  <si>
    <t>Tramo 67</t>
  </si>
  <si>
    <t>Tramo 68</t>
  </si>
  <si>
    <t>Tramo 69</t>
  </si>
  <si>
    <t>Tramo 70</t>
  </si>
  <si>
    <t>Tramo 71</t>
  </si>
  <si>
    <t>Tramo 72</t>
  </si>
  <si>
    <t>Tramo 73</t>
  </si>
  <si>
    <t>Tramo 74</t>
  </si>
  <si>
    <t>Tramo 75</t>
  </si>
  <si>
    <t>Tramo 76</t>
  </si>
  <si>
    <t>Tramo 77</t>
  </si>
  <si>
    <t>Tramo 78</t>
  </si>
  <si>
    <t>Tramo 79</t>
  </si>
  <si>
    <t>Tramo 81</t>
  </si>
  <si>
    <t>Tramo 82</t>
  </si>
  <si>
    <t>Tramo 83</t>
  </si>
  <si>
    <t>Tramo 84</t>
  </si>
  <si>
    <t>Tramo 85</t>
  </si>
  <si>
    <t>Tramo 86</t>
  </si>
  <si>
    <t>Tramo 87</t>
  </si>
  <si>
    <t>Tramo 88</t>
  </si>
  <si>
    <t>Tramo 89</t>
  </si>
  <si>
    <t>Tramo 90</t>
  </si>
  <si>
    <t>Tramo 91</t>
  </si>
  <si>
    <t>Tramo 92</t>
  </si>
  <si>
    <t>Tramo 93</t>
  </si>
  <si>
    <t>Tramo 94</t>
  </si>
  <si>
    <t>Tramo 95</t>
  </si>
  <si>
    <t>Tramo 96</t>
  </si>
  <si>
    <t>Tramo 97</t>
  </si>
  <si>
    <t>Tramo 98</t>
  </si>
  <si>
    <t>Tramo 99</t>
  </si>
  <si>
    <t>Tramo 100</t>
  </si>
  <si>
    <t>Activo Corriente</t>
  </si>
  <si>
    <t>Activo Fijo</t>
  </si>
  <si>
    <t>Otros Activos</t>
  </si>
  <si>
    <t>Total Activo</t>
  </si>
  <si>
    <t>Pasivo Corriente</t>
  </si>
  <si>
    <t>Pasivo Mediano y Largo Plazo</t>
  </si>
  <si>
    <t>Total Pasivo</t>
  </si>
  <si>
    <t>Patrimonio</t>
  </si>
  <si>
    <t>Total Pasivo + Patrimonio</t>
  </si>
  <si>
    <t>Utilidad Antes de Impuesto</t>
  </si>
  <si>
    <t>Utilidad Neta</t>
  </si>
  <si>
    <t>Verificación Formulario No. 03</t>
  </si>
  <si>
    <t>Patrimonio Bruto</t>
  </si>
  <si>
    <t>Patrimonio Liquido</t>
  </si>
  <si>
    <t>Renta Liquida</t>
  </si>
  <si>
    <t>Datos Declaración Renta 2003</t>
  </si>
  <si>
    <t>Variación</t>
  </si>
  <si>
    <t>Tramo 01</t>
  </si>
  <si>
    <t>Tramo 02</t>
  </si>
  <si>
    <t>Tramo 03</t>
  </si>
  <si>
    <t>Tramo 04</t>
  </si>
  <si>
    <t>Tramo 05</t>
  </si>
  <si>
    <t>Tramo 06</t>
  </si>
  <si>
    <t>Tramo 07</t>
  </si>
  <si>
    <t>Tramo 08</t>
  </si>
  <si>
    <t>Tramo 09</t>
  </si>
  <si>
    <t>CONSORCIO LAS ANIMAS #1</t>
  </si>
  <si>
    <t>GERMA TORRES SALGADO</t>
  </si>
  <si>
    <t>MARIO GIRALDO ENCISO</t>
  </si>
  <si>
    <t>MANUEL MOSQUERA</t>
  </si>
  <si>
    <t>JORGE DE JESUS E.</t>
  </si>
  <si>
    <t>REPRESENTA Y CONS PAI LTDA</t>
  </si>
  <si>
    <t>ASFALTOS DE OCCID S.A.</t>
  </si>
  <si>
    <t>CONCAY S.A.</t>
  </si>
  <si>
    <t>UNION TEMPORAL PAVIMENTACION DEL CHOCO</t>
  </si>
  <si>
    <t>AULI FERNANDO VELANDIA M</t>
  </si>
  <si>
    <t>HIFO S.A.</t>
  </si>
  <si>
    <t>INFICAS S.A.</t>
  </si>
  <si>
    <t>CATOBRAS LTDA</t>
  </si>
  <si>
    <t>CARLOS MARIO PALACIO CH</t>
  </si>
  <si>
    <t>LUIS CORANDO VELAZQUEZ</t>
  </si>
  <si>
    <t>CONSORCIO GOMGO 35</t>
  </si>
  <si>
    <t>MIGUEL EDGAR ALFONSO</t>
  </si>
  <si>
    <t>ABEL FRANCISCO VALBUENA</t>
  </si>
  <si>
    <t>CESAR GOMEZ</t>
  </si>
  <si>
    <t>LUIS MAYORGA AGUIRRE</t>
  </si>
  <si>
    <t>CONSORCIO PLAN VIAL CHOCO 2005</t>
  </si>
  <si>
    <t>VARGAS VELANDIA LTDA</t>
  </si>
  <si>
    <t>NACIONAL DE PAVIMENTOS LTDA</t>
  </si>
  <si>
    <t>JAIME VARGAS GALINDO</t>
  </si>
  <si>
    <t>VINDICO S.A.</t>
  </si>
  <si>
    <t xml:space="preserve">CONSORCIO LAS ANIMAS #1,,se subsana integrante 1,2porque no conciliacines  </t>
  </si>
  <si>
    <t>EVALUACIÓN FINANCIERA</t>
  </si>
  <si>
    <t xml:space="preserve">INSTITUTO NACIONAL DE VIAS </t>
  </si>
  <si>
    <t>PROPONENTE</t>
  </si>
  <si>
    <t>OFERTA</t>
  </si>
  <si>
    <t>MÓDULO</t>
  </si>
  <si>
    <t>Modulo</t>
  </si>
  <si>
    <t>PO</t>
  </si>
  <si>
    <t>MODULOS ADJUDICADOS</t>
  </si>
  <si>
    <t>VALOR CAPITAL DE TRABAJO DEMANDADO MODULOS ADJUDICADOS</t>
  </si>
  <si>
    <t>HABIL  / NO HABIL</t>
  </si>
  <si>
    <t>PRESUPUESTO OFICIAL ESTIMADO (POE)</t>
  </si>
  <si>
    <t>Anticipo</t>
  </si>
  <si>
    <t>CAPACIDAD RESIDUAL DEL PROCESO DE CONTRATACION</t>
  </si>
  <si>
    <t xml:space="preserve">CAPACIDAD DE ORGANIZACIÓN </t>
  </si>
  <si>
    <t xml:space="preserve">EXPERIENCIA         </t>
  </si>
  <si>
    <t>CAPACIDAD FINANCIERA</t>
  </si>
  <si>
    <t>CAPACIDAD RESIDUAL DEL PROPONENTE</t>
  </si>
  <si>
    <t>Formula: Si el plazo es menor a 12 meses (POE - Anticipo), si el plazo es mayor a 12 meses [(POE- Anticipo)/Plazo]x12</t>
  </si>
  <si>
    <t>INSTITUTO NACIONAL DE VIAS</t>
  </si>
  <si>
    <t>CAPACIDAD RESIDUAL</t>
  </si>
  <si>
    <t>EXPERIENCIA</t>
  </si>
  <si>
    <t>PROFESIONALES VINCULADOS</t>
  </si>
  <si>
    <t>Numeros de Socios y Profesionales de la Arquitectura , Ingenierìa y Geologìa vinculados mediante relaciòn laboral o contractual en actividades relacionadas directamente a la construcciòn</t>
  </si>
  <si>
    <t>Porcentaje de Participación para este Proceso</t>
  </si>
  <si>
    <t>Mayor a</t>
  </si>
  <si>
    <t>Puntaje</t>
  </si>
  <si>
    <t>Menor o Igual a</t>
  </si>
  <si>
    <t>Mayores</t>
  </si>
  <si>
    <t>CAPACIDAD TÉCNICA</t>
  </si>
  <si>
    <t>Desde</t>
  </si>
  <si>
    <t>Hasta</t>
  </si>
  <si>
    <t>PUNTAJE POR CAPACIDAD TÉCNICA</t>
  </si>
  <si>
    <t>DIRECCIÓN DE CONTRATACIÓN</t>
  </si>
  <si>
    <t>Rangos: 
Desde 1 hasta 5 = 20 Puntos
Desde 6 hasta 10 = 30 Puntos
Desde 11 hasta mayores = 40 Puntos</t>
  </si>
  <si>
    <t>PUNTAJE POR EXPERIENCIA</t>
  </si>
  <si>
    <t>Porcentaje de Participación para este Proceso
(A)</t>
  </si>
  <si>
    <t>RESULTADO   
B / (C * A)</t>
  </si>
  <si>
    <t>Rangos:
Mayor a 0 y Menor o Igual a 3 = 60 Puntos 
Mayor a 3 y Menor o Igual a 6 = 80 Puntos
Mayor a 6 y Menor o Igual a 10 = 100 Puntos
Mayor a 10 y Mayores = 120 Puntos</t>
  </si>
  <si>
    <t>PUNTAJE POR CAPACIDAD FINANCIERA</t>
  </si>
  <si>
    <t>ACTIVOS CORRIENTES
(A)</t>
  </si>
  <si>
    <t>PASIVOS CORRIENTES
(B)</t>
  </si>
  <si>
    <t xml:space="preserve">ÍNDICE DE LIQUIDEZ
(A) / (B) = (C) </t>
  </si>
  <si>
    <t>Rangos:
Mayor a 0 y Menor o Igual a 0,5 = 20 Puntos
Mayor a 0,5 y Menor o Igual a 0,75 = 25 Puntos
Mayor a 0,75 y Menor o Igual a 1,00 = 30 Puntos
Mayor a 1,00 y Menor o Igual a 1,5 = 35 Puntos
Mayor a 1,5 y Mayores =  40 Puntos</t>
  </si>
  <si>
    <t>SALDO CONTRATOS EN EJECUCIÓN</t>
  </si>
  <si>
    <t>TOTAL SALDOS CONTRATOS EN EJECUCION</t>
  </si>
  <si>
    <t>CAPACIDAD DE ORGANIZACIÓN</t>
  </si>
  <si>
    <t>CAPACIDAD DE ORGANIZACIÓN (En Pesos)</t>
  </si>
  <si>
    <t>En Pesos</t>
  </si>
  <si>
    <t>SALDOS CONTRATOS EN EJECUCIÓN</t>
  </si>
  <si>
    <t xml:space="preserve">CAPACIDAD RESIDUAL DE CONTRATACIÓN </t>
  </si>
  <si>
    <t xml:space="preserve">Fórmula: 
Cinco (5) años o más: Mayor Ingreso Operacional de los ultimos 5 años 
Entre uno (1) y cinco (5) años: Mayor Ingreso Operacional de los años de vida del Oferente
Menos de un (1) año: USD $ 125.000 </t>
  </si>
  <si>
    <t xml:space="preserve">VALOR TOTAL DE LOS CONTRATOS EJECUTADOS
</t>
  </si>
  <si>
    <t>VALOR TOTAL DE LOS CONTRATOS EJECUTADOS EN SMMLV
(B)</t>
  </si>
  <si>
    <t>PRESUPUESTO OFICIAL ESTIMADO (POE) EN SMMLV
(C)</t>
  </si>
  <si>
    <t>Capital de Trabajo Demandado</t>
  </si>
  <si>
    <t>CONTRATOS EN EJECUCION</t>
  </si>
  <si>
    <t>(Pesos $)</t>
  </si>
  <si>
    <t>SUMATORIA COLUMNA (F)</t>
  </si>
  <si>
    <t>CONTRATOS EJECUTADOS</t>
  </si>
  <si>
    <t>CONTRATO No.</t>
  </si>
  <si>
    <t>TOTAL SSMLV</t>
  </si>
  <si>
    <t>% PARTICIP.</t>
  </si>
  <si>
    <t>TOTAL PESOS COL.</t>
  </si>
  <si>
    <t>POR SSMLV</t>
  </si>
  <si>
    <t>TOTAL</t>
  </si>
  <si>
    <t xml:space="preserve">PROPONENTE 1  :  </t>
  </si>
  <si>
    <t>Señores:</t>
  </si>
  <si>
    <t>ANEXO 3</t>
  </si>
  <si>
    <t>INSTITUTO NACIONAL DE VÍAS - INVIAS</t>
  </si>
  <si>
    <t>SALDO CONTRATOS EN EJECUCION (SCE)</t>
  </si>
  <si>
    <t>Ciudad:</t>
  </si>
  <si>
    <t>Proc. De Selecciòn No.:</t>
  </si>
  <si>
    <t>Proponente o Integrante:</t>
  </si>
  <si>
    <r>
      <t xml:space="preserve">Fecha </t>
    </r>
    <r>
      <rPr>
        <sz val="10"/>
        <rFont val="Arial Narrow"/>
        <family val="2"/>
      </rPr>
      <t>(DD/MM/AAAA)</t>
    </r>
    <r>
      <rPr>
        <b/>
        <sz val="10"/>
        <rFont val="Arial Narrow"/>
        <family val="2"/>
      </rPr>
      <t>:</t>
    </r>
  </si>
  <si>
    <t>xx/xx/2018</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</si>
  <si>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</si>
  <si>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</si>
  <si>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</si>
  <si>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</si>
  <si>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</si>
  <si>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</si>
  <si>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</si>
  <si>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</si>
  <si>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</si>
  <si>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</si>
  <si>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</si>
  <si>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</si>
  <si>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</si>
  <si>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</si>
  <si>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</si>
  <si>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</si>
  <si>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</si>
  <si>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</si>
  <si>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Anexo 3 con el valor total del contrato, diligenciando de igual manera las columnas de la 1 a la 6, tener presente que para estos casos en la columna 4 se debe registrar la misma fecha de cierre del proceso. </t>
  </si>
  <si>
    <t>% Requerido capital de trabajo</t>
  </si>
  <si>
    <t>TERRITORIAL RISARALDA</t>
  </si>
  <si>
    <t>PROCESO SA-MC-DT-RIS-002-2020</t>
  </si>
  <si>
    <t>NOTA: PARA LOS PROPONENTES CUYO SALDO EN EJECUCION ES CERO ($0,00) SE LE COLOCA EL VALOR DE $1,00 PARA EVITAR ERROR EN LA MATRIZ</t>
  </si>
  <si>
    <t>COSTO BASICO</t>
  </si>
  <si>
    <t>SSLMV 2020</t>
  </si>
  <si>
    <r>
      <t xml:space="preserve">Formula: CO * </t>
    </r>
    <r>
      <rPr>
        <b/>
        <sz val="8"/>
        <rFont val="Calibri"/>
        <family val="2"/>
      </rPr>
      <t>[(E+CT+CF)/100] - SCE</t>
    </r>
  </si>
  <si>
    <r>
      <t xml:space="preserve">Formula: CO * </t>
    </r>
    <r>
      <rPr>
        <b/>
        <sz val="11"/>
        <rFont val="Calibri"/>
        <family val="2"/>
      </rPr>
      <t>[(E+CT+CF)/100] - SCE</t>
    </r>
  </si>
  <si>
    <t/>
  </si>
  <si>
    <t>TERRITORIAL CALDAS</t>
  </si>
  <si>
    <t xml:space="preserve">Observaciones </t>
  </si>
  <si>
    <t>SMMLV 2024</t>
  </si>
  <si>
    <t xml:space="preserve">No es posible verificar la información. Se requiere RUP </t>
  </si>
  <si>
    <t xml:space="preserve">Se debe consultar </t>
  </si>
  <si>
    <t>N/A</t>
  </si>
  <si>
    <t>PROCESO IP-DT-CAL-011-2024</t>
  </si>
  <si>
    <t>CONSTRUCCIÓN OBRAS DE SEÑALIZACION PARA LA SEGURIDAD VIAL EN VIAS A CARGO DEL INVIAS EN JURISDICCIÓN DE LA DIRECCIÓN TERRITORIAL CALDAS</t>
  </si>
  <si>
    <t>CONSORCIO SEÑALES ASOGUEVA CALDAS</t>
  </si>
  <si>
    <t>EDILBERTO MANUEL GUEVARA VÁSQUEZ</t>
  </si>
  <si>
    <t>ASOMUCOL</t>
  </si>
  <si>
    <t>Pendiente</t>
  </si>
  <si>
    <t>HABIL</t>
  </si>
  <si>
    <t xml:space="preserve">NO HABIL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</si>
</sst>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 #,##0.00;[Red]\-&quot;$&quot;\ #,##0.00"/>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 #,##0_ ;_ * \-#,##0_ ;_ * &quot;-&quot;_ ;_ @_ "/>
    <numFmt numFmtId="168" formatCode="_ &quot;$&quot;\ * #,##0.00_ ;_ &quot;$&quot;\ * \-#,##0.00_ ;_ &quot;$&quot;\ * &quot;-&quot;??_ ;_ @_ "/>
    <numFmt numFmtId="169" formatCode="_ * #,##0.00_ ;_ * \-#,##0.00_ ;_ * &quot;-&quot;??_ ;_ @_ "/>
    <numFmt numFmtId="170" formatCode="0.0"/>
    <numFmt numFmtId="171" formatCode="_ * #,##0_ ;_ * \-#,##0_ ;_ * &quot;-&quot;??_ ;_ @_ "/>
    <numFmt numFmtId="172" formatCode="0.0%"/>
    <numFmt numFmtId="173" formatCode="#,##0.0"/>
    <numFmt numFmtId="174" formatCode="_-* #,##0.00_-;\-* #,##0.00_-;_-* &quot;-&quot;_-;_-@_-"/>
    <numFmt numFmtId="175" formatCode="&quot;$&quot;\ #,##0.00"/>
  </numFmts>
  <fonts count="43"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11"/>
      <name val="Arial"/>
      <family val="2"/>
    </font>
    <font>
      <b/>
      <sz val="12"/>
      <name val="Arial"/>
      <family val="2"/>
    </font>
    <font>
      <b/>
      <sz val="8"/>
      <color indexed="9"/>
      <name val="Book Antiqua"/>
      <family val="1"/>
    </font>
    <font>
      <sz val="8"/>
      <name val="Book Antiqua"/>
      <family val="1"/>
    </font>
    <font>
      <b/>
      <sz val="8"/>
      <name val="Book Antiqua"/>
      <family val="1"/>
    </font>
    <font>
      <b/>
      <sz val="10"/>
      <name val="Arial"/>
      <family val="2"/>
    </font>
    <font>
      <b/>
      <sz val="10"/>
      <color indexed="10"/>
      <name val="Arial"/>
      <family val="2"/>
    </font>
    <font>
      <sz val="11"/>
      <name val="Arial"/>
      <family val="2"/>
    </font>
    <font>
      <sz val="9"/>
      <name val="Arial"/>
      <family val="2"/>
    </font>
    <font>
      <sz val="10"/>
      <color indexed="8"/>
      <name val="Arial"/>
      <family val="2"/>
    </font>
    <font>
      <b/>
      <sz val="10"/>
      <color indexed="8"/>
      <name val="Arial"/>
      <family val="2"/>
    </font>
    <font>
      <b/>
      <sz val="9"/>
      <name val="Arial"/>
      <family val="2"/>
    </font>
    <font>
      <b/>
      <sz val="8"/>
      <name val="Arial"/>
      <family val="2"/>
    </font>
    <font>
      <b/>
      <sz val="9"/>
      <name val="Arial Narrow"/>
      <family val="2"/>
    </font>
    <font>
      <b/>
      <sz val="9"/>
      <color indexed="12"/>
      <name val="Arial"/>
      <family val="2"/>
    </font>
    <font>
      <sz val="8"/>
      <name val="Arial"/>
      <family val="2"/>
    </font>
    <font>
      <b/>
      <sz val="10"/>
      <name val="Arial Narrow"/>
      <family val="2"/>
    </font>
    <font>
      <sz val="10"/>
      <name val="Arial Narrow"/>
      <family val="2"/>
    </font>
    <font>
      <sz val="12"/>
      <color theme="1"/>
      <name val="Calibri"/>
      <family val="2"/>
    </font>
    <font>
      <b/>
      <sz val="8"/>
      <name val="Calibri"/>
      <family val="2"/>
    </font>
    <font>
      <b/>
      <sz val="16"/>
      <name val="Arial"/>
      <family val="2"/>
    </font>
    <font>
      <b/>
      <sz val="14"/>
      <name val="Arial"/>
      <family val="2"/>
    </font>
    <font>
      <sz val="14"/>
      <name val="Arial"/>
      <family val="2"/>
    </font>
    <font>
      <sz val="8"/>
      <color rgb="FF000000"/>
      <name val="Arial"/>
      <family val="2"/>
    </font>
    <font>
      <sz val="8"/>
      <name val="Tahoma"/>
      <family val="2"/>
    </font>
    <font>
      <sz val="10"/>
      <name val="Arial"/>
      <family val="2"/>
    </font>
    <font>
      <b/>
      <sz val="20"/>
      <name val="Arial Narrow"/>
      <family val="2"/>
    </font>
    <font>
      <b/>
      <sz val="10"/>
      <name val="Calibri"/>
      <family val="2"/>
      <scheme val="minor"/>
    </font>
    <font>
      <b/>
      <sz val="14"/>
      <name val="Arial Narrow"/>
      <family val="2"/>
    </font>
    <font>
      <sz val="14"/>
      <name val="Arial Narrow"/>
      <family val="2"/>
    </font>
    <font>
      <b/>
      <i/>
      <sz val="10"/>
      <name val="Arial Narrow"/>
      <family val="2"/>
    </font>
    <font>
      <b/>
      <sz val="10"/>
      <color theme="1"/>
      <name val="Arial Narrow"/>
      <family val="2"/>
    </font>
    <font>
      <b/>
      <sz val="11"/>
      <color indexed="12"/>
      <name val="Arial"/>
      <family val="2"/>
    </font>
    <font>
      <b/>
      <sz val="11"/>
      <name val="Arial Narrow"/>
      <family val="2"/>
    </font>
    <font>
      <b/>
      <sz val="12"/>
      <color rgb="FFFF0000"/>
      <name val="Arial Narrow"/>
      <family val="2"/>
    </font>
    <font>
      <b/>
      <sz val="12"/>
      <color rgb="FFFF0000"/>
      <name val="Arial"/>
      <family val="2"/>
    </font>
    <font>
      <b/>
      <sz val="11"/>
      <name val="Calibri"/>
      <family val="2"/>
    </font>
  </fonts>
  <fills count="15">
    <fill>
      <patternFill patternType="none"/>
    </fill>
    <fill>
      <patternFill patternType="gray125"/>
    </fill>
    <fill>
      <patternFill patternType="solid">
        <fgColor indexed="23"/>
        <bgColor indexed="64"/>
      </patternFill>
    </fill>
    <fill>
      <patternFill patternType="solid">
        <fgColor indexed="42"/>
        <bgColor indexed="64"/>
      </patternFill>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92D050"/>
        <bgColor indexed="64"/>
      </patternFill>
    </fill>
    <fill>
      <patternFill patternType="solid">
        <fgColor rgb="FFFF0000"/>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4.9989318521683403E-2"/>
        <bgColor indexed="64"/>
      </patternFill>
    </fill>
  </fills>
  <borders count="57">
    <border>
      <left/>
      <right/>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s>
  <cellStyleXfs count="34">
    <xf numFmtId="0" fontId="0" fillId="0" borderId="0"/>
    <xf numFmtId="169" fontId="3" fillId="0" borderId="0" applyFont="0" applyFill="0" applyBorder="0" applyAlignment="0" applyProtection="0"/>
    <xf numFmtId="168" fontId="3" fillId="0" borderId="0" applyFont="0" applyFill="0" applyBorder="0" applyAlignment="0" applyProtection="0"/>
    <xf numFmtId="0" fontId="5" fillId="0" borderId="0"/>
    <xf numFmtId="0" fontId="5" fillId="0" borderId="0"/>
    <xf numFmtId="0" fontId="3" fillId="0" borderId="0"/>
    <xf numFmtId="9" fontId="3" fillId="0" borderId="0" applyFont="0" applyFill="0" applyBorder="0" applyAlignment="0" applyProtection="0"/>
    <xf numFmtId="0" fontId="3" fillId="0" borderId="0"/>
    <xf numFmtId="0" fontId="24" fillId="0" borderId="0"/>
    <xf numFmtId="164"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30" fillId="0" borderId="0" applyFont="0" applyFill="0" applyBorder="0" applyAlignment="0" applyProtection="0"/>
    <xf numFmtId="0" fontId="3" fillId="0" borderId="0"/>
    <xf numFmtId="166" fontId="2" fillId="0" borderId="0" applyFont="0" applyFill="0" applyBorder="0" applyAlignment="0" applyProtection="0"/>
    <xf numFmtId="166" fontId="2" fillId="0" borderId="0" applyFont="0" applyFill="0" applyBorder="0" applyAlignment="0" applyProtection="0"/>
    <xf numFmtId="169" fontId="3"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3" fillId="0" borderId="0"/>
    <xf numFmtId="0" fontId="1" fillId="0" borderId="0"/>
    <xf numFmtId="166"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1" fillId="0" borderId="0"/>
    <xf numFmtId="9" fontId="3" fillId="0" borderId="0" applyFont="0" applyFill="0" applyBorder="0" applyAlignment="0" applyProtection="0"/>
    <xf numFmtId="41" fontId="31" fillId="0" borderId="0" applyFont="0" applyFill="0" applyBorder="0" applyAlignment="0" applyProtection="0"/>
  </cellStyleXfs>
  <cellXfs count="440">
    <xf numFmtId="0" fontId="0" fillId="0" borderId="0" xfId="0"/>
    <xf numFmtId="0" fontId="5" fillId="0" borderId="1" xfId="0" applyFont="1" applyFill="1" applyBorder="1"/>
    <xf numFmtId="0" fontId="5" fillId="0" borderId="2" xfId="0" applyFont="1" applyFill="1" applyBorder="1" applyAlignment="1">
      <alignment horizontal="left" vertical="center"/>
    </xf>
    <xf numFmtId="0" fontId="5" fillId="0" borderId="3" xfId="0" applyFont="1" applyFill="1" applyBorder="1"/>
    <xf numFmtId="0" fontId="5" fillId="0" borderId="4" xfId="0" applyFont="1" applyFill="1" applyBorder="1"/>
    <xf numFmtId="9" fontId="5" fillId="0" borderId="4" xfId="6" applyFont="1" applyFill="1" applyBorder="1"/>
    <xf numFmtId="0" fontId="5" fillId="0" borderId="4" xfId="0" applyFont="1" applyFill="1" applyBorder="1" applyAlignment="1">
      <alignment horizontal="center"/>
    </xf>
    <xf numFmtId="0" fontId="5" fillId="0" borderId="4" xfId="0" applyFont="1" applyFill="1" applyBorder="1" applyAlignment="1">
      <alignment horizontal="right"/>
    </xf>
    <xf numFmtId="0" fontId="4" fillId="0" borderId="1" xfId="0" applyFont="1" applyFill="1" applyBorder="1"/>
    <xf numFmtId="0" fontId="4" fillId="0" borderId="5" xfId="0" quotePrefix="1" applyFont="1" applyFill="1" applyBorder="1" applyAlignment="1">
      <alignment horizontal="left"/>
    </xf>
    <xf numFmtId="0" fontId="4" fillId="0" borderId="1" xfId="0" applyFont="1" applyFill="1" applyBorder="1" applyAlignment="1">
      <alignment horizontal="centerContinuous"/>
    </xf>
    <xf numFmtId="0" fontId="4" fillId="0" borderId="1" xfId="0" applyFont="1" applyFill="1" applyBorder="1" applyAlignment="1">
      <alignment horizontal="center" vertical="center"/>
    </xf>
    <xf numFmtId="0" fontId="0" fillId="0" borderId="0" xfId="0" applyBorder="1"/>
    <xf numFmtId="0" fontId="7" fillId="0" borderId="0" xfId="0" applyFont="1"/>
    <xf numFmtId="0" fontId="8" fillId="2" borderId="6" xfId="0" applyFont="1" applyFill="1" applyBorder="1" applyAlignment="1">
      <alignment horizontal="center" vertical="center" textRotation="90" wrapText="1"/>
    </xf>
    <xf numFmtId="3" fontId="8" fillId="2" borderId="6" xfId="0" applyNumberFormat="1" applyFont="1" applyFill="1" applyBorder="1" applyAlignment="1">
      <alignment horizontal="center" vertical="center" textRotation="90" wrapText="1"/>
    </xf>
    <xf numFmtId="0" fontId="9" fillId="0" borderId="6" xfId="0" applyFont="1" applyFill="1" applyBorder="1" applyAlignment="1">
      <alignment horizontal="center" vertical="center" wrapText="1"/>
    </xf>
    <xf numFmtId="0" fontId="3" fillId="0" borderId="0" xfId="0" applyFont="1" applyAlignment="1">
      <alignment vertical="center" wrapText="1"/>
    </xf>
    <xf numFmtId="0" fontId="10" fillId="0" borderId="6"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3" fontId="11" fillId="0" borderId="0" xfId="0" applyNumberFormat="1" applyFont="1" applyAlignment="1">
      <alignment vertical="center" wrapText="1"/>
    </xf>
    <xf numFmtId="0" fontId="11" fillId="0" borderId="0" xfId="0" applyFont="1" applyAlignment="1">
      <alignment vertical="center" wrapText="1"/>
    </xf>
    <xf numFmtId="0" fontId="3" fillId="0" borderId="0" xfId="0" applyFont="1" applyFill="1" applyAlignment="1">
      <alignment vertical="center" wrapText="1"/>
    </xf>
    <xf numFmtId="0" fontId="11" fillId="0" borderId="0" xfId="0" applyFont="1" applyFill="1" applyAlignment="1">
      <alignment vertical="center" wrapText="1"/>
    </xf>
    <xf numFmtId="3" fontId="12" fillId="0" borderId="7" xfId="0" applyNumberFormat="1" applyFont="1" applyFill="1" applyBorder="1" applyAlignment="1">
      <alignment vertical="center" wrapText="1"/>
    </xf>
    <xf numFmtId="0" fontId="0" fillId="0" borderId="0" xfId="0" applyAlignment="1">
      <alignment wrapText="1"/>
    </xf>
    <xf numFmtId="172" fontId="0" fillId="0" borderId="0" xfId="6" applyNumberFormat="1" applyFont="1"/>
    <xf numFmtId="172" fontId="0" fillId="0" borderId="6" xfId="6" applyNumberFormat="1" applyFont="1" applyBorder="1"/>
    <xf numFmtId="3" fontId="0" fillId="0" borderId="0" xfId="0" applyNumberFormat="1"/>
    <xf numFmtId="0" fontId="0" fillId="0" borderId="1" xfId="0" applyBorder="1"/>
    <xf numFmtId="0" fontId="0" fillId="0" borderId="8" xfId="0" applyBorder="1"/>
    <xf numFmtId="0" fontId="0" fillId="0" borderId="4" xfId="0" applyBorder="1"/>
    <xf numFmtId="0" fontId="0" fillId="0" borderId="9" xfId="0" applyBorder="1"/>
    <xf numFmtId="0" fontId="0" fillId="0" borderId="10" xfId="0" applyBorder="1" applyProtection="1">
      <protection locked="0"/>
    </xf>
    <xf numFmtId="0" fontId="4" fillId="3" borderId="11" xfId="0" applyFont="1" applyFill="1" applyBorder="1" applyAlignment="1">
      <alignment horizontal="center" wrapText="1"/>
    </xf>
    <xf numFmtId="0" fontId="4" fillId="3" borderId="12" xfId="0" applyFont="1" applyFill="1" applyBorder="1" applyAlignment="1">
      <alignment horizontal="center" wrapText="1"/>
    </xf>
    <xf numFmtId="0" fontId="4" fillId="3" borderId="13" xfId="0" applyFont="1" applyFill="1" applyBorder="1" applyAlignment="1">
      <alignment horizontal="center" wrapText="1"/>
    </xf>
    <xf numFmtId="0" fontId="4" fillId="3" borderId="3" xfId="0" applyFont="1" applyFill="1" applyBorder="1" applyAlignment="1">
      <alignment horizontal="center" wrapText="1"/>
    </xf>
    <xf numFmtId="0" fontId="4" fillId="3" borderId="4" xfId="0" applyFont="1" applyFill="1" applyBorder="1" applyAlignment="1">
      <alignment horizontal="center" wrapText="1"/>
    </xf>
    <xf numFmtId="0" fontId="4" fillId="3" borderId="9" xfId="0" applyFont="1" applyFill="1" applyBorder="1" applyAlignment="1">
      <alignment horizontal="center" wrapText="1"/>
    </xf>
    <xf numFmtId="171" fontId="11" fillId="0" borderId="0" xfId="1" applyNumberFormat="1" applyFont="1" applyFill="1" applyAlignment="1">
      <alignment vertical="center" wrapText="1"/>
    </xf>
    <xf numFmtId="171" fontId="14" fillId="0" borderId="6" xfId="1" applyNumberFormat="1" applyFont="1" applyBorder="1"/>
    <xf numFmtId="0" fontId="14" fillId="0" borderId="0" xfId="0" applyFont="1"/>
    <xf numFmtId="9" fontId="14" fillId="0" borderId="1" xfId="6" applyFont="1" applyFill="1" applyBorder="1"/>
    <xf numFmtId="0" fontId="14" fillId="0" borderId="1" xfId="0" applyFont="1" applyFill="1" applyBorder="1" applyAlignment="1">
      <alignment horizontal="center"/>
    </xf>
    <xf numFmtId="3" fontId="14" fillId="0" borderId="1" xfId="0" applyNumberFormat="1" applyFont="1" applyFill="1" applyBorder="1" applyAlignment="1">
      <alignment horizontal="center"/>
    </xf>
    <xf numFmtId="9" fontId="14" fillId="0" borderId="1" xfId="6" applyFont="1" applyFill="1" applyBorder="1" applyAlignment="1">
      <alignment horizontal="center"/>
    </xf>
    <xf numFmtId="0" fontId="14" fillId="0" borderId="1" xfId="0" applyFont="1" applyFill="1" applyBorder="1" applyAlignment="1">
      <alignment horizontal="right"/>
    </xf>
    <xf numFmtId="0" fontId="14" fillId="0" borderId="1" xfId="0" applyFont="1" applyFill="1" applyBorder="1"/>
    <xf numFmtId="0" fontId="14" fillId="0" borderId="1" xfId="0" applyFont="1" applyBorder="1"/>
    <xf numFmtId="1" fontId="6" fillId="0" borderId="14" xfId="0" applyNumberFormat="1" applyFont="1" applyFill="1" applyBorder="1" applyAlignment="1">
      <alignment horizontal="center" vertical="center"/>
    </xf>
    <xf numFmtId="1" fontId="6" fillId="0" borderId="15" xfId="0" applyNumberFormat="1" applyFont="1" applyFill="1" applyBorder="1" applyAlignment="1">
      <alignment horizontal="center" vertical="center"/>
    </xf>
    <xf numFmtId="171" fontId="14" fillId="0" borderId="6" xfId="1" applyNumberFormat="1" applyFont="1" applyBorder="1" applyProtection="1">
      <protection locked="0"/>
    </xf>
    <xf numFmtId="0" fontId="0" fillId="0" borderId="15" xfId="0" applyBorder="1" applyProtection="1">
      <protection locked="0"/>
    </xf>
    <xf numFmtId="0" fontId="0" fillId="0" borderId="15" xfId="0" applyBorder="1"/>
    <xf numFmtId="172" fontId="0" fillId="0" borderId="15" xfId="6" applyNumberFormat="1" applyFont="1" applyBorder="1"/>
    <xf numFmtId="172" fontId="0" fillId="0" borderId="16" xfId="6" applyNumberFormat="1" applyFont="1" applyBorder="1"/>
    <xf numFmtId="172" fontId="0" fillId="0" borderId="17" xfId="6" applyNumberFormat="1" applyFont="1" applyBorder="1"/>
    <xf numFmtId="171" fontId="14" fillId="0" borderId="12" xfId="1" applyNumberFormat="1" applyFont="1" applyBorder="1" applyProtection="1">
      <protection locked="0"/>
    </xf>
    <xf numFmtId="171" fontId="14" fillId="0" borderId="12" xfId="1" applyNumberFormat="1" applyFont="1" applyBorder="1"/>
    <xf numFmtId="172" fontId="0" fillId="0" borderId="12" xfId="6" applyNumberFormat="1" applyFont="1" applyBorder="1"/>
    <xf numFmtId="172" fontId="0" fillId="0" borderId="13" xfId="6" applyNumberFormat="1" applyFont="1" applyBorder="1"/>
    <xf numFmtId="0" fontId="15" fillId="0" borderId="6" xfId="5" applyFont="1" applyFill="1" applyBorder="1" applyAlignment="1">
      <alignment horizontal="left" indent="1"/>
    </xf>
    <xf numFmtId="0" fontId="0" fillId="0" borderId="0" xfId="0" applyProtection="1">
      <protection locked="0"/>
    </xf>
    <xf numFmtId="0" fontId="16" fillId="0" borderId="6" xfId="5" applyFont="1" applyFill="1" applyBorder="1" applyAlignment="1">
      <alignment horizontal="left"/>
    </xf>
    <xf numFmtId="0" fontId="15" fillId="0" borderId="12" xfId="5" applyFont="1" applyFill="1" applyBorder="1" applyAlignment="1">
      <alignment horizontal="left" indent="1"/>
    </xf>
    <xf numFmtId="1" fontId="6" fillId="0" borderId="11" xfId="0" applyNumberFormat="1" applyFont="1" applyFill="1" applyBorder="1" applyAlignment="1">
      <alignment horizontal="center" vertical="center"/>
    </xf>
    <xf numFmtId="171" fontId="0" fillId="0" borderId="15" xfId="1" applyNumberFormat="1" applyFont="1" applyBorder="1" applyProtection="1">
      <protection locked="0"/>
    </xf>
    <xf numFmtId="170" fontId="13" fillId="0" borderId="6" xfId="0" applyNumberFormat="1" applyFont="1" applyFill="1" applyBorder="1" applyAlignment="1">
      <alignment horizontal="center" vertical="center"/>
    </xf>
    <xf numFmtId="170" fontId="13" fillId="0" borderId="12" xfId="0" applyNumberFormat="1" applyFont="1" applyFill="1" applyBorder="1" applyAlignment="1">
      <alignment horizontal="center" vertical="center"/>
    </xf>
    <xf numFmtId="0" fontId="16" fillId="0" borderId="15" xfId="5" applyFont="1" applyFill="1" applyBorder="1" applyAlignment="1">
      <alignment horizontal="left"/>
    </xf>
    <xf numFmtId="4" fontId="18" fillId="3" borderId="15" xfId="3" applyNumberFormat="1" applyFont="1" applyFill="1" applyBorder="1" applyAlignment="1">
      <alignment horizontal="center" vertical="center" wrapText="1"/>
    </xf>
    <xf numFmtId="0" fontId="18" fillId="3" borderId="15" xfId="3" applyFont="1" applyFill="1" applyBorder="1" applyAlignment="1">
      <alignment horizontal="center" vertical="center" wrapText="1"/>
    </xf>
    <xf numFmtId="0" fontId="18" fillId="8" borderId="15" xfId="3" applyFont="1" applyFill="1" applyBorder="1" applyAlignment="1">
      <alignment horizontal="center" vertical="center" wrapText="1"/>
    </xf>
    <xf numFmtId="0" fontId="18" fillId="3" borderId="39" xfId="3" applyFont="1" applyFill="1" applyBorder="1" applyAlignment="1">
      <alignment horizontal="center" vertical="center" wrapText="1"/>
    </xf>
    <xf numFmtId="169" fontId="22" fillId="4" borderId="7" xfId="1" applyFont="1" applyFill="1" applyBorder="1" applyAlignment="1">
      <alignment horizontal="center" vertical="center" wrapText="1"/>
    </xf>
    <xf numFmtId="0" fontId="18" fillId="8" borderId="39" xfId="3" applyFont="1" applyFill="1" applyBorder="1" applyAlignment="1">
      <alignment horizontal="center" vertical="center" wrapText="1"/>
    </xf>
    <xf numFmtId="167" fontId="5" fillId="7" borderId="0" xfId="0" applyNumberFormat="1" applyFont="1" applyFill="1" applyAlignment="1">
      <alignment horizontal="center"/>
    </xf>
    <xf numFmtId="0" fontId="0" fillId="7" borderId="0" xfId="0" applyFill="1" applyAlignment="1">
      <alignment horizontal="center" vertical="center"/>
    </xf>
    <xf numFmtId="0" fontId="0" fillId="7" borderId="0" xfId="0" applyFill="1"/>
    <xf numFmtId="0" fontId="4" fillId="7" borderId="0" xfId="0" applyFont="1" applyFill="1" applyAlignment="1">
      <alignment horizontal="center" vertical="center"/>
    </xf>
    <xf numFmtId="0" fontId="23" fillId="7" borderId="0" xfId="0" applyFont="1" applyFill="1" applyBorder="1"/>
    <xf numFmtId="169" fontId="23" fillId="7" borderId="0" xfId="1" applyFont="1" applyFill="1" applyBorder="1"/>
    <xf numFmtId="9" fontId="23" fillId="7" borderId="0" xfId="6" applyFont="1" applyFill="1" applyBorder="1"/>
    <xf numFmtId="0" fontId="23" fillId="7" borderId="0" xfId="0" applyNumberFormat="1" applyFont="1" applyFill="1" applyBorder="1" applyAlignment="1">
      <alignment horizontal="center" vertical="center" wrapText="1"/>
    </xf>
    <xf numFmtId="0" fontId="23" fillId="7" borderId="0" xfId="0" applyFont="1" applyFill="1" applyBorder="1" applyAlignment="1">
      <alignment horizontal="center" vertical="center" wrapText="1"/>
    </xf>
    <xf numFmtId="10" fontId="22" fillId="7" borderId="0" xfId="3" applyNumberFormat="1" applyFont="1" applyFill="1" applyBorder="1" applyAlignment="1">
      <alignment horizontal="center" vertical="center" wrapText="1"/>
    </xf>
    <xf numFmtId="169" fontId="22" fillId="7" borderId="0" xfId="3" applyNumberFormat="1" applyFont="1" applyFill="1" applyBorder="1" applyAlignment="1">
      <alignment horizontal="center" vertical="center" wrapText="1"/>
    </xf>
    <xf numFmtId="4" fontId="22" fillId="7" borderId="0" xfId="3" applyNumberFormat="1" applyFont="1" applyFill="1" applyBorder="1" applyAlignment="1">
      <alignment horizontal="center" vertical="center" wrapText="1"/>
    </xf>
    <xf numFmtId="171" fontId="19" fillId="7" borderId="0" xfId="1" applyNumberFormat="1" applyFont="1" applyFill="1" applyBorder="1" applyAlignment="1">
      <alignment horizontal="center" vertical="center"/>
    </xf>
    <xf numFmtId="173" fontId="22" fillId="7" borderId="0" xfId="3" applyNumberFormat="1" applyFont="1" applyFill="1" applyBorder="1" applyAlignment="1">
      <alignment horizontal="center" vertical="center" wrapText="1"/>
    </xf>
    <xf numFmtId="169" fontId="0" fillId="7" borderId="0" xfId="1" applyFont="1" applyFill="1"/>
    <xf numFmtId="9" fontId="0" fillId="7" borderId="0" xfId="6" applyFont="1" applyFill="1"/>
    <xf numFmtId="169" fontId="4" fillId="7" borderId="0" xfId="1" applyFont="1" applyFill="1" applyAlignment="1">
      <alignment horizontal="center" vertical="center"/>
    </xf>
    <xf numFmtId="9" fontId="4" fillId="7" borderId="0" xfId="6" applyFont="1" applyFill="1" applyAlignment="1">
      <alignment horizontal="center" vertical="center"/>
    </xf>
    <xf numFmtId="0" fontId="4" fillId="7" borderId="0" xfId="0" applyFont="1" applyFill="1" applyBorder="1" applyAlignment="1">
      <alignment horizontal="center" vertical="center"/>
    </xf>
    <xf numFmtId="0" fontId="0" fillId="7" borderId="43" xfId="0" applyFill="1" applyBorder="1" applyAlignment="1">
      <alignment horizontal="center" vertical="center"/>
    </xf>
    <xf numFmtId="0" fontId="0" fillId="7" borderId="44" xfId="0" applyFill="1" applyBorder="1" applyAlignment="1">
      <alignment horizontal="center" vertical="center"/>
    </xf>
    <xf numFmtId="0" fontId="0" fillId="7" borderId="45" xfId="0" applyFill="1" applyBorder="1" applyAlignment="1">
      <alignment horizontal="center" vertical="center"/>
    </xf>
    <xf numFmtId="0" fontId="3" fillId="7" borderId="45" xfId="0" applyFont="1" applyFill="1" applyBorder="1" applyAlignment="1">
      <alignment horizontal="center" vertical="center"/>
    </xf>
    <xf numFmtId="0" fontId="0" fillId="7" borderId="46" xfId="0" applyFill="1" applyBorder="1" applyAlignment="1">
      <alignment horizontal="center" vertical="center"/>
    </xf>
    <xf numFmtId="0" fontId="3" fillId="7" borderId="46" xfId="0" applyFont="1" applyFill="1" applyBorder="1" applyAlignment="1">
      <alignment horizontal="center" vertical="center"/>
    </xf>
    <xf numFmtId="2" fontId="0" fillId="7" borderId="46" xfId="0" applyNumberFormat="1" applyFill="1" applyBorder="1" applyAlignment="1">
      <alignment horizontal="center" vertical="center"/>
    </xf>
    <xf numFmtId="2" fontId="0" fillId="7" borderId="44" xfId="0" applyNumberFormat="1" applyFill="1" applyBorder="1" applyAlignment="1">
      <alignment horizontal="center" vertical="center"/>
    </xf>
    <xf numFmtId="0" fontId="4" fillId="6" borderId="33" xfId="0" applyFont="1" applyFill="1" applyBorder="1" applyAlignment="1">
      <alignment horizontal="center" vertical="center"/>
    </xf>
    <xf numFmtId="0" fontId="4" fillId="6" borderId="34" xfId="0" applyFont="1" applyFill="1" applyBorder="1" applyAlignment="1">
      <alignment horizontal="center" vertical="center"/>
    </xf>
    <xf numFmtId="0" fontId="4" fillId="6" borderId="18" xfId="0" applyFont="1" applyFill="1" applyBorder="1" applyAlignment="1">
      <alignment horizontal="center" vertical="center"/>
    </xf>
    <xf numFmtId="0" fontId="0" fillId="7" borderId="1" xfId="0" applyFill="1" applyBorder="1" applyAlignment="1">
      <alignment horizontal="center" vertical="center"/>
    </xf>
    <xf numFmtId="0" fontId="3" fillId="7" borderId="1" xfId="0" applyFont="1" applyFill="1" applyBorder="1" applyAlignment="1">
      <alignment horizontal="center" vertical="center"/>
    </xf>
    <xf numFmtId="167" fontId="5" fillId="7" borderId="0" xfId="0" applyNumberFormat="1" applyFont="1" applyFill="1" applyAlignment="1">
      <alignment horizontal="center" vertical="center"/>
    </xf>
    <xf numFmtId="0" fontId="18" fillId="10" borderId="15" xfId="3" applyFont="1" applyFill="1" applyBorder="1" applyAlignment="1">
      <alignment horizontal="center" vertical="center" wrapText="1"/>
    </xf>
    <xf numFmtId="0" fontId="18" fillId="10" borderId="16" xfId="3" applyFont="1" applyFill="1" applyBorder="1" applyAlignment="1">
      <alignment horizontal="center" vertical="center" wrapText="1"/>
    </xf>
    <xf numFmtId="0" fontId="18" fillId="10" borderId="41" xfId="3" applyFont="1" applyFill="1" applyBorder="1" applyAlignment="1">
      <alignment horizontal="center" vertical="center" wrapText="1"/>
    </xf>
    <xf numFmtId="0" fontId="18" fillId="10" borderId="38" xfId="3" applyFont="1" applyFill="1" applyBorder="1" applyAlignment="1">
      <alignment horizontal="center" vertical="center" wrapText="1"/>
    </xf>
    <xf numFmtId="4" fontId="22" fillId="4" borderId="42" xfId="1" applyNumberFormat="1" applyFont="1" applyFill="1" applyBorder="1" applyAlignment="1">
      <alignment horizontal="center" vertical="center" wrapText="1"/>
    </xf>
    <xf numFmtId="4" fontId="22" fillId="4" borderId="7" xfId="1" applyNumberFormat="1" applyFont="1" applyFill="1" applyBorder="1" applyAlignment="1">
      <alignment horizontal="center" vertical="center" wrapText="1"/>
    </xf>
    <xf numFmtId="4" fontId="22" fillId="4" borderId="17" xfId="1" applyNumberFormat="1" applyFont="1" applyFill="1" applyBorder="1" applyAlignment="1">
      <alignment horizontal="center" vertical="center" wrapText="1"/>
    </xf>
    <xf numFmtId="168" fontId="22" fillId="4" borderId="42" xfId="2" applyFont="1" applyFill="1" applyBorder="1" applyAlignment="1">
      <alignment horizontal="center" vertical="center" wrapText="1"/>
    </xf>
    <xf numFmtId="0" fontId="18" fillId="10" borderId="38" xfId="3" applyFont="1" applyFill="1" applyBorder="1" applyAlignment="1">
      <alignment horizontal="center" vertical="center" wrapText="1"/>
    </xf>
    <xf numFmtId="0" fontId="4" fillId="11" borderId="16" xfId="3" applyFont="1" applyFill="1" applyBorder="1" applyAlignment="1">
      <alignment horizontal="center" vertical="center" wrapText="1"/>
    </xf>
    <xf numFmtId="0" fontId="20" fillId="6" borderId="37" xfId="0" applyFont="1" applyFill="1" applyBorder="1" applyAlignment="1">
      <alignment horizontal="center" vertical="center" wrapText="1"/>
    </xf>
    <xf numFmtId="0" fontId="3" fillId="0" borderId="0" xfId="0" applyFont="1"/>
    <xf numFmtId="0" fontId="0" fillId="7" borderId="0" xfId="0" applyFill="1" applyAlignment="1">
      <alignment wrapText="1"/>
    </xf>
    <xf numFmtId="0" fontId="0" fillId="7" borderId="0" xfId="0" applyFill="1" applyAlignment="1">
      <alignment horizontal="center" vertical="center" wrapText="1"/>
    </xf>
    <xf numFmtId="169" fontId="0" fillId="7" borderId="0" xfId="1" applyFont="1" applyFill="1" applyAlignment="1">
      <alignment horizontal="center" vertical="center" wrapText="1"/>
    </xf>
    <xf numFmtId="169" fontId="0" fillId="7" borderId="0" xfId="1" applyFont="1" applyFill="1" applyAlignment="1">
      <alignment wrapText="1"/>
    </xf>
    <xf numFmtId="0" fontId="32" fillId="0" borderId="0" xfId="0" applyFont="1"/>
    <xf numFmtId="0" fontId="23" fillId="0" borderId="0" xfId="0" applyFont="1"/>
    <xf numFmtId="0" fontId="33" fillId="0" borderId="0" xfId="7" applyFont="1" applyBorder="1" applyAlignment="1">
      <alignment horizontal="right" vertical="center"/>
    </xf>
    <xf numFmtId="169" fontId="33" fillId="0" borderId="0" xfId="1" applyFont="1" applyBorder="1"/>
    <xf numFmtId="0" fontId="22" fillId="12" borderId="0" xfId="10" applyFont="1" applyFill="1" applyAlignment="1">
      <alignment horizontal="left"/>
    </xf>
    <xf numFmtId="0" fontId="3" fillId="12" borderId="0" xfId="0" applyFont="1" applyFill="1"/>
    <xf numFmtId="10" fontId="23" fillId="12" borderId="0" xfId="10" applyNumberFormat="1" applyFont="1" applyFill="1" applyAlignment="1">
      <alignment horizontal="center"/>
    </xf>
    <xf numFmtId="0" fontId="23" fillId="12" borderId="0" xfId="10" applyFont="1" applyFill="1"/>
    <xf numFmtId="0" fontId="0" fillId="0" borderId="0" xfId="0" applyAlignment="1">
      <alignment horizontal="center"/>
    </xf>
    <xf numFmtId="0" fontId="22" fillId="0" borderId="0" xfId="0" applyFont="1"/>
    <xf numFmtId="0" fontId="22" fillId="13" borderId="42" xfId="10" applyFont="1" applyFill="1" applyBorder="1" applyAlignment="1">
      <alignment horizontal="center"/>
    </xf>
    <xf numFmtId="10" fontId="22" fillId="13" borderId="42" xfId="10" applyNumberFormat="1" applyFont="1" applyFill="1" applyBorder="1" applyAlignment="1">
      <alignment horizontal="center"/>
    </xf>
    <xf numFmtId="0" fontId="22" fillId="13" borderId="42" xfId="10" applyFont="1" applyFill="1" applyBorder="1" applyAlignment="1">
      <alignment horizontal="center" wrapText="1"/>
    </xf>
    <xf numFmtId="169" fontId="22" fillId="0" borderId="0" xfId="11" applyNumberFormat="1" applyFont="1" applyAlignment="1">
      <alignment horizontal="center"/>
    </xf>
    <xf numFmtId="0" fontId="23" fillId="7" borderId="42" xfId="10" applyFont="1" applyFill="1" applyBorder="1" applyAlignment="1">
      <alignment horizontal="center"/>
    </xf>
    <xf numFmtId="169" fontId="23" fillId="7" borderId="42" xfId="1" applyFont="1" applyFill="1" applyBorder="1" applyAlignment="1">
      <alignment horizontal="center"/>
    </xf>
    <xf numFmtId="10" fontId="23" fillId="7" borderId="42" xfId="10" applyNumberFormat="1" applyFont="1" applyFill="1" applyBorder="1" applyAlignment="1">
      <alignment horizontal="center"/>
    </xf>
    <xf numFmtId="169" fontId="23" fillId="0" borderId="42" xfId="11" applyNumberFormat="1" applyFont="1" applyBorder="1"/>
    <xf numFmtId="169" fontId="23" fillId="7" borderId="42" xfId="11" applyNumberFormat="1" applyFont="1" applyFill="1" applyBorder="1"/>
    <xf numFmtId="169" fontId="23" fillId="0" borderId="0" xfId="11" applyNumberFormat="1" applyFont="1"/>
    <xf numFmtId="10" fontId="23" fillId="7" borderId="42" xfId="12" applyNumberFormat="1" applyFont="1" applyFill="1" applyBorder="1" applyAlignment="1">
      <alignment horizontal="center"/>
    </xf>
    <xf numFmtId="0" fontId="23" fillId="0" borderId="42" xfId="10" applyFont="1" applyBorder="1" applyAlignment="1">
      <alignment horizontal="center"/>
    </xf>
    <xf numFmtId="10" fontId="23" fillId="0" borderId="42" xfId="12" applyNumberFormat="1" applyFont="1" applyBorder="1" applyAlignment="1">
      <alignment horizontal="center"/>
    </xf>
    <xf numFmtId="169" fontId="22" fillId="0" borderId="42" xfId="11" applyNumberFormat="1" applyFont="1" applyBorder="1"/>
    <xf numFmtId="169" fontId="22" fillId="0" borderId="0" xfId="11" applyNumberFormat="1" applyFont="1"/>
    <xf numFmtId="174" fontId="21" fillId="0" borderId="0" xfId="33" applyNumberFormat="1" applyFont="1"/>
    <xf numFmtId="169" fontId="0" fillId="0" borderId="0" xfId="1" applyFont="1"/>
    <xf numFmtId="0" fontId="23" fillId="0" borderId="0" xfId="7" applyFont="1"/>
    <xf numFmtId="0" fontId="34" fillId="0" borderId="0" xfId="7" applyFont="1" applyAlignment="1">
      <alignment horizontal="center"/>
    </xf>
    <xf numFmtId="169" fontId="23" fillId="0" borderId="0" xfId="1" applyFont="1"/>
    <xf numFmtId="0" fontId="22" fillId="0" borderId="0" xfId="7" applyFont="1"/>
    <xf numFmtId="0" fontId="35" fillId="0" borderId="0" xfId="7" applyFont="1"/>
    <xf numFmtId="0" fontId="22" fillId="0" borderId="0" xfId="7" applyFont="1" applyAlignment="1">
      <alignment horizontal="left"/>
    </xf>
    <xf numFmtId="14" fontId="23" fillId="0" borderId="0" xfId="7" applyNumberFormat="1" applyFont="1" applyAlignment="1">
      <alignment horizontal="left"/>
    </xf>
    <xf numFmtId="0" fontId="23" fillId="0" borderId="0" xfId="7" applyFont="1" applyBorder="1"/>
    <xf numFmtId="0" fontId="23" fillId="0" borderId="47" xfId="7" applyFont="1" applyBorder="1" applyAlignment="1">
      <alignment horizontal="center" vertical="center"/>
    </xf>
    <xf numFmtId="170" fontId="23" fillId="7" borderId="23" xfId="7" applyNumberFormat="1" applyFont="1" applyFill="1" applyBorder="1" applyAlignment="1">
      <alignment horizontal="center"/>
    </xf>
    <xf numFmtId="169" fontId="23" fillId="7" borderId="42" xfId="11" applyNumberFormat="1" applyFont="1" applyFill="1" applyBorder="1" applyAlignment="1">
      <alignment horizontal="center"/>
    </xf>
    <xf numFmtId="169" fontId="23" fillId="7" borderId="17" xfId="11" applyNumberFormat="1" applyFont="1" applyFill="1" applyBorder="1" applyAlignment="1">
      <alignment horizontal="center"/>
    </xf>
    <xf numFmtId="0" fontId="23" fillId="0" borderId="14" xfId="7" applyFont="1" applyBorder="1" applyAlignment="1">
      <alignment horizontal="center" vertical="center"/>
    </xf>
    <xf numFmtId="0" fontId="23" fillId="0" borderId="26" xfId="7" applyFont="1" applyBorder="1" applyAlignment="1">
      <alignment horizontal="center" vertical="center"/>
    </xf>
    <xf numFmtId="170" fontId="23" fillId="7" borderId="25" xfId="7" applyNumberFormat="1" applyFont="1" applyFill="1" applyBorder="1" applyAlignment="1">
      <alignment horizontal="center"/>
    </xf>
    <xf numFmtId="169" fontId="23" fillId="7" borderId="24" xfId="11" applyNumberFormat="1" applyFont="1" applyFill="1" applyBorder="1" applyAlignment="1">
      <alignment horizontal="center"/>
    </xf>
    <xf numFmtId="169" fontId="23" fillId="7" borderId="27" xfId="11" applyNumberFormat="1" applyFont="1" applyFill="1" applyBorder="1" applyAlignment="1">
      <alignment horizontal="center"/>
    </xf>
    <xf numFmtId="0" fontId="22" fillId="0" borderId="50" xfId="1" applyNumberFormat="1" applyFont="1" applyBorder="1"/>
    <xf numFmtId="0" fontId="22" fillId="0" borderId="0" xfId="7" applyFont="1" applyBorder="1" applyAlignment="1">
      <alignment horizontal="right" vertical="center"/>
    </xf>
    <xf numFmtId="169" fontId="22" fillId="0" borderId="0" xfId="1" applyFont="1" applyBorder="1"/>
    <xf numFmtId="0" fontId="0" fillId="7" borderId="0" xfId="0" applyFill="1" applyAlignment="1">
      <alignment horizontal="center"/>
    </xf>
    <xf numFmtId="0" fontId="4" fillId="7" borderId="0" xfId="0" applyNumberFormat="1" applyFont="1" applyFill="1" applyBorder="1" applyAlignment="1">
      <alignment horizontal="center" vertical="center" wrapText="1"/>
    </xf>
    <xf numFmtId="0" fontId="26" fillId="0" borderId="0" xfId="0" applyFont="1"/>
    <xf numFmtId="0" fontId="27" fillId="0" borderId="0" xfId="0" applyFont="1"/>
    <xf numFmtId="0" fontId="17" fillId="0" borderId="0" xfId="0" applyFont="1"/>
    <xf numFmtId="0" fontId="23" fillId="14" borderId="23" xfId="7" applyFont="1" applyFill="1" applyBorder="1" applyAlignment="1">
      <alignment horizontal="center"/>
    </xf>
    <xf numFmtId="166" fontId="23" fillId="14" borderId="23" xfId="1" applyNumberFormat="1" applyFont="1" applyFill="1" applyBorder="1" applyAlignment="1">
      <alignment horizontal="center"/>
    </xf>
    <xf numFmtId="14" fontId="23" fillId="14" borderId="23" xfId="7" applyNumberFormat="1" applyFont="1" applyFill="1" applyBorder="1" applyAlignment="1">
      <alignment horizontal="center"/>
    </xf>
    <xf numFmtId="9" fontId="23" fillId="14" borderId="23" xfId="6" applyFont="1" applyFill="1" applyBorder="1" applyAlignment="1">
      <alignment horizontal="center"/>
    </xf>
    <xf numFmtId="0" fontId="23" fillId="14" borderId="42" xfId="7" applyFont="1" applyFill="1" applyBorder="1" applyAlignment="1">
      <alignment horizontal="center"/>
    </xf>
    <xf numFmtId="166" fontId="23" fillId="14" borderId="42" xfId="1" applyNumberFormat="1" applyFont="1" applyFill="1" applyBorder="1" applyAlignment="1">
      <alignment horizontal="center"/>
    </xf>
    <xf numFmtId="14" fontId="23" fillId="14" borderId="42" xfId="7" applyNumberFormat="1" applyFont="1" applyFill="1" applyBorder="1" applyAlignment="1">
      <alignment horizontal="center"/>
    </xf>
    <xf numFmtId="9" fontId="23" fillId="14" borderId="42" xfId="6" applyFont="1" applyFill="1" applyBorder="1" applyAlignment="1">
      <alignment horizontal="center"/>
    </xf>
    <xf numFmtId="0" fontId="23" fillId="14" borderId="24" xfId="7" applyFont="1" applyFill="1" applyBorder="1" applyAlignment="1">
      <alignment horizontal="center"/>
    </xf>
    <xf numFmtId="166" fontId="23" fillId="14" borderId="24" xfId="1" applyNumberFormat="1" applyFont="1" applyFill="1" applyBorder="1" applyAlignment="1">
      <alignment horizontal="center"/>
    </xf>
    <xf numFmtId="14" fontId="23" fillId="14" borderId="24" xfId="7" applyNumberFormat="1" applyFont="1" applyFill="1" applyBorder="1" applyAlignment="1">
      <alignment horizontal="center"/>
    </xf>
    <xf numFmtId="9" fontId="23" fillId="14" borderId="24" xfId="6" applyFont="1" applyFill="1" applyBorder="1" applyAlignment="1">
      <alignment horizontal="center"/>
    </xf>
    <xf numFmtId="14" fontId="23" fillId="14" borderId="25" xfId="7" applyNumberFormat="1" applyFont="1" applyFill="1" applyBorder="1" applyAlignment="1">
      <alignment horizontal="center"/>
    </xf>
    <xf numFmtId="0" fontId="22" fillId="14" borderId="21" xfId="4" applyNumberFormat="1" applyFont="1" applyFill="1" applyBorder="1" applyAlignment="1">
      <alignment horizontal="center" vertical="center" wrapText="1"/>
    </xf>
    <xf numFmtId="169" fontId="22" fillId="14" borderId="15" xfId="1" applyFont="1" applyFill="1" applyBorder="1" applyAlignment="1">
      <alignment horizontal="left" vertical="center" wrapText="1"/>
    </xf>
    <xf numFmtId="10" fontId="22" fillId="14" borderId="15" xfId="3" applyNumberFormat="1" applyFont="1" applyFill="1" applyBorder="1" applyAlignment="1">
      <alignment horizontal="center" vertical="center" wrapText="1"/>
    </xf>
    <xf numFmtId="169" fontId="22" fillId="14" borderId="15" xfId="3" applyNumberFormat="1" applyFont="1" applyFill="1" applyBorder="1" applyAlignment="1">
      <alignment horizontal="center" vertical="center" wrapText="1"/>
    </xf>
    <xf numFmtId="169" fontId="22" fillId="14" borderId="16" xfId="1" applyFont="1" applyFill="1" applyBorder="1" applyAlignment="1">
      <alignment horizontal="center" vertical="center" wrapText="1"/>
    </xf>
    <xf numFmtId="169" fontId="22" fillId="14" borderId="15" xfId="1" applyFont="1" applyFill="1" applyBorder="1" applyAlignment="1">
      <alignment horizontal="center" vertical="center" wrapText="1"/>
    </xf>
    <xf numFmtId="3" fontId="22" fillId="14" borderId="15" xfId="1" applyNumberFormat="1" applyFont="1" applyFill="1" applyBorder="1" applyAlignment="1">
      <alignment horizontal="center" vertical="center" wrapText="1"/>
    </xf>
    <xf numFmtId="171" fontId="22" fillId="14" borderId="15" xfId="1" applyNumberFormat="1" applyFont="1" applyFill="1" applyBorder="1" applyAlignment="1">
      <alignment horizontal="center" vertical="center" wrapText="1"/>
    </xf>
    <xf numFmtId="0" fontId="18" fillId="10" borderId="41" xfId="3" applyFont="1" applyFill="1" applyBorder="1" applyAlignment="1">
      <alignment horizontal="center" vertical="center" wrapText="1"/>
    </xf>
    <xf numFmtId="0" fontId="18" fillId="10" borderId="38" xfId="3" applyFont="1" applyFill="1" applyBorder="1" applyAlignment="1">
      <alignment horizontal="center" vertical="center" wrapText="1"/>
    </xf>
    <xf numFmtId="167" fontId="17" fillId="9" borderId="19" xfId="0" applyNumberFormat="1" applyFont="1" applyFill="1" applyBorder="1" applyAlignment="1">
      <alignment horizontal="center" vertical="center" wrapText="1"/>
    </xf>
    <xf numFmtId="167" fontId="17" fillId="9" borderId="32" xfId="0" applyNumberFormat="1" applyFont="1" applyFill="1" applyBorder="1" applyAlignment="1">
      <alignment horizontal="center" vertical="center" wrapText="1"/>
    </xf>
    <xf numFmtId="167" fontId="17" fillId="9" borderId="31" xfId="0" applyNumberFormat="1" applyFont="1" applyFill="1" applyBorder="1" applyAlignment="1">
      <alignment horizontal="center" vertical="center" wrapText="1"/>
    </xf>
    <xf numFmtId="0" fontId="17" fillId="9" borderId="19" xfId="0" applyFont="1" applyFill="1" applyBorder="1" applyAlignment="1">
      <alignment horizontal="center" vertical="center" textRotation="90"/>
    </xf>
    <xf numFmtId="0" fontId="17" fillId="9" borderId="32" xfId="0" applyFont="1" applyFill="1" applyBorder="1" applyAlignment="1">
      <alignment horizontal="center" vertical="center" textRotation="90"/>
    </xf>
    <xf numFmtId="0" fontId="17" fillId="9" borderId="31" xfId="0" applyFont="1" applyFill="1" applyBorder="1" applyAlignment="1">
      <alignment horizontal="center" vertical="center" textRotation="90"/>
    </xf>
    <xf numFmtId="0" fontId="18" fillId="10" borderId="41" xfId="3" applyFont="1" applyFill="1" applyBorder="1" applyAlignment="1">
      <alignment horizontal="center" vertical="center" wrapText="1"/>
    </xf>
    <xf numFmtId="0" fontId="18" fillId="10" borderId="38" xfId="3" applyFont="1" applyFill="1" applyBorder="1" applyAlignment="1">
      <alignment horizontal="center" vertical="center" wrapText="1"/>
    </xf>
    <xf numFmtId="0" fontId="18" fillId="3" borderId="24" xfId="3" applyFont="1" applyFill="1" applyBorder="1" applyAlignment="1">
      <alignment horizontal="center" vertical="center" wrapText="1"/>
    </xf>
    <xf numFmtId="0" fontId="18" fillId="3" borderId="41" xfId="3" applyFont="1" applyFill="1" applyBorder="1" applyAlignment="1">
      <alignment horizontal="center" vertical="center" wrapText="1"/>
    </xf>
    <xf numFmtId="0" fontId="18" fillId="8" borderId="24" xfId="3" applyFont="1" applyFill="1" applyBorder="1" applyAlignment="1">
      <alignment horizontal="center" vertical="center" wrapText="1"/>
    </xf>
    <xf numFmtId="0" fontId="18" fillId="8" borderId="41" xfId="3" applyFont="1" applyFill="1" applyBorder="1" applyAlignment="1">
      <alignment horizontal="center" vertical="center" wrapText="1"/>
    </xf>
    <xf numFmtId="0" fontId="4" fillId="11" borderId="27" xfId="3" applyFont="1" applyFill="1" applyBorder="1" applyAlignment="1">
      <alignment horizontal="center" vertical="center" wrapText="1"/>
    </xf>
    <xf numFmtId="0" fontId="4" fillId="11" borderId="38" xfId="3" applyFont="1" applyFill="1" applyBorder="1" applyAlignment="1">
      <alignment horizontal="center" vertical="center" wrapText="1"/>
    </xf>
    <xf numFmtId="4" fontId="18" fillId="3" borderId="24" xfId="3" applyNumberFormat="1" applyFont="1" applyFill="1" applyBorder="1" applyAlignment="1">
      <alignment horizontal="center" vertical="center" wrapText="1"/>
    </xf>
    <xf numFmtId="4" fontId="18" fillId="3" borderId="41" xfId="3" applyNumberFormat="1" applyFont="1" applyFill="1" applyBorder="1" applyAlignment="1">
      <alignment horizontal="center" vertical="center" wrapText="1"/>
    </xf>
    <xf numFmtId="0" fontId="18" fillId="3" borderId="35" xfId="4" applyFont="1" applyFill="1" applyBorder="1" applyAlignment="1">
      <alignment horizontal="center" vertical="center" textRotation="90" wrapText="1"/>
    </xf>
    <xf numFmtId="0" fontId="18" fillId="3" borderId="36" xfId="4" applyFont="1" applyFill="1" applyBorder="1" applyAlignment="1">
      <alignment horizontal="center" vertical="center" textRotation="90" wrapText="1"/>
    </xf>
    <xf numFmtId="0" fontId="18" fillId="3" borderId="40" xfId="4" applyFont="1" applyFill="1" applyBorder="1" applyAlignment="1">
      <alignment horizontal="center" vertical="center" textRotation="90" wrapText="1"/>
    </xf>
    <xf numFmtId="9" fontId="17" fillId="3" borderId="22" xfId="6" applyFont="1" applyFill="1" applyBorder="1" applyAlignment="1">
      <alignment horizontal="center" vertical="center" wrapText="1"/>
    </xf>
    <xf numFmtId="9" fontId="17" fillId="3" borderId="25" xfId="6" applyFont="1" applyFill="1" applyBorder="1" applyAlignment="1">
      <alignment horizontal="center" vertical="center" wrapText="1"/>
    </xf>
    <xf numFmtId="9" fontId="17" fillId="3" borderId="41" xfId="6" applyFont="1" applyFill="1" applyBorder="1" applyAlignment="1">
      <alignment horizontal="center" vertical="center" wrapText="1"/>
    </xf>
    <xf numFmtId="171" fontId="17" fillId="3" borderId="22" xfId="1" applyNumberFormat="1" applyFont="1" applyFill="1" applyBorder="1" applyAlignment="1">
      <alignment horizontal="center" vertical="center" textRotation="90"/>
    </xf>
    <xf numFmtId="171" fontId="17" fillId="3" borderId="25" xfId="1" applyNumberFormat="1" applyFont="1" applyFill="1" applyBorder="1" applyAlignment="1">
      <alignment horizontal="center" vertical="center" textRotation="90"/>
    </xf>
    <xf numFmtId="171" fontId="17" fillId="3" borderId="41" xfId="1" applyNumberFormat="1" applyFont="1" applyFill="1" applyBorder="1" applyAlignment="1">
      <alignment horizontal="center" vertical="center" textRotation="90"/>
    </xf>
    <xf numFmtId="0" fontId="17" fillId="3" borderId="22" xfId="0" applyFont="1" applyFill="1" applyBorder="1" applyAlignment="1">
      <alignment horizontal="center" vertical="center" textRotation="90" wrapText="1"/>
    </xf>
    <xf numFmtId="0" fontId="17" fillId="3" borderId="25" xfId="0" applyFont="1" applyFill="1" applyBorder="1" applyAlignment="1">
      <alignment horizontal="center" vertical="center" textRotation="90" wrapText="1"/>
    </xf>
    <xf numFmtId="0" fontId="17" fillId="3" borderId="41" xfId="0" applyFont="1" applyFill="1" applyBorder="1" applyAlignment="1">
      <alignment horizontal="center" vertical="center" textRotation="90" wrapText="1"/>
    </xf>
    <xf numFmtId="0" fontId="18" fillId="10" borderId="51" xfId="3" applyFont="1" applyFill="1" applyBorder="1" applyAlignment="1">
      <alignment horizontal="center" vertical="center" wrapText="1"/>
    </xf>
    <xf numFmtId="167" fontId="5" fillId="7" borderId="42" xfId="0" applyNumberFormat="1" applyFont="1" applyFill="1" applyBorder="1" applyAlignment="1">
      <alignment horizontal="center"/>
    </xf>
    <xf numFmtId="4" fontId="18" fillId="3" borderId="22" xfId="3" applyNumberFormat="1" applyFont="1" applyFill="1" applyBorder="1" applyAlignment="1">
      <alignment horizontal="center" vertical="center" wrapText="1"/>
    </xf>
    <xf numFmtId="0" fontId="18" fillId="8" borderId="22" xfId="3" applyFont="1" applyFill="1" applyBorder="1" applyAlignment="1">
      <alignment horizontal="center" vertical="center" wrapText="1"/>
    </xf>
    <xf numFmtId="0" fontId="18" fillId="3" borderId="22" xfId="3" applyFont="1" applyFill="1" applyBorder="1" applyAlignment="1">
      <alignment horizontal="center" vertical="center" wrapText="1"/>
    </xf>
    <xf numFmtId="0" fontId="18" fillId="3" borderId="52" xfId="3" applyFont="1" applyFill="1" applyBorder="1" applyAlignment="1">
      <alignment horizontal="center" vertical="center" wrapText="1"/>
    </xf>
    <xf numFmtId="0" fontId="18" fillId="8" borderId="52" xfId="3" applyFont="1" applyFill="1" applyBorder="1" applyAlignment="1">
      <alignment horizontal="center" vertical="center" wrapText="1"/>
    </xf>
    <xf numFmtId="0" fontId="4" fillId="11" borderId="37" xfId="3" applyFont="1" applyFill="1" applyBorder="1" applyAlignment="1">
      <alignment horizontal="center" vertical="center" wrapText="1"/>
    </xf>
    <xf numFmtId="0" fontId="18" fillId="0" borderId="0" xfId="4" applyFont="1" applyFill="1" applyBorder="1" applyAlignment="1">
      <alignment horizontal="center" vertical="center" textRotation="90" wrapText="1"/>
    </xf>
    <xf numFmtId="9" fontId="17" fillId="0" borderId="0" xfId="6" applyFont="1" applyFill="1" applyBorder="1" applyAlignment="1">
      <alignment horizontal="center" vertical="center" wrapText="1"/>
    </xf>
    <xf numFmtId="4" fontId="18" fillId="0" borderId="0" xfId="3" applyNumberFormat="1" applyFont="1" applyFill="1" applyBorder="1" applyAlignment="1">
      <alignment horizontal="center" vertical="center" wrapText="1"/>
    </xf>
    <xf numFmtId="171" fontId="17" fillId="0" borderId="0" xfId="1" applyNumberFormat="1" applyFont="1" applyFill="1" applyBorder="1" applyAlignment="1">
      <alignment horizontal="center" vertical="center" textRotation="90"/>
    </xf>
    <xf numFmtId="0" fontId="17" fillId="0" borderId="0" xfId="0" applyFont="1" applyFill="1" applyBorder="1" applyAlignment="1">
      <alignment horizontal="center" vertical="center" textRotation="90" wrapText="1"/>
    </xf>
    <xf numFmtId="0" fontId="18" fillId="0" borderId="0" xfId="3" applyFont="1" applyFill="1" applyBorder="1" applyAlignment="1">
      <alignment horizontal="center" vertical="center" wrapText="1"/>
    </xf>
    <xf numFmtId="0" fontId="17" fillId="0" borderId="0" xfId="0" applyFont="1" applyFill="1" applyBorder="1" applyAlignment="1">
      <alignment horizontal="center" vertical="center" textRotation="90"/>
    </xf>
    <xf numFmtId="167" fontId="17" fillId="0" borderId="0" xfId="0" applyNumberFormat="1" applyFont="1" applyFill="1" applyBorder="1" applyAlignment="1">
      <alignment horizontal="center" vertical="center" wrapText="1"/>
    </xf>
    <xf numFmtId="0" fontId="4" fillId="0" borderId="0" xfId="3" applyFont="1" applyFill="1" applyBorder="1" applyAlignment="1">
      <alignment horizontal="center" vertical="center" wrapText="1"/>
    </xf>
    <xf numFmtId="0" fontId="22" fillId="0" borderId="0" xfId="4" applyNumberFormat="1" applyFont="1" applyFill="1" applyBorder="1" applyAlignment="1">
      <alignment horizontal="center" vertical="center" wrapText="1"/>
    </xf>
    <xf numFmtId="169" fontId="22" fillId="0" borderId="0" xfId="1" applyFont="1" applyFill="1" applyBorder="1" applyAlignment="1">
      <alignment horizontal="left" vertical="center" wrapText="1"/>
    </xf>
    <xf numFmtId="10" fontId="22" fillId="0" borderId="0" xfId="3" applyNumberFormat="1" applyFont="1" applyFill="1" applyBorder="1" applyAlignment="1">
      <alignment horizontal="center" vertical="center" wrapText="1"/>
    </xf>
    <xf numFmtId="171" fontId="22" fillId="0" borderId="0" xfId="1" applyNumberFormat="1" applyFont="1" applyFill="1" applyBorder="1" applyAlignment="1">
      <alignment horizontal="center" vertical="center" wrapText="1"/>
    </xf>
    <xf numFmtId="169" fontId="22" fillId="0" borderId="0" xfId="3" applyNumberFormat="1" applyFont="1" applyFill="1" applyBorder="1" applyAlignment="1">
      <alignment horizontal="center" vertical="center" wrapText="1"/>
    </xf>
    <xf numFmtId="169" fontId="22" fillId="0" borderId="0" xfId="1" applyFont="1" applyFill="1" applyBorder="1" applyAlignment="1">
      <alignment horizontal="center" vertical="center" wrapText="1"/>
    </xf>
    <xf numFmtId="168" fontId="22" fillId="0" borderId="0" xfId="2" applyFont="1" applyFill="1" applyBorder="1" applyAlignment="1">
      <alignment horizontal="center" vertical="center" wrapText="1"/>
    </xf>
    <xf numFmtId="4" fontId="22" fillId="0" borderId="0" xfId="1" applyNumberFormat="1" applyFont="1" applyFill="1" applyBorder="1" applyAlignment="1">
      <alignment horizontal="center" vertical="center" wrapText="1"/>
    </xf>
    <xf numFmtId="0" fontId="20" fillId="0" borderId="0" xfId="0" applyFont="1" applyFill="1" applyBorder="1" applyAlignment="1">
      <alignment horizontal="center" vertical="center" wrapText="1"/>
    </xf>
    <xf numFmtId="0" fontId="22" fillId="14" borderId="48" xfId="4" applyNumberFormat="1" applyFont="1" applyFill="1" applyBorder="1" applyAlignment="1">
      <alignment horizontal="center" vertical="center" wrapText="1"/>
    </xf>
    <xf numFmtId="169" fontId="22" fillId="14" borderId="50" xfId="1" applyFont="1" applyFill="1" applyBorder="1" applyAlignment="1">
      <alignment horizontal="center" vertical="center" wrapText="1"/>
    </xf>
    <xf numFmtId="169" fontId="22" fillId="14" borderId="15" xfId="1" applyNumberFormat="1" applyFont="1" applyFill="1" applyBorder="1" applyAlignment="1">
      <alignment horizontal="center" vertical="center" wrapText="1"/>
    </xf>
    <xf numFmtId="0" fontId="3" fillId="7" borderId="0" xfId="0" applyFont="1" applyFill="1"/>
    <xf numFmtId="0" fontId="6" fillId="6" borderId="6" xfId="0" applyFont="1" applyFill="1" applyBorder="1" applyAlignment="1">
      <alignment horizontal="center" vertical="center" wrapText="1"/>
    </xf>
    <xf numFmtId="0" fontId="6" fillId="7" borderId="0" xfId="0" applyFont="1" applyFill="1" applyAlignment="1">
      <alignment horizontal="center" vertical="center" wrapText="1"/>
    </xf>
    <xf numFmtId="0" fontId="6" fillId="6" borderId="42" xfId="0" applyFont="1" applyFill="1" applyBorder="1" applyAlignment="1">
      <alignment horizontal="center" vertical="center" wrapText="1"/>
    </xf>
    <xf numFmtId="0" fontId="13" fillId="7" borderId="0" xfId="0" applyFont="1" applyFill="1" applyAlignment="1">
      <alignment wrapText="1"/>
    </xf>
    <xf numFmtId="0" fontId="13" fillId="0" borderId="6" xfId="0" applyFont="1" applyBorder="1" applyAlignment="1">
      <alignment horizontal="center" vertical="center" wrapText="1"/>
    </xf>
    <xf numFmtId="169" fontId="13" fillId="7" borderId="6" xfId="1" applyFont="1" applyFill="1" applyBorder="1" applyAlignment="1">
      <alignment horizontal="center" vertical="center" wrapText="1"/>
    </xf>
    <xf numFmtId="0" fontId="13" fillId="7" borderId="6" xfId="0" applyFont="1" applyFill="1" applyBorder="1" applyAlignment="1">
      <alignment horizontal="center" vertical="center" wrapText="1"/>
    </xf>
    <xf numFmtId="168" fontId="13" fillId="7" borderId="0" xfId="2" applyFont="1" applyFill="1" applyAlignment="1">
      <alignment horizontal="center" vertical="center" wrapText="1"/>
    </xf>
    <xf numFmtId="168" fontId="13" fillId="7" borderId="42" xfId="2" applyFont="1" applyFill="1" applyBorder="1" applyAlignment="1">
      <alignment horizontal="center" vertical="center" wrapText="1"/>
    </xf>
    <xf numFmtId="169" fontId="13" fillId="7" borderId="42" xfId="1" applyFont="1" applyFill="1" applyBorder="1" applyAlignment="1">
      <alignment horizontal="center" vertical="center" wrapText="1"/>
    </xf>
    <xf numFmtId="9" fontId="13" fillId="7" borderId="42" xfId="6" applyNumberFormat="1" applyFont="1" applyFill="1" applyBorder="1" applyAlignment="1">
      <alignment horizontal="center" vertical="center" wrapText="1"/>
    </xf>
    <xf numFmtId="0" fontId="13" fillId="7" borderId="0" xfId="0" applyFont="1" applyFill="1" applyAlignment="1">
      <alignment horizontal="center" vertical="center" wrapText="1"/>
    </xf>
    <xf numFmtId="9" fontId="13" fillId="7" borderId="0" xfId="6" applyFont="1" applyFill="1" applyAlignment="1">
      <alignment horizontal="center" vertical="center" wrapText="1"/>
    </xf>
    <xf numFmtId="0" fontId="13" fillId="7" borderId="42" xfId="0" applyFont="1" applyFill="1" applyBorder="1" applyAlignment="1">
      <alignment horizontal="left" vertical="center"/>
    </xf>
    <xf numFmtId="8" fontId="13" fillId="7" borderId="42" xfId="0" applyNumberFormat="1" applyFont="1" applyFill="1" applyBorder="1" applyAlignment="1">
      <alignment wrapText="1"/>
    </xf>
    <xf numFmtId="0" fontId="40" fillId="7" borderId="0" xfId="0" applyFont="1" applyFill="1" applyBorder="1"/>
    <xf numFmtId="0" fontId="41" fillId="7" borderId="0" xfId="0" applyFont="1" applyFill="1"/>
    <xf numFmtId="0" fontId="41" fillId="7" borderId="0" xfId="0" applyFont="1" applyFill="1" applyAlignment="1">
      <alignment horizontal="center" vertical="center"/>
    </xf>
    <xf numFmtId="0" fontId="6" fillId="10" borderId="41" xfId="3" applyFont="1" applyFill="1" applyBorder="1" applyAlignment="1">
      <alignment horizontal="center" vertical="center" wrapText="1"/>
    </xf>
    <xf numFmtId="0" fontId="6" fillId="10" borderId="38" xfId="3" applyFont="1" applyFill="1" applyBorder="1" applyAlignment="1">
      <alignment horizontal="center" vertical="center" wrapText="1"/>
    </xf>
    <xf numFmtId="0" fontId="39" fillId="14" borderId="21" xfId="4" applyNumberFormat="1" applyFont="1" applyFill="1" applyBorder="1" applyAlignment="1">
      <alignment horizontal="center" vertical="center" wrapText="1"/>
    </xf>
    <xf numFmtId="169" fontId="39" fillId="14" borderId="15" xfId="1" applyFont="1" applyFill="1" applyBorder="1" applyAlignment="1">
      <alignment horizontal="left" vertical="center" wrapText="1"/>
    </xf>
    <xf numFmtId="10" fontId="39" fillId="14" borderId="15" xfId="3" applyNumberFormat="1" applyFont="1" applyFill="1" applyBorder="1" applyAlignment="1">
      <alignment horizontal="center" vertical="center" wrapText="1"/>
    </xf>
    <xf numFmtId="169" fontId="39" fillId="14" borderId="15" xfId="3" applyNumberFormat="1" applyFont="1" applyFill="1" applyBorder="1" applyAlignment="1">
      <alignment horizontal="center" vertical="center" wrapText="1"/>
    </xf>
    <xf numFmtId="169" fontId="39" fillId="5" borderId="42" xfId="3" applyNumberFormat="1" applyFont="1" applyFill="1" applyBorder="1" applyAlignment="1">
      <alignment horizontal="center" vertical="center" wrapText="1"/>
    </xf>
    <xf numFmtId="4" fontId="39" fillId="4" borderId="7" xfId="1" applyNumberFormat="1" applyFont="1" applyFill="1" applyBorder="1" applyAlignment="1">
      <alignment horizontal="center" vertical="center" wrapText="1"/>
    </xf>
    <xf numFmtId="4" fontId="39" fillId="4" borderId="17" xfId="1" applyNumberFormat="1" applyFont="1" applyFill="1" applyBorder="1" applyAlignment="1">
      <alignment horizontal="center" vertical="center" wrapText="1"/>
    </xf>
    <xf numFmtId="0" fontId="13" fillId="7" borderId="0" xfId="0" applyFont="1" applyFill="1"/>
    <xf numFmtId="169" fontId="39" fillId="14" borderId="0" xfId="3" applyNumberFormat="1" applyFont="1" applyFill="1" applyBorder="1" applyAlignment="1">
      <alignment horizontal="center" vertical="center" wrapText="1"/>
    </xf>
    <xf numFmtId="167" fontId="13" fillId="7" borderId="0" xfId="0" applyNumberFormat="1" applyFont="1" applyFill="1" applyAlignment="1">
      <alignment horizontal="center"/>
    </xf>
    <xf numFmtId="169" fontId="40" fillId="7" borderId="0" xfId="1" applyFont="1" applyFill="1" applyBorder="1"/>
    <xf numFmtId="169" fontId="41" fillId="7" borderId="0" xfId="1" applyFont="1" applyFill="1"/>
    <xf numFmtId="169" fontId="41" fillId="7" borderId="0" xfId="1" applyFont="1" applyFill="1" applyAlignment="1">
      <alignment horizontal="center" vertical="center"/>
    </xf>
    <xf numFmtId="169" fontId="22" fillId="14" borderId="49" xfId="1" applyFont="1" applyFill="1" applyBorder="1" applyAlignment="1">
      <alignment horizontal="left" vertical="center" wrapText="1"/>
    </xf>
    <xf numFmtId="9" fontId="40" fillId="7" borderId="0" xfId="6" applyFont="1" applyFill="1" applyBorder="1"/>
    <xf numFmtId="9" fontId="41" fillId="7" borderId="0" xfId="6" applyFont="1" applyFill="1"/>
    <xf numFmtId="9" fontId="41" fillId="7" borderId="0" xfId="6" applyFont="1" applyFill="1" applyAlignment="1">
      <alignment horizontal="left" vertical="center"/>
    </xf>
    <xf numFmtId="4" fontId="6" fillId="3" borderId="15" xfId="3" applyNumberFormat="1" applyFont="1" applyFill="1" applyBorder="1" applyAlignment="1">
      <alignment horizontal="center" vertical="center" wrapText="1"/>
    </xf>
    <xf numFmtId="0" fontId="6" fillId="8" borderId="15" xfId="3" applyFont="1" applyFill="1" applyBorder="1" applyAlignment="1">
      <alignment horizontal="center" vertical="center" wrapText="1"/>
    </xf>
    <xf numFmtId="0" fontId="6" fillId="3" borderId="15" xfId="3" applyFont="1" applyFill="1" applyBorder="1" applyAlignment="1">
      <alignment horizontal="center" vertical="center" wrapText="1"/>
    </xf>
    <xf numFmtId="0" fontId="6" fillId="3" borderId="39" xfId="3" applyFont="1" applyFill="1" applyBorder="1" applyAlignment="1">
      <alignment horizontal="center" vertical="center" wrapText="1"/>
    </xf>
    <xf numFmtId="0" fontId="6" fillId="8" borderId="39" xfId="3" applyFont="1" applyFill="1" applyBorder="1" applyAlignment="1">
      <alignment horizontal="center" vertical="center" wrapText="1"/>
    </xf>
    <xf numFmtId="0" fontId="6" fillId="11" borderId="16" xfId="3" applyFont="1" applyFill="1" applyBorder="1" applyAlignment="1">
      <alignment horizontal="center" vertical="center" wrapText="1"/>
    </xf>
    <xf numFmtId="171" fontId="39" fillId="14" borderId="15" xfId="1" applyNumberFormat="1" applyFont="1" applyFill="1" applyBorder="1" applyAlignment="1">
      <alignment horizontal="center" vertical="center" wrapText="1"/>
    </xf>
    <xf numFmtId="169" fontId="39" fillId="14" borderId="15" xfId="1" applyNumberFormat="1" applyFont="1" applyFill="1" applyBorder="1" applyAlignment="1">
      <alignment horizontal="center" vertical="center" wrapText="1"/>
    </xf>
    <xf numFmtId="169" fontId="39" fillId="14" borderId="15" xfId="1" applyFont="1" applyFill="1" applyBorder="1" applyAlignment="1">
      <alignment horizontal="center" vertical="center" wrapText="1"/>
    </xf>
    <xf numFmtId="168" fontId="39" fillId="4" borderId="42" xfId="2" applyFont="1" applyFill="1" applyBorder="1" applyAlignment="1">
      <alignment horizontal="center" vertical="center" wrapText="1"/>
    </xf>
    <xf numFmtId="4" fontId="39" fillId="4" borderId="42" xfId="1" applyNumberFormat="1" applyFont="1" applyFill="1" applyBorder="1" applyAlignment="1">
      <alignment horizontal="center" vertical="center" wrapText="1"/>
    </xf>
    <xf numFmtId="169" fontId="39" fillId="4" borderId="7" xfId="1" applyFont="1" applyFill="1" applyBorder="1" applyAlignment="1">
      <alignment horizontal="center" vertical="center" wrapText="1"/>
    </xf>
    <xf numFmtId="0" fontId="38" fillId="6" borderId="37" xfId="0" applyFont="1" applyFill="1" applyBorder="1" applyAlignment="1">
      <alignment horizontal="center" vertical="center" wrapText="1"/>
    </xf>
    <xf numFmtId="0" fontId="4" fillId="7" borderId="0" xfId="0" applyNumberFormat="1" applyFont="1" applyFill="1" applyBorder="1" applyAlignment="1">
      <alignment vertical="center" wrapText="1"/>
    </xf>
    <xf numFmtId="0" fontId="4" fillId="7" borderId="0" xfId="0" applyNumberFormat="1" applyFont="1" applyFill="1" applyBorder="1" applyAlignment="1">
      <alignment vertical="center"/>
    </xf>
    <xf numFmtId="44" fontId="0" fillId="0" borderId="0" xfId="0" applyNumberFormat="1"/>
    <xf numFmtId="0" fontId="41" fillId="7" borderId="56" xfId="0" applyFont="1" applyFill="1" applyBorder="1" applyAlignment="1">
      <alignment vertical="center" wrapText="1"/>
    </xf>
    <xf numFmtId="0" fontId="3" fillId="0" borderId="0" xfId="0" applyFont="1" applyFill="1"/>
    <xf numFmtId="175" fontId="39" fillId="14" borderId="15" xfId="3" applyNumberFormat="1" applyFont="1" applyFill="1" applyBorder="1" applyAlignment="1">
      <alignment horizontal="center" vertical="center" wrapText="1"/>
    </xf>
    <xf numFmtId="168" fontId="0" fillId="0" borderId="0" xfId="2" applyFont="1"/>
    <xf numFmtId="9" fontId="0" fillId="0" borderId="0" xfId="6" applyFont="1"/>
    <xf numFmtId="0" fontId="22" fillId="14" borderId="50" xfId="1" applyNumberFormat="1" applyFont="1" applyFill="1" applyBorder="1" applyAlignment="1">
      <alignment horizontal="center" vertical="center" wrapText="1"/>
    </xf>
    <xf numFmtId="0" fontId="5" fillId="0" borderId="0" xfId="0" applyFont="1" applyFill="1" applyBorder="1" applyAlignment="1" applyProtection="1">
      <alignment horizontal="left" vertical="top" wrapText="1"/>
      <protection locked="0"/>
    </xf>
    <xf numFmtId="0" fontId="0" fillId="0" borderId="0" xfId="0" applyAlignment="1">
      <alignment horizontal="left" vertical="top" wrapText="1"/>
    </xf>
    <xf numFmtId="0" fontId="4" fillId="3" borderId="28" xfId="0" applyFont="1" applyFill="1" applyBorder="1" applyAlignment="1">
      <alignment horizontal="center"/>
    </xf>
    <xf numFmtId="0" fontId="4" fillId="3" borderId="29" xfId="0" applyFont="1" applyFill="1" applyBorder="1" applyAlignment="1">
      <alignment horizontal="center"/>
    </xf>
    <xf numFmtId="0" fontId="4" fillId="3" borderId="30" xfId="0" applyFont="1" applyFill="1" applyBorder="1" applyAlignment="1">
      <alignment horizontal="center"/>
    </xf>
    <xf numFmtId="9" fontId="4" fillId="3" borderId="5" xfId="6" applyFont="1" applyFill="1" applyBorder="1" applyAlignment="1">
      <alignment horizontal="center" vertical="center" wrapText="1"/>
    </xf>
    <xf numFmtId="9" fontId="4" fillId="3" borderId="8" xfId="6" applyFont="1" applyFill="1" applyBorder="1" applyAlignment="1">
      <alignment horizontal="center" vertical="center" wrapText="1"/>
    </xf>
    <xf numFmtId="9" fontId="4" fillId="3" borderId="3" xfId="6" applyFont="1" applyFill="1" applyBorder="1" applyAlignment="1">
      <alignment horizontal="center" vertical="center" wrapText="1"/>
    </xf>
    <xf numFmtId="9" fontId="4" fillId="3" borderId="9" xfId="6" applyFont="1" applyFill="1" applyBorder="1" applyAlignment="1">
      <alignment horizontal="center" vertical="center" wrapText="1"/>
    </xf>
    <xf numFmtId="9" fontId="4" fillId="3" borderId="19" xfId="6" quotePrefix="1" applyFont="1" applyFill="1" applyBorder="1" applyAlignment="1">
      <alignment horizontal="center" vertical="center"/>
    </xf>
    <xf numFmtId="9" fontId="4" fillId="3" borderId="31" xfId="6" quotePrefix="1" applyFont="1" applyFill="1" applyBorder="1" applyAlignment="1">
      <alignment horizontal="center" vertical="center"/>
    </xf>
    <xf numFmtId="0" fontId="4" fillId="3" borderId="21" xfId="0" quotePrefix="1" applyFont="1" applyFill="1" applyBorder="1" applyAlignment="1">
      <alignment horizontal="center"/>
    </xf>
    <xf numFmtId="0" fontId="4" fillId="3" borderId="15" xfId="0" applyFont="1" applyFill="1" applyBorder="1" applyAlignment="1">
      <alignment horizontal="center"/>
    </xf>
    <xf numFmtId="0" fontId="4" fillId="3" borderId="16" xfId="0" applyFont="1" applyFill="1" applyBorder="1" applyAlignment="1">
      <alignment horizontal="center"/>
    </xf>
    <xf numFmtId="1" fontId="6" fillId="0" borderId="21" xfId="0" applyNumberFormat="1" applyFont="1" applyFill="1" applyBorder="1" applyAlignment="1">
      <alignment horizontal="center" vertical="center"/>
    </xf>
    <xf numFmtId="1" fontId="6" fillId="0" borderId="14" xfId="0" applyNumberFormat="1" applyFont="1" applyFill="1" applyBorder="1" applyAlignment="1">
      <alignment horizontal="center" vertical="center"/>
    </xf>
    <xf numFmtId="0" fontId="4" fillId="7" borderId="33" xfId="0" applyFont="1" applyFill="1" applyBorder="1" applyAlignment="1">
      <alignment horizontal="center" vertical="center"/>
    </xf>
    <xf numFmtId="0" fontId="4" fillId="7" borderId="20" xfId="0" applyFont="1" applyFill="1" applyBorder="1" applyAlignment="1">
      <alignment horizontal="center" vertical="center"/>
    </xf>
    <xf numFmtId="0" fontId="4" fillId="7" borderId="34" xfId="0" applyFont="1" applyFill="1" applyBorder="1" applyAlignment="1">
      <alignment horizontal="center" vertical="center"/>
    </xf>
    <xf numFmtId="0" fontId="18" fillId="10" borderId="35" xfId="4" applyFont="1" applyFill="1" applyBorder="1" applyAlignment="1">
      <alignment horizontal="center" vertical="center" textRotation="90" wrapText="1"/>
    </xf>
    <xf numFmtId="0" fontId="18" fillId="10" borderId="40" xfId="4" applyFont="1" applyFill="1" applyBorder="1" applyAlignment="1">
      <alignment horizontal="center" vertical="center" textRotation="90" wrapText="1"/>
    </xf>
    <xf numFmtId="9" fontId="17" fillId="10" borderId="22" xfId="6" applyFont="1" applyFill="1" applyBorder="1" applyAlignment="1">
      <alignment horizontal="center" vertical="center" wrapText="1"/>
    </xf>
    <xf numFmtId="9" fontId="17" fillId="10" borderId="41" xfId="6" applyFont="1" applyFill="1" applyBorder="1" applyAlignment="1">
      <alignment horizontal="center" vertical="center" wrapText="1"/>
    </xf>
    <xf numFmtId="4" fontId="18" fillId="10" borderId="22" xfId="3" applyNumberFormat="1" applyFont="1" applyFill="1" applyBorder="1" applyAlignment="1">
      <alignment horizontal="center" vertical="center" wrapText="1"/>
    </xf>
    <xf numFmtId="4" fontId="18" fillId="10" borderId="41" xfId="3" applyNumberFormat="1" applyFont="1" applyFill="1" applyBorder="1" applyAlignment="1">
      <alignment horizontal="center" vertical="center" wrapText="1"/>
    </xf>
    <xf numFmtId="0" fontId="18" fillId="10" borderId="22" xfId="3" applyFont="1" applyFill="1" applyBorder="1" applyAlignment="1">
      <alignment horizontal="center" vertical="center" wrapText="1"/>
    </xf>
    <xf numFmtId="0" fontId="18" fillId="10" borderId="41" xfId="3" applyFont="1" applyFill="1" applyBorder="1" applyAlignment="1">
      <alignment horizontal="center" vertical="center" wrapText="1"/>
    </xf>
    <xf numFmtId="0" fontId="26" fillId="7" borderId="0" xfId="0" applyNumberFormat="1" applyFont="1" applyFill="1" applyBorder="1" applyAlignment="1">
      <alignment horizontal="center" vertical="center" wrapText="1"/>
    </xf>
    <xf numFmtId="0" fontId="28" fillId="7" borderId="0" xfId="0" applyNumberFormat="1" applyFont="1" applyFill="1" applyBorder="1" applyAlignment="1">
      <alignment horizontal="center" vertical="center" wrapText="1"/>
    </xf>
    <xf numFmtId="0" fontId="4" fillId="7" borderId="0" xfId="0" applyNumberFormat="1" applyFont="1" applyFill="1" applyBorder="1" applyAlignment="1">
      <alignment horizontal="center" vertical="center" wrapText="1"/>
    </xf>
    <xf numFmtId="0" fontId="6" fillId="10" borderId="55" xfId="3" applyFont="1" applyFill="1" applyBorder="1" applyAlignment="1">
      <alignment horizontal="center" vertical="center" wrapText="1"/>
    </xf>
    <xf numFmtId="0" fontId="6" fillId="10" borderId="53" xfId="3" applyFont="1" applyFill="1" applyBorder="1" applyAlignment="1">
      <alignment horizontal="center" vertical="center" wrapText="1"/>
    </xf>
    <xf numFmtId="0" fontId="6" fillId="10" borderId="7" xfId="3" applyFont="1" applyFill="1" applyBorder="1" applyAlignment="1">
      <alignment horizontal="center" vertical="center" wrapText="1"/>
    </xf>
    <xf numFmtId="0" fontId="6" fillId="10" borderId="54" xfId="3" applyFont="1" applyFill="1" applyBorder="1" applyAlignment="1">
      <alignment horizontal="center" vertical="center" wrapText="1"/>
    </xf>
    <xf numFmtId="0" fontId="6" fillId="10" borderId="26" xfId="4" applyFont="1" applyFill="1" applyBorder="1" applyAlignment="1">
      <alignment horizontal="center" vertical="center" textRotation="90" wrapText="1"/>
    </xf>
    <xf numFmtId="0" fontId="6" fillId="10" borderId="40" xfId="4" applyFont="1" applyFill="1" applyBorder="1" applyAlignment="1">
      <alignment horizontal="center" vertical="center" textRotation="90" wrapText="1"/>
    </xf>
    <xf numFmtId="9" fontId="6" fillId="10" borderId="24" xfId="6" applyFont="1" applyFill="1" applyBorder="1" applyAlignment="1">
      <alignment horizontal="center" vertical="center" wrapText="1"/>
    </xf>
    <xf numFmtId="9" fontId="6" fillId="10" borderId="41" xfId="6" applyFont="1" applyFill="1" applyBorder="1" applyAlignment="1">
      <alignment horizontal="center" vertical="center" wrapText="1"/>
    </xf>
    <xf numFmtId="4" fontId="6" fillId="10" borderId="24" xfId="3" applyNumberFormat="1" applyFont="1" applyFill="1" applyBorder="1" applyAlignment="1">
      <alignment horizontal="center" vertical="center" wrapText="1"/>
    </xf>
    <xf numFmtId="4" fontId="6" fillId="10" borderId="41" xfId="3" applyNumberFormat="1" applyFont="1" applyFill="1" applyBorder="1" applyAlignment="1">
      <alignment horizontal="center" vertical="center" wrapText="1"/>
    </xf>
    <xf numFmtId="0" fontId="21" fillId="7" borderId="0" xfId="0" applyFont="1" applyFill="1" applyAlignment="1">
      <alignment horizontal="center" wrapText="1"/>
    </xf>
    <xf numFmtId="0" fontId="18" fillId="10" borderId="37" xfId="3" applyFont="1" applyFill="1" applyBorder="1" applyAlignment="1">
      <alignment horizontal="center" vertical="center" wrapText="1"/>
    </xf>
    <xf numFmtId="0" fontId="18" fillId="10" borderId="38" xfId="3" applyFont="1" applyFill="1" applyBorder="1" applyAlignment="1">
      <alignment horizontal="center" vertical="center" wrapText="1"/>
    </xf>
    <xf numFmtId="0" fontId="6" fillId="11" borderId="27" xfId="3" applyFont="1" applyFill="1" applyBorder="1" applyAlignment="1">
      <alignment horizontal="center" vertical="center" wrapText="1"/>
    </xf>
    <xf numFmtId="0" fontId="6" fillId="11" borderId="38" xfId="3" applyFont="1" applyFill="1" applyBorder="1" applyAlignment="1">
      <alignment horizontal="center" vertical="center" wrapText="1"/>
    </xf>
    <xf numFmtId="4" fontId="6" fillId="3" borderId="24" xfId="3" applyNumberFormat="1" applyFont="1" applyFill="1" applyBorder="1" applyAlignment="1">
      <alignment horizontal="center" vertical="center" wrapText="1"/>
    </xf>
    <xf numFmtId="4" fontId="6" fillId="3" borderId="41" xfId="3" applyNumberFormat="1" applyFont="1" applyFill="1" applyBorder="1" applyAlignment="1">
      <alignment horizontal="center" vertical="center" wrapText="1"/>
    </xf>
    <xf numFmtId="0" fontId="6" fillId="9" borderId="19" xfId="0" applyFont="1" applyFill="1" applyBorder="1" applyAlignment="1">
      <alignment horizontal="center" vertical="center" textRotation="90"/>
    </xf>
    <xf numFmtId="0" fontId="6" fillId="9" borderId="32" xfId="0" applyFont="1" applyFill="1" applyBorder="1" applyAlignment="1">
      <alignment horizontal="center" vertical="center" textRotation="90"/>
    </xf>
    <xf numFmtId="0" fontId="6" fillId="9" borderId="31" xfId="0" applyFont="1" applyFill="1" applyBorder="1" applyAlignment="1">
      <alignment horizontal="center" vertical="center" textRotation="90"/>
    </xf>
    <xf numFmtId="167" fontId="6" fillId="9" borderId="19" xfId="0" applyNumberFormat="1" applyFont="1" applyFill="1" applyBorder="1" applyAlignment="1">
      <alignment horizontal="center" vertical="center" wrapText="1"/>
    </xf>
    <xf numFmtId="167" fontId="6" fillId="9" borderId="32" xfId="0" applyNumberFormat="1" applyFont="1" applyFill="1" applyBorder="1" applyAlignment="1">
      <alignment horizontal="center" vertical="center" wrapText="1"/>
    </xf>
    <xf numFmtId="167" fontId="6" fillId="9" borderId="31" xfId="0" applyNumberFormat="1" applyFont="1" applyFill="1" applyBorder="1" applyAlignment="1">
      <alignment horizontal="center" vertical="center" wrapText="1"/>
    </xf>
    <xf numFmtId="0" fontId="6" fillId="8" borderId="24" xfId="3" applyFont="1" applyFill="1" applyBorder="1" applyAlignment="1">
      <alignment horizontal="center" vertical="center" wrapText="1"/>
    </xf>
    <xf numFmtId="0" fontId="6" fillId="8" borderId="41"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41" xfId="3" applyFont="1" applyFill="1" applyBorder="1" applyAlignment="1">
      <alignment horizontal="center" vertical="center" wrapText="1"/>
    </xf>
    <xf numFmtId="0" fontId="4" fillId="11" borderId="27" xfId="3" applyFont="1" applyFill="1" applyBorder="1" applyAlignment="1">
      <alignment horizontal="center" vertical="center" wrapText="1"/>
    </xf>
    <xf numFmtId="0" fontId="4" fillId="11" borderId="38" xfId="3" applyFont="1" applyFill="1" applyBorder="1" applyAlignment="1">
      <alignment horizontal="center" vertical="center" wrapText="1"/>
    </xf>
    <xf numFmtId="0" fontId="6" fillId="3" borderId="35" xfId="4" applyFont="1" applyFill="1" applyBorder="1" applyAlignment="1">
      <alignment horizontal="center" vertical="center" textRotation="90" wrapText="1"/>
    </xf>
    <xf numFmtId="0" fontId="6" fillId="3" borderId="36" xfId="4" applyFont="1" applyFill="1" applyBorder="1" applyAlignment="1">
      <alignment horizontal="center" vertical="center" textRotation="90" wrapText="1"/>
    </xf>
    <xf numFmtId="0" fontId="6" fillId="3" borderId="40" xfId="4" applyFont="1" applyFill="1" applyBorder="1" applyAlignment="1">
      <alignment horizontal="center" vertical="center" textRotation="90" wrapText="1"/>
    </xf>
    <xf numFmtId="9" fontId="6" fillId="3" borderId="22" xfId="6" applyFont="1" applyFill="1" applyBorder="1" applyAlignment="1">
      <alignment horizontal="center" vertical="center" wrapText="1"/>
    </xf>
    <xf numFmtId="9" fontId="6" fillId="3" borderId="25" xfId="6" applyFont="1" applyFill="1" applyBorder="1" applyAlignment="1">
      <alignment horizontal="center" vertical="center" wrapText="1"/>
    </xf>
    <xf numFmtId="9" fontId="6" fillId="3" borderId="41" xfId="6" applyFont="1" applyFill="1" applyBorder="1" applyAlignment="1">
      <alignment horizontal="center" vertical="center" wrapText="1"/>
    </xf>
    <xf numFmtId="171" fontId="6" fillId="3" borderId="22" xfId="1" applyNumberFormat="1" applyFont="1" applyFill="1" applyBorder="1" applyAlignment="1">
      <alignment horizontal="center" vertical="center" textRotation="90"/>
    </xf>
    <xf numFmtId="171" fontId="6" fillId="3" borderId="25" xfId="1" applyNumberFormat="1" applyFont="1" applyFill="1" applyBorder="1" applyAlignment="1">
      <alignment horizontal="center" vertical="center" textRotation="90"/>
    </xf>
    <xf numFmtId="171" fontId="6" fillId="3" borderId="41" xfId="1" applyNumberFormat="1" applyFont="1" applyFill="1" applyBorder="1" applyAlignment="1">
      <alignment horizontal="center" vertical="center" textRotation="90"/>
    </xf>
    <xf numFmtId="0" fontId="6" fillId="3" borderId="22" xfId="0" applyFont="1" applyFill="1" applyBorder="1" applyAlignment="1">
      <alignment horizontal="center" vertical="center" textRotation="90" wrapText="1"/>
    </xf>
    <xf numFmtId="0" fontId="6" fillId="3" borderId="25" xfId="0" applyFont="1" applyFill="1" applyBorder="1" applyAlignment="1">
      <alignment horizontal="center" vertical="center" textRotation="90" wrapText="1"/>
    </xf>
    <xf numFmtId="0" fontId="6" fillId="3" borderId="41" xfId="0" applyFont="1" applyFill="1" applyBorder="1" applyAlignment="1">
      <alignment horizontal="center" vertical="center" textRotation="90" wrapText="1"/>
    </xf>
    <xf numFmtId="0" fontId="18" fillId="3" borderId="35" xfId="4" applyFont="1" applyFill="1" applyBorder="1" applyAlignment="1">
      <alignment horizontal="center" vertical="center" textRotation="90" wrapText="1"/>
    </xf>
    <xf numFmtId="0" fontId="18" fillId="3" borderId="36" xfId="4" applyFont="1" applyFill="1" applyBorder="1" applyAlignment="1">
      <alignment horizontal="center" vertical="center" textRotation="90" wrapText="1"/>
    </xf>
    <xf numFmtId="0" fontId="18" fillId="3" borderId="40" xfId="4" applyFont="1" applyFill="1" applyBorder="1" applyAlignment="1">
      <alignment horizontal="center" vertical="center" textRotation="90" wrapText="1"/>
    </xf>
    <xf numFmtId="9" fontId="17" fillId="3" borderId="22" xfId="6" applyFont="1" applyFill="1" applyBorder="1" applyAlignment="1">
      <alignment horizontal="center" vertical="center" wrapText="1"/>
    </xf>
    <xf numFmtId="9" fontId="17" fillId="3" borderId="25" xfId="6" applyFont="1" applyFill="1" applyBorder="1" applyAlignment="1">
      <alignment horizontal="center" vertical="center" wrapText="1"/>
    </xf>
    <xf numFmtId="9" fontId="17" fillId="3" borderId="41" xfId="6" applyFont="1" applyFill="1" applyBorder="1" applyAlignment="1">
      <alignment horizontal="center" vertical="center" wrapText="1"/>
    </xf>
    <xf numFmtId="171" fontId="17" fillId="3" borderId="22" xfId="1" applyNumberFormat="1" applyFont="1" applyFill="1" applyBorder="1" applyAlignment="1">
      <alignment horizontal="center" vertical="center" textRotation="90"/>
    </xf>
    <xf numFmtId="171" fontId="17" fillId="3" borderId="25" xfId="1" applyNumberFormat="1" applyFont="1" applyFill="1" applyBorder="1" applyAlignment="1">
      <alignment horizontal="center" vertical="center" textRotation="90"/>
    </xf>
    <xf numFmtId="171" fontId="17" fillId="3" borderId="41" xfId="1" applyNumberFormat="1" applyFont="1" applyFill="1" applyBorder="1" applyAlignment="1">
      <alignment horizontal="center" vertical="center" textRotation="90"/>
    </xf>
    <xf numFmtId="0" fontId="17" fillId="3" borderId="22" xfId="0" applyFont="1" applyFill="1" applyBorder="1" applyAlignment="1">
      <alignment horizontal="center" vertical="center" textRotation="90" wrapText="1"/>
    </xf>
    <xf numFmtId="0" fontId="17" fillId="3" borderId="25" xfId="0" applyFont="1" applyFill="1" applyBorder="1" applyAlignment="1">
      <alignment horizontal="center" vertical="center" textRotation="90" wrapText="1"/>
    </xf>
    <xf numFmtId="0" fontId="17" fillId="3" borderId="41" xfId="0" applyFont="1" applyFill="1" applyBorder="1" applyAlignment="1">
      <alignment horizontal="center" vertical="center" textRotation="90" wrapText="1"/>
    </xf>
    <xf numFmtId="0" fontId="17" fillId="9" borderId="19" xfId="0" applyFont="1" applyFill="1" applyBorder="1" applyAlignment="1">
      <alignment horizontal="center" vertical="center" textRotation="90"/>
    </xf>
    <xf numFmtId="0" fontId="17" fillId="9" borderId="32" xfId="0" applyFont="1" applyFill="1" applyBorder="1" applyAlignment="1">
      <alignment horizontal="center" vertical="center" textRotation="90"/>
    </xf>
    <xf numFmtId="0" fontId="17" fillId="9" borderId="31" xfId="0" applyFont="1" applyFill="1" applyBorder="1" applyAlignment="1">
      <alignment horizontal="center" vertical="center" textRotation="90"/>
    </xf>
    <xf numFmtId="167" fontId="17" fillId="9" borderId="19" xfId="0" applyNumberFormat="1" applyFont="1" applyFill="1" applyBorder="1" applyAlignment="1">
      <alignment horizontal="center" vertical="center" wrapText="1"/>
    </xf>
    <xf numFmtId="167" fontId="17" fillId="9" borderId="32" xfId="0" applyNumberFormat="1" applyFont="1" applyFill="1" applyBorder="1" applyAlignment="1">
      <alignment horizontal="center" vertical="center" wrapText="1"/>
    </xf>
    <xf numFmtId="167" fontId="17" fillId="9" borderId="31" xfId="0" applyNumberFormat="1" applyFont="1" applyFill="1" applyBorder="1" applyAlignment="1">
      <alignment horizontal="center" vertical="center" wrapText="1"/>
    </xf>
    <xf numFmtId="4" fontId="18" fillId="3" borderId="24" xfId="3" applyNumberFormat="1" applyFont="1" applyFill="1" applyBorder="1" applyAlignment="1">
      <alignment horizontal="center" vertical="center" wrapText="1"/>
    </xf>
    <xf numFmtId="4" fontId="18" fillId="3" borderId="41" xfId="3" applyNumberFormat="1" applyFont="1" applyFill="1" applyBorder="1" applyAlignment="1">
      <alignment horizontal="center" vertical="center" wrapText="1"/>
    </xf>
    <xf numFmtId="0" fontId="18" fillId="8" borderId="24" xfId="3" applyFont="1" applyFill="1" applyBorder="1" applyAlignment="1">
      <alignment horizontal="center" vertical="center" wrapText="1"/>
    </xf>
    <xf numFmtId="0" fontId="18" fillId="8" borderId="41" xfId="3" applyFont="1" applyFill="1" applyBorder="1" applyAlignment="1">
      <alignment horizontal="center" vertical="center" wrapText="1"/>
    </xf>
    <xf numFmtId="0" fontId="18" fillId="3" borderId="24" xfId="3" applyFont="1" applyFill="1" applyBorder="1" applyAlignment="1">
      <alignment horizontal="center" vertical="center" wrapText="1"/>
    </xf>
    <xf numFmtId="0" fontId="18" fillId="3" borderId="41" xfId="3" applyFont="1" applyFill="1" applyBorder="1" applyAlignment="1">
      <alignment horizontal="center" vertical="center" wrapText="1"/>
    </xf>
    <xf numFmtId="0" fontId="22" fillId="0" borderId="0" xfId="7" applyFont="1" applyAlignment="1">
      <alignment horizontal="left"/>
    </xf>
    <xf numFmtId="0" fontId="23" fillId="0" borderId="0" xfId="7" applyFont="1" applyAlignment="1">
      <alignment horizontal="left" vertical="center" wrapText="1"/>
    </xf>
    <xf numFmtId="0" fontId="36" fillId="14" borderId="35" xfId="7" applyFont="1" applyFill="1" applyBorder="1" applyAlignment="1">
      <alignment horizontal="center" vertical="center" wrapText="1"/>
    </xf>
    <xf numFmtId="0" fontId="36" fillId="14" borderId="40" xfId="7" applyFont="1" applyFill="1" applyBorder="1" applyAlignment="1">
      <alignment horizontal="center" vertical="center" wrapText="1"/>
    </xf>
    <xf numFmtId="0" fontId="36" fillId="14" borderId="22" xfId="7" applyFont="1" applyFill="1" applyBorder="1" applyAlignment="1">
      <alignment horizontal="center" vertical="center" wrapText="1"/>
    </xf>
    <xf numFmtId="0" fontId="36" fillId="14" borderId="41" xfId="7" applyFont="1" applyFill="1" applyBorder="1" applyAlignment="1">
      <alignment horizontal="center" vertical="center" wrapText="1"/>
    </xf>
    <xf numFmtId="169" fontId="36" fillId="14" borderId="22" xfId="1" applyFont="1" applyFill="1" applyBorder="1" applyAlignment="1">
      <alignment horizontal="center" vertical="center" wrapText="1"/>
    </xf>
    <xf numFmtId="169" fontId="36" fillId="14" borderId="41" xfId="1" applyFont="1" applyFill="1" applyBorder="1" applyAlignment="1">
      <alignment horizontal="center" vertical="center" wrapText="1"/>
    </xf>
    <xf numFmtId="169" fontId="36" fillId="14" borderId="37" xfId="1" applyFont="1" applyFill="1" applyBorder="1" applyAlignment="1">
      <alignment horizontal="center" vertical="center" wrapText="1"/>
    </xf>
    <xf numFmtId="169" fontId="36" fillId="14" borderId="38" xfId="1" applyFont="1" applyFill="1" applyBorder="1" applyAlignment="1">
      <alignment horizontal="center" vertical="center" wrapText="1"/>
    </xf>
    <xf numFmtId="0" fontId="22" fillId="0" borderId="48" xfId="7" applyFont="1" applyBorder="1" applyAlignment="1">
      <alignment horizontal="right" vertical="center"/>
    </xf>
    <xf numFmtId="0" fontId="22" fillId="0" borderId="49" xfId="7" applyFont="1" applyBorder="1" applyAlignment="1">
      <alignment horizontal="right" vertical="center"/>
    </xf>
    <xf numFmtId="0" fontId="22" fillId="0" borderId="33" xfId="7" applyFont="1" applyBorder="1" applyAlignment="1">
      <alignment horizontal="left" wrapText="1"/>
    </xf>
    <xf numFmtId="0" fontId="22" fillId="0" borderId="20" xfId="7" applyFont="1" applyBorder="1" applyAlignment="1">
      <alignment horizontal="left" wrapText="1"/>
    </xf>
    <xf numFmtId="0" fontId="22" fillId="0" borderId="34" xfId="7" applyFont="1" applyBorder="1" applyAlignment="1">
      <alignment horizontal="left" wrapText="1"/>
    </xf>
    <xf numFmtId="0" fontId="22" fillId="0" borderId="48" xfId="7" applyFont="1" applyFill="1" applyBorder="1" applyAlignment="1">
      <alignment horizontal="left" vertical="top" wrapText="1"/>
    </xf>
    <xf numFmtId="0" fontId="22" fillId="0" borderId="49" xfId="7" applyFont="1" applyFill="1" applyBorder="1" applyAlignment="1">
      <alignment horizontal="left" vertical="top" wrapText="1"/>
    </xf>
    <xf numFmtId="0" fontId="22" fillId="0" borderId="50" xfId="7" applyFont="1" applyFill="1" applyBorder="1" applyAlignment="1">
      <alignment horizontal="left" vertical="top" wrapText="1"/>
    </xf>
    <xf numFmtId="0" fontId="22" fillId="0" borderId="48" xfId="7" applyFont="1" applyBorder="1" applyAlignment="1">
      <alignment horizontal="left" vertical="top" wrapText="1"/>
    </xf>
    <xf numFmtId="0" fontId="22" fillId="0" borderId="49" xfId="7" applyFont="1" applyBorder="1" applyAlignment="1">
      <alignment horizontal="left" vertical="top" wrapText="1"/>
    </xf>
    <xf numFmtId="0" fontId="22" fillId="0" borderId="50" xfId="7" applyFont="1" applyBorder="1" applyAlignment="1">
      <alignment horizontal="left" vertical="top" wrapText="1"/>
    </xf>
    <xf numFmtId="0" fontId="22" fillId="0" borderId="48" xfId="7" applyFont="1" applyBorder="1" applyAlignment="1">
      <alignment horizontal="left" vertical="center" wrapText="1"/>
    </xf>
    <xf numFmtId="0" fontId="22" fillId="0" borderId="49" xfId="7" applyFont="1" applyBorder="1" applyAlignment="1">
      <alignment horizontal="left" vertical="center" wrapText="1"/>
    </xf>
    <xf numFmtId="0" fontId="22" fillId="0" borderId="50" xfId="7" applyFont="1" applyBorder="1" applyAlignment="1">
      <alignment horizontal="left" vertical="center" wrapText="1"/>
    </xf>
    <xf numFmtId="0" fontId="22" fillId="0" borderId="48" xfId="7" applyFont="1" applyBorder="1" applyAlignment="1">
      <alignment vertical="center" wrapText="1"/>
    </xf>
    <xf numFmtId="0" fontId="22" fillId="0" borderId="49" xfId="7" applyFont="1" applyBorder="1" applyAlignment="1">
      <alignment vertical="center" wrapText="1"/>
    </xf>
    <xf numFmtId="0" fontId="22" fillId="0" borderId="50" xfId="7" applyFont="1" applyBorder="1" applyAlignment="1">
      <alignment vertical="center" wrapText="1"/>
    </xf>
  </cellXfs>
  <cellStyles count="34">
    <cellStyle name="Millares" xfId="1" builtinId="3"/>
    <cellStyle name="Millares [0]" xfId="33" builtinId="6"/>
    <cellStyle name="Millares 12" xfId="30" xr:uid="{00000000-0005-0000-0000-000002000000}"/>
    <cellStyle name="Millares 16 8" xfId="21" xr:uid="{00000000-0005-0000-0000-000003000000}"/>
    <cellStyle name="Millares 2" xfId="11" xr:uid="{00000000-0005-0000-0000-000004000000}"/>
    <cellStyle name="Millares 2 2" xfId="14" xr:uid="{00000000-0005-0000-0000-000005000000}"/>
    <cellStyle name="Millares 3" xfId="13" xr:uid="{00000000-0005-0000-0000-000006000000}"/>
    <cellStyle name="Millares 4" xfId="28" xr:uid="{00000000-0005-0000-0000-000007000000}"/>
    <cellStyle name="Millares 43" xfId="24" xr:uid="{00000000-0005-0000-0000-000008000000}"/>
    <cellStyle name="Millares 5" xfId="22" xr:uid="{00000000-0005-0000-0000-000009000000}"/>
    <cellStyle name="Millares 66" xfId="23" xr:uid="{00000000-0005-0000-0000-00000A000000}"/>
    <cellStyle name="Moneda" xfId="2" builtinId="4"/>
    <cellStyle name="Moneda 2" xfId="9" xr:uid="{00000000-0005-0000-0000-00000C000000}"/>
    <cellStyle name="Normal" xfId="0" builtinId="0"/>
    <cellStyle name="Normal 10" xfId="20" xr:uid="{00000000-0005-0000-0000-00000E000000}"/>
    <cellStyle name="Normal 11 45 9" xfId="27" xr:uid="{00000000-0005-0000-0000-00000F000000}"/>
    <cellStyle name="Normal 12 2" xfId="26" xr:uid="{00000000-0005-0000-0000-000010000000}"/>
    <cellStyle name="Normal 2" xfId="7" xr:uid="{00000000-0005-0000-0000-000011000000}"/>
    <cellStyle name="Normal 2 2" xfId="3" xr:uid="{00000000-0005-0000-0000-000012000000}"/>
    <cellStyle name="Normal 3" xfId="4" xr:uid="{00000000-0005-0000-0000-000013000000}"/>
    <cellStyle name="Normal 4" xfId="8" xr:uid="{00000000-0005-0000-0000-000014000000}"/>
    <cellStyle name="Normal 4 3 2" xfId="16" xr:uid="{00000000-0005-0000-0000-000015000000}"/>
    <cellStyle name="Normal 5" xfId="10" xr:uid="{00000000-0005-0000-0000-000016000000}"/>
    <cellStyle name="Normal 68 2 2" xfId="31" xr:uid="{00000000-0005-0000-0000-000017000000}"/>
    <cellStyle name="Normal 73" xfId="18" xr:uid="{00000000-0005-0000-0000-000018000000}"/>
    <cellStyle name="Normal_Los 100 Grupos Tramos - 4 ABR 2005" xfId="5" xr:uid="{00000000-0005-0000-0000-000019000000}"/>
    <cellStyle name="Porcentaje" xfId="6" builtinId="5"/>
    <cellStyle name="Porcentaje 2" xfId="19" xr:uid="{00000000-0005-0000-0000-00001B000000}"/>
    <cellStyle name="Porcentaje 3" xfId="15" xr:uid="{00000000-0005-0000-0000-00001C000000}"/>
    <cellStyle name="Porcentaje 3 2 2" xfId="17" xr:uid="{00000000-0005-0000-0000-00001D000000}"/>
    <cellStyle name="Porcentaje 8" xfId="25" xr:uid="{00000000-0005-0000-0000-00001E000000}"/>
    <cellStyle name="Porcentaje 8 2" xfId="29" xr:uid="{00000000-0005-0000-0000-00001F000000}"/>
    <cellStyle name="Porcentual 2" xfId="12" xr:uid="{00000000-0005-0000-0000-000020000000}"/>
    <cellStyle name="Porcentual 2 2" xfId="32" xr:uid="{00000000-0005-0000-0000-000021000000}"/>
  </cellStyles>
  <dxfs count="125">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2"/>
      </font>
      <fill>
        <patternFill>
          <bgColor indexed="44"/>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220980</xdr:colOff>
          <xdr:row>2</xdr:row>
          <xdr:rowOff>114300</xdr:rowOff>
        </xdr:from>
        <xdr:to>
          <xdr:col>1</xdr:col>
          <xdr:colOff>640080</xdr:colOff>
          <xdr:row>4</xdr:row>
          <xdr:rowOff>30480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300-0000017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220980</xdr:colOff>
          <xdr:row>2</xdr:row>
          <xdr:rowOff>114300</xdr:rowOff>
        </xdr:from>
        <xdr:to>
          <xdr:col>1</xdr:col>
          <xdr:colOff>640080</xdr:colOff>
          <xdr:row>4</xdr:row>
          <xdr:rowOff>30480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400-0000015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220980</xdr:colOff>
          <xdr:row>2</xdr:row>
          <xdr:rowOff>114300</xdr:rowOff>
        </xdr:from>
        <xdr:to>
          <xdr:col>1</xdr:col>
          <xdr:colOff>640080</xdr:colOff>
          <xdr:row>4</xdr:row>
          <xdr:rowOff>30480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220980</xdr:colOff>
          <xdr:row>2</xdr:row>
          <xdr:rowOff>114300</xdr:rowOff>
        </xdr:from>
        <xdr:to>
          <xdr:col>1</xdr:col>
          <xdr:colOff>640080</xdr:colOff>
          <xdr:row>4</xdr:row>
          <xdr:rowOff>30480</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0600-0000018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220980</xdr:colOff>
          <xdr:row>2</xdr:row>
          <xdr:rowOff>114300</xdr:rowOff>
        </xdr:from>
        <xdr:to>
          <xdr:col>1</xdr:col>
          <xdr:colOff>640080</xdr:colOff>
          <xdr:row>4</xdr:row>
          <xdr:rowOff>30480</xdr:rowOff>
        </xdr:to>
        <xdr:sp macro="" textlink="">
          <xdr:nvSpPr>
            <xdr:cNvPr id="32769" name="Button 1" hidden="1">
              <a:extLst>
                <a:ext uri="{63B3BB69-23CF-44E3-9099-C40C66FF867C}">
                  <a14:compatExt spid="_x0000_s32769"/>
                </a:ext>
                <a:ext uri="{FF2B5EF4-FFF2-40B4-BE49-F238E27FC236}">
                  <a16:creationId xmlns:a16="http://schemas.microsoft.com/office/drawing/2014/main" id="{00000000-0008-0000-0700-000001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220980</xdr:colOff>
          <xdr:row>2</xdr:row>
          <xdr:rowOff>114300</xdr:rowOff>
        </xdr:from>
        <xdr:to>
          <xdr:col>1</xdr:col>
          <xdr:colOff>640080</xdr:colOff>
          <xdr:row>4</xdr:row>
          <xdr:rowOff>30480</xdr:rowOff>
        </xdr:to>
        <xdr:sp macro="" textlink="">
          <xdr:nvSpPr>
            <xdr:cNvPr id="8202" name="Button 10" hidden="1">
              <a:extLst>
                <a:ext uri="{63B3BB69-23CF-44E3-9099-C40C66FF867C}">
                  <a14:compatExt spid="_x0000_s8202"/>
                </a:ext>
                <a:ext uri="{FF2B5EF4-FFF2-40B4-BE49-F238E27FC236}">
                  <a16:creationId xmlns:a16="http://schemas.microsoft.com/office/drawing/2014/main" id="{00000000-0008-0000-0800-00000A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No. Propuestas</a:t>
              </a:r>
            </a:p>
          </xdr:txBody>
        </xdr:sp>
        <xdr:clientData fPrintsWithSheet="0"/>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trlProp" Target="../ctrlProps/ctrlProp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trlProp" Target="../ctrlProps/ctrlProp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trlProp" Target="../ctrlProps/ctrlProp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10.bin"/><Relationship Id="rId4" Type="http://schemas.openxmlformats.org/officeDocument/2006/relationships/ctrlProp" Target="../ctrlProps/ctrlProp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3:AF39"/>
  <sheetViews>
    <sheetView topLeftCell="B2" zoomScale="75" workbookViewId="0">
      <pane xSplit="3" ySplit="5" topLeftCell="M7" activePane="bottomRight" state="frozen"/>
      <selection activeCell="E34" sqref="E34"/>
      <selection pane="topRight" activeCell="E34" sqref="E34"/>
      <selection pane="bottomLeft" activeCell="E34" sqref="E34"/>
      <selection pane="bottomRight" activeCell="C35" sqref="C35:V38"/>
    </sheetView>
  </sheetViews>
  <sheetFormatPr baseColWidth="10" defaultRowHeight="13.2" x14ac:dyDescent="0.25"/>
  <cols>
    <col min="2" max="2" width="3.6640625" customWidth="1"/>
    <col min="3" max="3" width="6.88671875" customWidth="1"/>
    <col min="4" max="4" width="43" bestFit="1" customWidth="1"/>
    <col min="5" max="5" width="14.109375" bestFit="1" customWidth="1"/>
    <col min="6" max="6" width="13.88671875" bestFit="1" customWidth="1"/>
    <col min="7" max="7" width="14.109375" bestFit="1" customWidth="1"/>
    <col min="8" max="8" width="14" bestFit="1" customWidth="1"/>
    <col min="9" max="9" width="14.109375" bestFit="1" customWidth="1"/>
    <col min="10" max="11" width="13.88671875" bestFit="1" customWidth="1"/>
    <col min="12" max="12" width="14.109375" bestFit="1" customWidth="1"/>
    <col min="13" max="13" width="13.88671875" bestFit="1" customWidth="1"/>
    <col min="14" max="15" width="13.109375" bestFit="1" customWidth="1"/>
    <col min="16" max="18" width="14.109375" bestFit="1" customWidth="1"/>
    <col min="19" max="19" width="13.109375" bestFit="1" customWidth="1"/>
  </cols>
  <sheetData>
    <row r="3" spans="1:32" ht="13.8" thickBot="1" x14ac:dyDescent="0.3"/>
    <row r="4" spans="1:32" x14ac:dyDescent="0.25">
      <c r="B4" s="323" t="s">
        <v>5</v>
      </c>
      <c r="C4" s="324"/>
      <c r="D4" s="327" t="s">
        <v>6</v>
      </c>
      <c r="E4" s="329" t="s">
        <v>108</v>
      </c>
      <c r="F4" s="330"/>
      <c r="G4" s="330"/>
      <c r="H4" s="330"/>
      <c r="I4" s="330"/>
      <c r="J4" s="330"/>
      <c r="K4" s="330"/>
      <c r="L4" s="330"/>
      <c r="M4" s="330"/>
      <c r="N4" s="330"/>
      <c r="O4" s="331"/>
      <c r="P4" s="320" t="s">
        <v>112</v>
      </c>
      <c r="Q4" s="321"/>
      <c r="R4" s="321"/>
      <c r="S4" s="322"/>
      <c r="T4" s="320" t="s">
        <v>113</v>
      </c>
      <c r="U4" s="321"/>
      <c r="V4" s="321"/>
      <c r="W4" s="322"/>
    </row>
    <row r="5" spans="1:32" ht="40.200000000000003" thickBot="1" x14ac:dyDescent="0.3">
      <c r="B5" s="325"/>
      <c r="C5" s="326"/>
      <c r="D5" s="328"/>
      <c r="E5" s="34" t="s">
        <v>97</v>
      </c>
      <c r="F5" s="35" t="s">
        <v>98</v>
      </c>
      <c r="G5" s="35" t="s">
        <v>99</v>
      </c>
      <c r="H5" s="35" t="s">
        <v>100</v>
      </c>
      <c r="I5" s="35" t="s">
        <v>101</v>
      </c>
      <c r="J5" s="35" t="s">
        <v>102</v>
      </c>
      <c r="K5" s="35" t="s">
        <v>103</v>
      </c>
      <c r="L5" s="35" t="s">
        <v>104</v>
      </c>
      <c r="M5" s="35" t="s">
        <v>105</v>
      </c>
      <c r="N5" s="35" t="s">
        <v>106</v>
      </c>
      <c r="O5" s="36" t="s">
        <v>107</v>
      </c>
      <c r="P5" s="37" t="s">
        <v>109</v>
      </c>
      <c r="Q5" s="38" t="s">
        <v>103</v>
      </c>
      <c r="R5" s="38" t="s">
        <v>110</v>
      </c>
      <c r="S5" s="39" t="s">
        <v>111</v>
      </c>
      <c r="T5" s="37" t="s">
        <v>109</v>
      </c>
      <c r="U5" s="38" t="s">
        <v>103</v>
      </c>
      <c r="V5" s="38" t="s">
        <v>110</v>
      </c>
      <c r="W5" s="39" t="s">
        <v>111</v>
      </c>
      <c r="X5" s="25"/>
      <c r="Y5" s="25"/>
      <c r="Z5" s="25"/>
      <c r="AA5" s="25"/>
      <c r="AB5" s="25"/>
      <c r="AC5" s="25"/>
      <c r="AD5" s="25"/>
      <c r="AE5" s="25"/>
      <c r="AF5" s="25"/>
    </row>
    <row r="6" spans="1:32" ht="13.8" thickBot="1" x14ac:dyDescent="0.3">
      <c r="A6" s="12"/>
      <c r="B6" s="10"/>
      <c r="C6" s="10"/>
      <c r="D6" s="11"/>
      <c r="L6" s="63"/>
      <c r="T6" s="26"/>
      <c r="U6" s="26"/>
      <c r="V6" s="26"/>
      <c r="W6" s="26"/>
    </row>
    <row r="7" spans="1:32" ht="13.8" x14ac:dyDescent="0.25">
      <c r="B7" s="332">
        <v>1</v>
      </c>
      <c r="C7" s="51"/>
      <c r="D7" s="70" t="s">
        <v>123</v>
      </c>
      <c r="E7" s="53"/>
      <c r="F7" s="53"/>
      <c r="G7" s="53"/>
      <c r="H7" s="54"/>
      <c r="I7" s="53"/>
      <c r="J7" s="53"/>
      <c r="K7" s="54"/>
      <c r="L7" s="53"/>
      <c r="M7" s="54"/>
      <c r="N7" s="67"/>
      <c r="O7" s="67"/>
      <c r="P7" s="67"/>
      <c r="Q7" s="67"/>
      <c r="R7" s="67"/>
      <c r="S7" s="67"/>
      <c r="T7" s="55"/>
      <c r="U7" s="55"/>
      <c r="V7" s="55"/>
      <c r="W7" s="56"/>
    </row>
    <row r="8" spans="1:32" ht="13.8" x14ac:dyDescent="0.25">
      <c r="B8" s="333"/>
      <c r="C8" s="68">
        <v>1.1000000000000001</v>
      </c>
      <c r="D8" s="62" t="s">
        <v>124</v>
      </c>
      <c r="E8" s="52">
        <v>661279000</v>
      </c>
      <c r="F8" s="52">
        <v>586850000</v>
      </c>
      <c r="G8" s="52"/>
      <c r="H8" s="41">
        <f>SUM(E8:G8)</f>
        <v>1248129000</v>
      </c>
      <c r="I8" s="52">
        <v>133995725</v>
      </c>
      <c r="J8" s="52">
        <v>243009275</v>
      </c>
      <c r="K8" s="41">
        <f>SUM(I8:J8)</f>
        <v>377005000</v>
      </c>
      <c r="L8" s="52">
        <f>+H8-K8</f>
        <v>871124000</v>
      </c>
      <c r="M8" s="41">
        <f>+K8+L8</f>
        <v>1248129000</v>
      </c>
      <c r="N8" s="52">
        <v>89170000</v>
      </c>
      <c r="O8" s="52">
        <v>65583000</v>
      </c>
      <c r="P8" s="52">
        <v>1248129000</v>
      </c>
      <c r="Q8" s="52">
        <v>353418000</v>
      </c>
      <c r="R8" s="52">
        <v>894711000</v>
      </c>
      <c r="S8" s="52">
        <v>93656000</v>
      </c>
      <c r="T8" s="27">
        <f>(H8-P8)/P8</f>
        <v>0</v>
      </c>
      <c r="U8" s="27">
        <f>+(K8-Q8)/Q8</f>
        <v>6.673966804180885E-2</v>
      </c>
      <c r="V8" s="27">
        <f>(L8-R8)/R8</f>
        <v>-2.6362702593351373E-2</v>
      </c>
      <c r="W8" s="57">
        <f>(O8-S8)/S8</f>
        <v>-0.29974587853421031</v>
      </c>
    </row>
    <row r="9" spans="1:32" ht="13.8" x14ac:dyDescent="0.25">
      <c r="B9" s="333"/>
      <c r="C9" s="68">
        <v>1.2</v>
      </c>
      <c r="D9" s="62" t="s">
        <v>125</v>
      </c>
      <c r="E9" s="52">
        <v>902790808</v>
      </c>
      <c r="F9" s="52">
        <v>22582416</v>
      </c>
      <c r="G9" s="52">
        <v>15532940</v>
      </c>
      <c r="H9" s="41">
        <f t="shared" ref="H9:H31" si="0">SUM(E9:G9)</f>
        <v>940906164</v>
      </c>
      <c r="I9" s="52">
        <v>69497421</v>
      </c>
      <c r="J9" s="52">
        <v>467428657</v>
      </c>
      <c r="K9" s="41">
        <f t="shared" ref="K9:K31" si="1">SUM(I9:J9)</f>
        <v>536926078</v>
      </c>
      <c r="L9" s="52">
        <v>403980086</v>
      </c>
      <c r="M9" s="41">
        <f t="shared" ref="M9:M31" si="2">+K9+L9</f>
        <v>940906164</v>
      </c>
      <c r="N9" s="52">
        <v>18766695</v>
      </c>
      <c r="O9" s="52">
        <v>20396695</v>
      </c>
      <c r="P9" s="52"/>
      <c r="Q9" s="52"/>
      <c r="R9" s="52"/>
      <c r="S9" s="52"/>
      <c r="T9" s="27" t="e">
        <f t="shared" ref="T9:T31" si="3">(H9-P9)/P9</f>
        <v>#DIV/0!</v>
      </c>
      <c r="U9" s="27" t="e">
        <f t="shared" ref="U9:U31" si="4">+(K9-Q9)/Q9</f>
        <v>#DIV/0!</v>
      </c>
      <c r="V9" s="27" t="e">
        <f t="shared" ref="V9:V31" si="5">(L9-R9)/R9</f>
        <v>#DIV/0!</v>
      </c>
      <c r="W9" s="57" t="e">
        <f t="shared" ref="W9:W31" si="6">(O9-S9)/S9</f>
        <v>#DIV/0!</v>
      </c>
    </row>
    <row r="10" spans="1:32" ht="13.8" x14ac:dyDescent="0.25">
      <c r="B10" s="333"/>
      <c r="C10" s="68">
        <v>1.3</v>
      </c>
      <c r="D10" s="62" t="s">
        <v>126</v>
      </c>
      <c r="E10" s="52">
        <v>300353422</v>
      </c>
      <c r="F10" s="52">
        <v>251940082</v>
      </c>
      <c r="G10" s="52">
        <v>69532472</v>
      </c>
      <c r="H10" s="41">
        <f t="shared" si="0"/>
        <v>621825976</v>
      </c>
      <c r="I10" s="52">
        <v>153716887</v>
      </c>
      <c r="J10" s="52">
        <v>54587444</v>
      </c>
      <c r="K10" s="41">
        <f t="shared" si="1"/>
        <v>208304331</v>
      </c>
      <c r="L10" s="52">
        <v>413521645</v>
      </c>
      <c r="M10" s="41">
        <f t="shared" si="2"/>
        <v>621825976</v>
      </c>
      <c r="N10" s="52">
        <v>16241438</v>
      </c>
      <c r="O10" s="52">
        <v>16221673</v>
      </c>
      <c r="P10" s="52">
        <v>611957000</v>
      </c>
      <c r="Q10" s="52">
        <v>208285000</v>
      </c>
      <c r="R10" s="52">
        <v>403672000</v>
      </c>
      <c r="S10" s="52">
        <v>17042000</v>
      </c>
      <c r="T10" s="27">
        <f t="shared" si="3"/>
        <v>1.6126910877725067E-2</v>
      </c>
      <c r="U10" s="27">
        <f t="shared" si="4"/>
        <v>9.2810331997023312E-5</v>
      </c>
      <c r="V10" s="27">
        <f t="shared" si="5"/>
        <v>2.4400119403872451E-2</v>
      </c>
      <c r="W10" s="57">
        <f t="shared" si="6"/>
        <v>-4.8135606149512969E-2</v>
      </c>
    </row>
    <row r="11" spans="1:32" ht="13.8" x14ac:dyDescent="0.25">
      <c r="B11" s="333"/>
      <c r="C11" s="68">
        <v>1.4</v>
      </c>
      <c r="D11" s="62" t="s">
        <v>127</v>
      </c>
      <c r="E11" s="52">
        <v>506655816</v>
      </c>
      <c r="F11" s="52">
        <v>152054516</v>
      </c>
      <c r="G11" s="52">
        <v>245059330</v>
      </c>
      <c r="H11" s="41">
        <f t="shared" si="0"/>
        <v>903769662</v>
      </c>
      <c r="I11" s="52">
        <v>137779007</v>
      </c>
      <c r="J11" s="52">
        <v>42562365</v>
      </c>
      <c r="K11" s="41">
        <f t="shared" si="1"/>
        <v>180341372</v>
      </c>
      <c r="L11" s="52">
        <v>723428291</v>
      </c>
      <c r="M11" s="41">
        <f t="shared" si="2"/>
        <v>903769663</v>
      </c>
      <c r="N11" s="52">
        <v>50395207</v>
      </c>
      <c r="O11" s="52">
        <v>42647207</v>
      </c>
      <c r="P11" s="52">
        <v>903769000</v>
      </c>
      <c r="Q11" s="52">
        <v>180341000</v>
      </c>
      <c r="R11" s="52">
        <v>723428000</v>
      </c>
      <c r="S11" s="52">
        <v>46988000</v>
      </c>
      <c r="T11" s="27">
        <f t="shared" si="3"/>
        <v>7.3248805834234188E-7</v>
      </c>
      <c r="U11" s="27">
        <f t="shared" si="4"/>
        <v>2.0627588845575881E-6</v>
      </c>
      <c r="V11" s="27">
        <f t="shared" si="5"/>
        <v>4.0225150256832744E-7</v>
      </c>
      <c r="W11" s="57">
        <f t="shared" si="6"/>
        <v>-9.2380884481144121E-2</v>
      </c>
    </row>
    <row r="12" spans="1:32" ht="13.8" x14ac:dyDescent="0.25">
      <c r="B12" s="333"/>
      <c r="C12" s="68">
        <v>1.5</v>
      </c>
      <c r="D12" s="62" t="s">
        <v>128</v>
      </c>
      <c r="E12" s="52">
        <v>378072865</v>
      </c>
      <c r="F12" s="52">
        <v>103601233</v>
      </c>
      <c r="G12" s="52">
        <v>955950</v>
      </c>
      <c r="H12" s="41">
        <f t="shared" si="0"/>
        <v>482630048</v>
      </c>
      <c r="I12" s="52">
        <v>36771662</v>
      </c>
      <c r="J12" s="52">
        <v>134085789</v>
      </c>
      <c r="K12" s="41">
        <f t="shared" si="1"/>
        <v>170857451</v>
      </c>
      <c r="L12" s="52">
        <v>311772597</v>
      </c>
      <c r="M12" s="41">
        <f t="shared" si="2"/>
        <v>482630048</v>
      </c>
      <c r="N12" s="52">
        <v>15703386</v>
      </c>
      <c r="O12" s="52">
        <v>7048986</v>
      </c>
      <c r="P12" s="52">
        <v>482631000</v>
      </c>
      <c r="Q12" s="52">
        <v>170858000</v>
      </c>
      <c r="R12" s="52">
        <v>311773000</v>
      </c>
      <c r="S12" s="52">
        <v>22479000</v>
      </c>
      <c r="T12" s="27">
        <f t="shared" si="3"/>
        <v>-1.9725214501347823E-6</v>
      </c>
      <c r="U12" s="27">
        <f t="shared" si="4"/>
        <v>-3.2131945826358732E-6</v>
      </c>
      <c r="V12" s="27">
        <f t="shared" si="5"/>
        <v>-1.2926071212067754E-6</v>
      </c>
      <c r="W12" s="57">
        <f t="shared" si="6"/>
        <v>-0.68641905778726808</v>
      </c>
    </row>
    <row r="13" spans="1:32" ht="13.8" x14ac:dyDescent="0.25">
      <c r="B13" s="333"/>
      <c r="C13" s="68">
        <v>1.6</v>
      </c>
      <c r="D13" s="62" t="s">
        <v>129</v>
      </c>
      <c r="E13" s="52">
        <v>69932426</v>
      </c>
      <c r="F13" s="52">
        <v>460250218</v>
      </c>
      <c r="G13" s="52">
        <v>107112095</v>
      </c>
      <c r="H13" s="41">
        <f t="shared" si="0"/>
        <v>637294739</v>
      </c>
      <c r="I13" s="52">
        <v>29489669</v>
      </c>
      <c r="J13" s="52">
        <v>80572256</v>
      </c>
      <c r="K13" s="41">
        <f t="shared" si="1"/>
        <v>110061925</v>
      </c>
      <c r="L13" s="52">
        <v>527232814</v>
      </c>
      <c r="M13" s="41">
        <f t="shared" si="2"/>
        <v>637294739</v>
      </c>
      <c r="N13" s="52">
        <v>8363847</v>
      </c>
      <c r="O13" s="52">
        <v>3783847</v>
      </c>
      <c r="P13" s="52">
        <v>637294000</v>
      </c>
      <c r="Q13" s="52">
        <v>110061000</v>
      </c>
      <c r="R13" s="52">
        <v>527233000</v>
      </c>
      <c r="S13" s="52">
        <v>11897000</v>
      </c>
      <c r="T13" s="27">
        <f t="shared" si="3"/>
        <v>1.1595903931309569E-6</v>
      </c>
      <c r="U13" s="27">
        <f t="shared" si="4"/>
        <v>8.4044302704863674E-6</v>
      </c>
      <c r="V13" s="27">
        <f t="shared" si="5"/>
        <v>-3.527852012298168E-7</v>
      </c>
      <c r="W13" s="57">
        <f t="shared" si="6"/>
        <v>-0.681949483062957</v>
      </c>
    </row>
    <row r="14" spans="1:32" ht="13.8" x14ac:dyDescent="0.25">
      <c r="B14" s="50">
        <v>2</v>
      </c>
      <c r="C14" s="68"/>
      <c r="D14" s="64" t="s">
        <v>130</v>
      </c>
      <c r="E14" s="52">
        <v>40069494079</v>
      </c>
      <c r="F14" s="52">
        <v>5482697057</v>
      </c>
      <c r="G14" s="52">
        <v>13667555753</v>
      </c>
      <c r="H14" s="41">
        <f t="shared" si="0"/>
        <v>59219746889</v>
      </c>
      <c r="I14" s="52">
        <v>21914617588</v>
      </c>
      <c r="J14" s="52">
        <v>7301680273</v>
      </c>
      <c r="K14" s="41">
        <f t="shared" si="1"/>
        <v>29216297861</v>
      </c>
      <c r="L14" s="52">
        <v>30003449028</v>
      </c>
      <c r="M14" s="41">
        <f t="shared" si="2"/>
        <v>59219746889</v>
      </c>
      <c r="N14" s="52">
        <v>6682012591</v>
      </c>
      <c r="O14" s="52">
        <v>6273203591</v>
      </c>
      <c r="P14" s="52">
        <v>42778874000</v>
      </c>
      <c r="Q14" s="52">
        <v>22139102000</v>
      </c>
      <c r="R14" s="52">
        <v>20639772000</v>
      </c>
      <c r="S14" s="52">
        <v>1168027000</v>
      </c>
      <c r="T14" s="27">
        <f t="shared" si="3"/>
        <v>0.3843222448772261</v>
      </c>
      <c r="U14" s="27">
        <f t="shared" si="4"/>
        <v>0.31966950877230704</v>
      </c>
      <c r="V14" s="27">
        <f t="shared" si="5"/>
        <v>0.453671534162296</v>
      </c>
      <c r="W14" s="57">
        <f t="shared" si="6"/>
        <v>4.3707693323870078</v>
      </c>
    </row>
    <row r="15" spans="1:32" ht="13.8" x14ac:dyDescent="0.25">
      <c r="B15" s="333">
        <v>3</v>
      </c>
      <c r="C15" s="68"/>
      <c r="D15" s="64" t="s">
        <v>131</v>
      </c>
      <c r="E15" s="52"/>
      <c r="F15" s="52"/>
      <c r="G15" s="52"/>
      <c r="H15" s="41"/>
      <c r="I15" s="52"/>
      <c r="J15" s="52"/>
      <c r="K15" s="41"/>
      <c r="L15" s="52"/>
      <c r="M15" s="41"/>
      <c r="N15" s="52"/>
      <c r="O15" s="52"/>
      <c r="P15" s="52"/>
      <c r="Q15" s="52"/>
      <c r="R15" s="52"/>
      <c r="S15" s="52"/>
      <c r="T15" s="27"/>
      <c r="U15" s="27"/>
      <c r="V15" s="27"/>
      <c r="W15" s="57"/>
    </row>
    <row r="16" spans="1:32" ht="13.8" x14ac:dyDescent="0.25">
      <c r="B16" s="333"/>
      <c r="C16" s="68">
        <v>3.1</v>
      </c>
      <c r="D16" s="62" t="s">
        <v>132</v>
      </c>
      <c r="E16" s="52">
        <v>1044688000</v>
      </c>
      <c r="F16" s="52">
        <v>114208000</v>
      </c>
      <c r="G16" s="52">
        <v>507125000</v>
      </c>
      <c r="H16" s="41">
        <f t="shared" si="0"/>
        <v>1666021000</v>
      </c>
      <c r="I16" s="52">
        <v>89341000</v>
      </c>
      <c r="J16" s="52">
        <v>920563000</v>
      </c>
      <c r="K16" s="41">
        <f t="shared" si="1"/>
        <v>1009904000</v>
      </c>
      <c r="L16" s="52">
        <v>656117000</v>
      </c>
      <c r="M16" s="41">
        <f t="shared" si="2"/>
        <v>1666021000</v>
      </c>
      <c r="N16" s="52">
        <v>82940000</v>
      </c>
      <c r="O16" s="52">
        <v>65192000</v>
      </c>
      <c r="P16" s="52">
        <v>1666021000</v>
      </c>
      <c r="Q16" s="52">
        <v>1009904000</v>
      </c>
      <c r="R16" s="52">
        <v>656117000</v>
      </c>
      <c r="S16" s="52">
        <v>82940000</v>
      </c>
      <c r="T16" s="27">
        <f t="shared" si="3"/>
        <v>0</v>
      </c>
      <c r="U16" s="27">
        <f t="shared" si="4"/>
        <v>0</v>
      </c>
      <c r="V16" s="27">
        <f t="shared" si="5"/>
        <v>0</v>
      </c>
      <c r="W16" s="57">
        <f t="shared" si="6"/>
        <v>-0.213986013986014</v>
      </c>
    </row>
    <row r="17" spans="2:23" ht="13.8" x14ac:dyDescent="0.25">
      <c r="B17" s="333"/>
      <c r="C17" s="68">
        <v>3.2</v>
      </c>
      <c r="D17" s="62" t="s">
        <v>133</v>
      </c>
      <c r="E17" s="52">
        <v>2210583412</v>
      </c>
      <c r="F17" s="52">
        <v>1796245413</v>
      </c>
      <c r="G17" s="52">
        <v>950172658</v>
      </c>
      <c r="H17" s="41">
        <f t="shared" si="0"/>
        <v>4957001483</v>
      </c>
      <c r="I17" s="52">
        <v>578205453</v>
      </c>
      <c r="J17" s="52">
        <v>2306752990</v>
      </c>
      <c r="K17" s="41">
        <f t="shared" si="1"/>
        <v>2884958443</v>
      </c>
      <c r="L17" s="52">
        <v>2072043050</v>
      </c>
      <c r="M17" s="41">
        <f t="shared" si="2"/>
        <v>4957001493</v>
      </c>
      <c r="N17" s="52">
        <v>126050800</v>
      </c>
      <c r="O17" s="52">
        <v>81933020</v>
      </c>
      <c r="P17" s="52">
        <v>4957002000</v>
      </c>
      <c r="Q17" s="52">
        <v>2884958000</v>
      </c>
      <c r="R17" s="52">
        <v>2072044000</v>
      </c>
      <c r="S17" s="52">
        <v>126051000</v>
      </c>
      <c r="T17" s="27">
        <f t="shared" si="3"/>
        <v>-1.042969117220449E-7</v>
      </c>
      <c r="U17" s="27">
        <f t="shared" si="4"/>
        <v>1.5355509508284004E-7</v>
      </c>
      <c r="V17" s="27">
        <f t="shared" si="5"/>
        <v>-4.5848447233746003E-7</v>
      </c>
      <c r="W17" s="57">
        <f t="shared" si="6"/>
        <v>-0.35000103132858923</v>
      </c>
    </row>
    <row r="18" spans="2:23" ht="13.8" x14ac:dyDescent="0.25">
      <c r="B18" s="333"/>
      <c r="C18" s="68">
        <v>3.3</v>
      </c>
      <c r="D18" s="62" t="s">
        <v>134</v>
      </c>
      <c r="E18" s="52">
        <v>1128389590</v>
      </c>
      <c r="F18" s="52">
        <v>497010730</v>
      </c>
      <c r="G18" s="52">
        <v>450516529</v>
      </c>
      <c r="H18" s="41">
        <f t="shared" si="0"/>
        <v>2075916849</v>
      </c>
      <c r="I18" s="52">
        <v>843827380</v>
      </c>
      <c r="J18" s="52">
        <v>171544974</v>
      </c>
      <c r="K18" s="41">
        <f t="shared" si="1"/>
        <v>1015372354</v>
      </c>
      <c r="L18" s="52">
        <v>1060544495</v>
      </c>
      <c r="M18" s="41">
        <f t="shared" si="2"/>
        <v>2075916849</v>
      </c>
      <c r="N18" s="52">
        <v>150152888</v>
      </c>
      <c r="O18" s="52">
        <v>84818888</v>
      </c>
      <c r="P18" s="52">
        <v>2075917000</v>
      </c>
      <c r="Q18" s="52">
        <v>1014364000</v>
      </c>
      <c r="R18" s="52">
        <v>1061553000</v>
      </c>
      <c r="S18" s="52">
        <v>186669000</v>
      </c>
      <c r="T18" s="27">
        <f t="shared" si="3"/>
        <v>-7.2738938984554782E-8</v>
      </c>
      <c r="U18" s="27">
        <f t="shared" si="4"/>
        <v>9.9407510518906435E-4</v>
      </c>
      <c r="V18" s="27">
        <f t="shared" si="5"/>
        <v>-9.5002793077689012E-4</v>
      </c>
      <c r="W18" s="57">
        <f t="shared" si="6"/>
        <v>-0.54561877976525297</v>
      </c>
    </row>
    <row r="19" spans="2:23" ht="13.8" x14ac:dyDescent="0.25">
      <c r="B19" s="333"/>
      <c r="C19" s="68">
        <v>3.4</v>
      </c>
      <c r="D19" s="62" t="s">
        <v>135</v>
      </c>
      <c r="E19" s="52"/>
      <c r="F19" s="52"/>
      <c r="G19" s="52"/>
      <c r="H19" s="41">
        <f t="shared" si="0"/>
        <v>0</v>
      </c>
      <c r="I19" s="52"/>
      <c r="J19" s="52"/>
      <c r="K19" s="41">
        <f t="shared" si="1"/>
        <v>0</v>
      </c>
      <c r="L19" s="52"/>
      <c r="M19" s="41">
        <f t="shared" si="2"/>
        <v>0</v>
      </c>
      <c r="N19" s="52"/>
      <c r="O19" s="52"/>
      <c r="P19" s="52"/>
      <c r="Q19" s="52"/>
      <c r="R19" s="52"/>
      <c r="S19" s="52"/>
      <c r="T19" s="27" t="e">
        <f t="shared" si="3"/>
        <v>#DIV/0!</v>
      </c>
      <c r="U19" s="27" t="e">
        <f t="shared" si="4"/>
        <v>#DIV/0!</v>
      </c>
      <c r="V19" s="27" t="e">
        <f t="shared" si="5"/>
        <v>#DIV/0!</v>
      </c>
      <c r="W19" s="57" t="e">
        <f t="shared" si="6"/>
        <v>#DIV/0!</v>
      </c>
    </row>
    <row r="20" spans="2:23" ht="13.8" x14ac:dyDescent="0.25">
      <c r="B20" s="333"/>
      <c r="C20" s="68">
        <v>3.5</v>
      </c>
      <c r="D20" s="62" t="s">
        <v>136</v>
      </c>
      <c r="E20" s="52">
        <v>397516649</v>
      </c>
      <c r="F20" s="52">
        <v>44535519</v>
      </c>
      <c r="G20" s="52"/>
      <c r="H20" s="41">
        <f t="shared" si="0"/>
        <v>442052168</v>
      </c>
      <c r="I20" s="52">
        <v>205584360</v>
      </c>
      <c r="J20" s="52"/>
      <c r="K20" s="41">
        <f t="shared" si="1"/>
        <v>205584360</v>
      </c>
      <c r="L20" s="52">
        <v>236467808</v>
      </c>
      <c r="M20" s="41">
        <f t="shared" si="2"/>
        <v>442052168</v>
      </c>
      <c r="N20" s="52">
        <v>52120000</v>
      </c>
      <c r="O20" s="52">
        <v>52120000</v>
      </c>
      <c r="P20" s="52">
        <v>442053000</v>
      </c>
      <c r="Q20" s="52">
        <v>205584000</v>
      </c>
      <c r="R20" s="52">
        <f>P20-Q20</f>
        <v>236469000</v>
      </c>
      <c r="S20" s="52">
        <v>52120000</v>
      </c>
      <c r="T20" s="27">
        <f t="shared" si="3"/>
        <v>-1.8821272562339809E-6</v>
      </c>
      <c r="U20" s="27">
        <f t="shared" si="4"/>
        <v>1.7511090357226243E-6</v>
      </c>
      <c r="V20" s="27">
        <f t="shared" si="5"/>
        <v>-5.0408298762205619E-6</v>
      </c>
      <c r="W20" s="57">
        <f t="shared" si="6"/>
        <v>0</v>
      </c>
    </row>
    <row r="21" spans="2:23" ht="13.8" x14ac:dyDescent="0.25">
      <c r="B21" s="333"/>
      <c r="C21" s="68">
        <v>3.6</v>
      </c>
      <c r="D21" s="62" t="s">
        <v>137</v>
      </c>
      <c r="E21" s="52">
        <v>230187357</v>
      </c>
      <c r="F21" s="52">
        <v>487735892</v>
      </c>
      <c r="G21" s="52">
        <v>9625046</v>
      </c>
      <c r="H21" s="41">
        <f t="shared" si="0"/>
        <v>727548295</v>
      </c>
      <c r="I21" s="52">
        <v>117145481</v>
      </c>
      <c r="J21" s="52">
        <v>76862715</v>
      </c>
      <c r="K21" s="41">
        <f t="shared" si="1"/>
        <v>194008196</v>
      </c>
      <c r="L21" s="52">
        <v>533540099</v>
      </c>
      <c r="M21" s="41">
        <f t="shared" si="2"/>
        <v>727548295</v>
      </c>
      <c r="N21" s="52"/>
      <c r="O21" s="52"/>
      <c r="P21" s="52">
        <v>727548000</v>
      </c>
      <c r="Q21" s="52">
        <v>194008000</v>
      </c>
      <c r="R21" s="52">
        <v>533540000</v>
      </c>
      <c r="S21" s="52"/>
      <c r="T21" s="27">
        <f t="shared" si="3"/>
        <v>4.0547152902626356E-7</v>
      </c>
      <c r="U21" s="27">
        <f t="shared" si="4"/>
        <v>1.0102676178301925E-6</v>
      </c>
      <c r="V21" s="27">
        <f t="shared" si="5"/>
        <v>1.855530981744574E-7</v>
      </c>
      <c r="W21" s="57" t="e">
        <f t="shared" si="6"/>
        <v>#DIV/0!</v>
      </c>
    </row>
    <row r="22" spans="2:23" ht="13.8" x14ac:dyDescent="0.25">
      <c r="B22" s="333">
        <v>4</v>
      </c>
      <c r="C22" s="68"/>
      <c r="D22" s="64" t="s">
        <v>138</v>
      </c>
      <c r="E22" s="52"/>
      <c r="F22" s="52"/>
      <c r="G22" s="52"/>
      <c r="H22" s="41"/>
      <c r="I22" s="52"/>
      <c r="J22" s="52"/>
      <c r="K22" s="41"/>
      <c r="L22" s="52"/>
      <c r="M22" s="41"/>
      <c r="N22" s="52"/>
      <c r="O22" s="52"/>
      <c r="P22" s="52"/>
      <c r="Q22" s="52"/>
      <c r="R22" s="52"/>
      <c r="S22" s="52"/>
      <c r="T22" s="27"/>
      <c r="U22" s="27"/>
      <c r="V22" s="27"/>
      <c r="W22" s="57"/>
    </row>
    <row r="23" spans="2:23" ht="13.8" x14ac:dyDescent="0.25">
      <c r="B23" s="333"/>
      <c r="C23" s="68">
        <v>4.0999999999999996</v>
      </c>
      <c r="D23" s="62" t="s">
        <v>139</v>
      </c>
      <c r="E23" s="52">
        <v>940500000</v>
      </c>
      <c r="F23" s="52">
        <v>220000000</v>
      </c>
      <c r="G23" s="52">
        <v>19500000</v>
      </c>
      <c r="H23" s="41">
        <f t="shared" si="0"/>
        <v>1180000000</v>
      </c>
      <c r="I23" s="52">
        <v>50000000</v>
      </c>
      <c r="J23" s="52">
        <v>50000000</v>
      </c>
      <c r="K23" s="41">
        <f t="shared" si="1"/>
        <v>100000000</v>
      </c>
      <c r="L23" s="52">
        <v>1080000000</v>
      </c>
      <c r="M23" s="41">
        <f t="shared" si="2"/>
        <v>1180000000</v>
      </c>
      <c r="N23" s="52">
        <v>38000000</v>
      </c>
      <c r="O23" s="52">
        <v>38000000</v>
      </c>
      <c r="P23" s="52">
        <v>1180000000</v>
      </c>
      <c r="Q23" s="52">
        <v>100000000</v>
      </c>
      <c r="R23" s="52">
        <v>1080000000</v>
      </c>
      <c r="S23" s="52">
        <v>35000000</v>
      </c>
      <c r="T23" s="27">
        <f t="shared" si="3"/>
        <v>0</v>
      </c>
      <c r="U23" s="27">
        <f t="shared" si="4"/>
        <v>0</v>
      </c>
      <c r="V23" s="27">
        <f t="shared" si="5"/>
        <v>0</v>
      </c>
      <c r="W23" s="57">
        <f t="shared" si="6"/>
        <v>8.5714285714285715E-2</v>
      </c>
    </row>
    <row r="24" spans="2:23" ht="13.8" x14ac:dyDescent="0.25">
      <c r="B24" s="333"/>
      <c r="C24" s="68">
        <v>4.2</v>
      </c>
      <c r="D24" s="62" t="s">
        <v>140</v>
      </c>
      <c r="E24" s="52">
        <v>1215892000</v>
      </c>
      <c r="F24" s="52">
        <v>443008000</v>
      </c>
      <c r="G24" s="52">
        <v>283790000</v>
      </c>
      <c r="H24" s="41">
        <f t="shared" si="0"/>
        <v>1942690000</v>
      </c>
      <c r="I24" s="52">
        <v>374625000</v>
      </c>
      <c r="J24" s="52">
        <v>55000000</v>
      </c>
      <c r="K24" s="41">
        <f t="shared" si="1"/>
        <v>429625000</v>
      </c>
      <c r="L24" s="52">
        <v>1513065000</v>
      </c>
      <c r="M24" s="41">
        <f t="shared" si="2"/>
        <v>1942690000</v>
      </c>
      <c r="N24" s="52">
        <v>47375000</v>
      </c>
      <c r="O24" s="52">
        <v>47375000</v>
      </c>
      <c r="P24" s="52">
        <v>1942690000</v>
      </c>
      <c r="Q24" s="52">
        <v>429625000</v>
      </c>
      <c r="R24" s="52">
        <v>1513065000</v>
      </c>
      <c r="S24" s="52">
        <v>47375000</v>
      </c>
      <c r="T24" s="27">
        <f t="shared" si="3"/>
        <v>0</v>
      </c>
      <c r="U24" s="27">
        <f t="shared" si="4"/>
        <v>0</v>
      </c>
      <c r="V24" s="27">
        <f t="shared" si="5"/>
        <v>0</v>
      </c>
      <c r="W24" s="57">
        <f t="shared" si="6"/>
        <v>0</v>
      </c>
    </row>
    <row r="25" spans="2:23" ht="13.8" x14ac:dyDescent="0.25">
      <c r="B25" s="333"/>
      <c r="C25" s="68">
        <v>4.3</v>
      </c>
      <c r="D25" s="62" t="s">
        <v>141</v>
      </c>
      <c r="E25" s="52">
        <v>2149248232</v>
      </c>
      <c r="F25" s="52">
        <v>390736722</v>
      </c>
      <c r="G25" s="52"/>
      <c r="H25" s="41">
        <f t="shared" si="0"/>
        <v>2539984954</v>
      </c>
      <c r="I25" s="52">
        <v>1922763807</v>
      </c>
      <c r="J25" s="52">
        <v>93405043</v>
      </c>
      <c r="K25" s="41">
        <f t="shared" si="1"/>
        <v>2016168850</v>
      </c>
      <c r="L25" s="52">
        <v>523816104</v>
      </c>
      <c r="M25" s="41">
        <f t="shared" si="2"/>
        <v>2539984954</v>
      </c>
      <c r="N25" s="52">
        <v>41060626</v>
      </c>
      <c r="O25" s="52">
        <v>54549620</v>
      </c>
      <c r="P25" s="52">
        <v>2539984000</v>
      </c>
      <c r="Q25" s="52">
        <v>2016168000</v>
      </c>
      <c r="R25" s="52">
        <v>523816000</v>
      </c>
      <c r="S25" s="52">
        <v>71993000</v>
      </c>
      <c r="T25" s="27">
        <f t="shared" si="3"/>
        <v>3.7559291712073775E-7</v>
      </c>
      <c r="U25" s="27">
        <f t="shared" si="4"/>
        <v>4.2159185147269473E-7</v>
      </c>
      <c r="V25" s="27">
        <f t="shared" si="5"/>
        <v>1.9854299983200209E-7</v>
      </c>
      <c r="W25" s="57">
        <f t="shared" si="6"/>
        <v>-0.24229272290361564</v>
      </c>
    </row>
    <row r="26" spans="2:23" ht="13.8" x14ac:dyDescent="0.25">
      <c r="B26" s="333"/>
      <c r="C26" s="68">
        <v>4.4000000000000004</v>
      </c>
      <c r="D26" s="62" t="s">
        <v>142</v>
      </c>
      <c r="E26" s="52">
        <v>1286602000</v>
      </c>
      <c r="F26" s="52">
        <v>529776000</v>
      </c>
      <c r="G26" s="52">
        <v>367025000</v>
      </c>
      <c r="H26" s="41">
        <f t="shared" si="0"/>
        <v>2183403000</v>
      </c>
      <c r="I26" s="52">
        <v>631956000</v>
      </c>
      <c r="J26" s="52">
        <v>6584000</v>
      </c>
      <c r="K26" s="41">
        <f t="shared" si="1"/>
        <v>638540000</v>
      </c>
      <c r="L26" s="52">
        <v>1544863000</v>
      </c>
      <c r="M26" s="41">
        <f t="shared" si="2"/>
        <v>2183403000</v>
      </c>
      <c r="N26" s="52"/>
      <c r="O26" s="52"/>
      <c r="P26" s="52">
        <v>2183403000</v>
      </c>
      <c r="Q26" s="52">
        <v>638540000</v>
      </c>
      <c r="R26" s="52">
        <f>P26-Q26</f>
        <v>1544863000</v>
      </c>
      <c r="S26" s="52"/>
      <c r="T26" s="27">
        <f t="shared" si="3"/>
        <v>0</v>
      </c>
      <c r="U26" s="27">
        <f t="shared" si="4"/>
        <v>0</v>
      </c>
      <c r="V26" s="27">
        <f t="shared" si="5"/>
        <v>0</v>
      </c>
      <c r="W26" s="57" t="e">
        <f t="shared" si="6"/>
        <v>#DIV/0!</v>
      </c>
    </row>
    <row r="27" spans="2:23" ht="13.8" x14ac:dyDescent="0.25">
      <c r="B27" s="333">
        <v>5</v>
      </c>
      <c r="C27" s="68"/>
      <c r="D27" s="64" t="s">
        <v>143</v>
      </c>
      <c r="E27" s="52"/>
      <c r="F27" s="52"/>
      <c r="G27" s="52"/>
      <c r="H27" s="41"/>
      <c r="I27" s="52"/>
      <c r="J27" s="52"/>
      <c r="K27" s="41"/>
      <c r="L27" s="52"/>
      <c r="M27" s="41"/>
      <c r="N27" s="52"/>
      <c r="O27" s="52"/>
      <c r="P27" s="52"/>
      <c r="Q27" s="52"/>
      <c r="R27" s="52"/>
      <c r="S27" s="52"/>
      <c r="T27" s="27"/>
      <c r="U27" s="27"/>
      <c r="V27" s="27"/>
      <c r="W27" s="57"/>
    </row>
    <row r="28" spans="2:23" ht="13.8" x14ac:dyDescent="0.25">
      <c r="B28" s="333"/>
      <c r="C28" s="68">
        <v>5.0999999999999996</v>
      </c>
      <c r="D28" s="62" t="s">
        <v>144</v>
      </c>
      <c r="E28" s="52">
        <v>3662005000</v>
      </c>
      <c r="F28" s="52">
        <v>457085000</v>
      </c>
      <c r="G28" s="52">
        <v>114779000</v>
      </c>
      <c r="H28" s="41">
        <f t="shared" si="0"/>
        <v>4233869000</v>
      </c>
      <c r="I28" s="52">
        <v>530721000</v>
      </c>
      <c r="J28" s="52">
        <v>160038000</v>
      </c>
      <c r="K28" s="41">
        <f t="shared" si="1"/>
        <v>690759000</v>
      </c>
      <c r="L28" s="52">
        <v>3543110000</v>
      </c>
      <c r="M28" s="41">
        <f t="shared" si="2"/>
        <v>4233869000</v>
      </c>
      <c r="N28" s="52">
        <v>457250000</v>
      </c>
      <c r="O28" s="52">
        <v>297212000</v>
      </c>
      <c r="P28" s="52">
        <v>4229443000</v>
      </c>
      <c r="Q28" s="52">
        <v>686333000</v>
      </c>
      <c r="R28" s="52">
        <v>3543110000</v>
      </c>
      <c r="S28" s="52">
        <v>457250000</v>
      </c>
      <c r="T28" s="27">
        <f t="shared" si="3"/>
        <v>1.0464734954460906E-3</v>
      </c>
      <c r="U28" s="27">
        <f t="shared" si="4"/>
        <v>6.4487646667142628E-3</v>
      </c>
      <c r="V28" s="27">
        <f t="shared" si="5"/>
        <v>0</v>
      </c>
      <c r="W28" s="57">
        <f t="shared" si="6"/>
        <v>-0.35000109349371239</v>
      </c>
    </row>
    <row r="29" spans="2:23" ht="13.8" x14ac:dyDescent="0.25">
      <c r="B29" s="333"/>
      <c r="C29" s="68">
        <v>5.2</v>
      </c>
      <c r="D29" s="62" t="s">
        <v>145</v>
      </c>
      <c r="E29" s="52">
        <v>1345051857</v>
      </c>
      <c r="F29" s="52">
        <v>622683311</v>
      </c>
      <c r="G29" s="52">
        <v>1888148909</v>
      </c>
      <c r="H29" s="41">
        <f t="shared" si="0"/>
        <v>3855884077</v>
      </c>
      <c r="I29" s="52">
        <v>235974264</v>
      </c>
      <c r="J29" s="52">
        <v>1059293810</v>
      </c>
      <c r="K29" s="41">
        <f t="shared" si="1"/>
        <v>1295268074</v>
      </c>
      <c r="L29" s="52">
        <v>2560616003</v>
      </c>
      <c r="M29" s="41">
        <f t="shared" si="2"/>
        <v>3855884077</v>
      </c>
      <c r="N29" s="52">
        <v>211804765</v>
      </c>
      <c r="O29" s="52">
        <v>128144765</v>
      </c>
      <c r="P29" s="52">
        <v>1968115000</v>
      </c>
      <c r="Q29" s="52">
        <v>1295268000</v>
      </c>
      <c r="R29" s="52">
        <v>672847000</v>
      </c>
      <c r="S29" s="52">
        <v>239030000</v>
      </c>
      <c r="T29" s="27">
        <f t="shared" si="3"/>
        <v>0.95917620515061364</v>
      </c>
      <c r="U29" s="27">
        <f t="shared" si="4"/>
        <v>5.7131033886423504E-8</v>
      </c>
      <c r="V29" s="27">
        <f t="shared" si="5"/>
        <v>2.8056437838022612</v>
      </c>
      <c r="W29" s="57">
        <f t="shared" si="6"/>
        <v>-0.46389672844412833</v>
      </c>
    </row>
    <row r="30" spans="2:23" ht="13.8" x14ac:dyDescent="0.25">
      <c r="B30" s="333"/>
      <c r="C30" s="68">
        <v>5.3</v>
      </c>
      <c r="D30" s="62" t="s">
        <v>146</v>
      </c>
      <c r="E30" s="52">
        <v>68481000</v>
      </c>
      <c r="F30" s="52">
        <v>248149000</v>
      </c>
      <c r="G30" s="52">
        <v>1829723000</v>
      </c>
      <c r="H30" s="41">
        <f t="shared" si="0"/>
        <v>2146353000</v>
      </c>
      <c r="I30" s="52">
        <v>20336000</v>
      </c>
      <c r="J30" s="52">
        <v>1030069000</v>
      </c>
      <c r="K30" s="41">
        <f t="shared" si="1"/>
        <v>1050405000</v>
      </c>
      <c r="L30" s="52">
        <v>1095948000</v>
      </c>
      <c r="M30" s="41">
        <f t="shared" si="2"/>
        <v>2146353000</v>
      </c>
      <c r="N30" s="52">
        <v>63435000</v>
      </c>
      <c r="O30" s="52">
        <v>51635000</v>
      </c>
      <c r="P30" s="52">
        <v>2146353000</v>
      </c>
      <c r="Q30" s="52">
        <v>1050405000</v>
      </c>
      <c r="R30" s="52">
        <v>1095948000</v>
      </c>
      <c r="S30" s="52">
        <v>63435000</v>
      </c>
      <c r="T30" s="27">
        <f t="shared" si="3"/>
        <v>0</v>
      </c>
      <c r="U30" s="27">
        <f t="shared" si="4"/>
        <v>0</v>
      </c>
      <c r="V30" s="27">
        <f t="shared" si="5"/>
        <v>0</v>
      </c>
      <c r="W30" s="57">
        <f t="shared" si="6"/>
        <v>-0.18601718294317018</v>
      </c>
    </row>
    <row r="31" spans="2:23" ht="13.8" x14ac:dyDescent="0.25">
      <c r="B31" s="333"/>
      <c r="C31" s="68">
        <v>5.4</v>
      </c>
      <c r="D31" s="62" t="s">
        <v>147</v>
      </c>
      <c r="E31" s="52">
        <v>9098479232</v>
      </c>
      <c r="F31" s="52">
        <v>531593591</v>
      </c>
      <c r="G31" s="52">
        <f>1377315265+27043045</f>
        <v>1404358310</v>
      </c>
      <c r="H31" s="41">
        <f t="shared" si="0"/>
        <v>11034431133</v>
      </c>
      <c r="I31" s="52">
        <v>1681476244</v>
      </c>
      <c r="J31" s="52">
        <v>4212950518</v>
      </c>
      <c r="K31" s="41">
        <f t="shared" si="1"/>
        <v>5894426762</v>
      </c>
      <c r="L31" s="52">
        <v>5140004372</v>
      </c>
      <c r="M31" s="41">
        <f t="shared" si="2"/>
        <v>11034431134</v>
      </c>
      <c r="N31" s="52">
        <v>101528025</v>
      </c>
      <c r="O31" s="52">
        <v>54379630</v>
      </c>
      <c r="P31" s="52">
        <v>11007389000</v>
      </c>
      <c r="Q31" s="52">
        <v>5894427000</v>
      </c>
      <c r="R31" s="52">
        <v>5112962000</v>
      </c>
      <c r="S31" s="52">
        <v>122857000</v>
      </c>
      <c r="T31" s="27">
        <f t="shared" si="3"/>
        <v>2.4567254777677068E-3</v>
      </c>
      <c r="U31" s="27">
        <f t="shared" si="4"/>
        <v>-4.0377122322492076E-8</v>
      </c>
      <c r="V31" s="27">
        <f t="shared" si="5"/>
        <v>5.2889835676463073E-3</v>
      </c>
      <c r="W31" s="57">
        <f t="shared" si="6"/>
        <v>-0.55737458997045342</v>
      </c>
    </row>
    <row r="32" spans="2:23" ht="14.4" thickBot="1" x14ac:dyDescent="0.3">
      <c r="B32" s="66"/>
      <c r="C32" s="69"/>
      <c r="D32" s="65"/>
      <c r="E32" s="58"/>
      <c r="F32" s="58"/>
      <c r="G32" s="58"/>
      <c r="H32" s="59"/>
      <c r="I32" s="58"/>
      <c r="J32" s="58"/>
      <c r="K32" s="59"/>
      <c r="L32" s="58"/>
      <c r="M32" s="59"/>
      <c r="N32" s="58"/>
      <c r="O32" s="58"/>
      <c r="P32" s="58"/>
      <c r="Q32" s="58"/>
      <c r="R32" s="58"/>
      <c r="S32" s="58"/>
      <c r="T32" s="60"/>
      <c r="U32" s="60"/>
      <c r="V32" s="60"/>
      <c r="W32" s="61"/>
    </row>
    <row r="33" spans="2:23" ht="13.8" thickBot="1" x14ac:dyDescent="0.3">
      <c r="E33" s="42"/>
      <c r="F33" s="42"/>
      <c r="G33" s="42"/>
      <c r="H33" s="42"/>
      <c r="I33" s="42"/>
      <c r="J33" s="42"/>
      <c r="K33" s="42"/>
      <c r="L33" s="42"/>
      <c r="M33" s="42"/>
      <c r="N33" s="42"/>
      <c r="O33" s="42"/>
      <c r="P33" s="42"/>
      <c r="Q33" s="42"/>
      <c r="R33" s="42"/>
      <c r="S33" s="42"/>
    </row>
    <row r="34" spans="2:23" x14ac:dyDescent="0.25">
      <c r="B34" s="9" t="s">
        <v>4</v>
      </c>
      <c r="C34" s="8"/>
      <c r="D34" s="1"/>
      <c r="E34" s="43"/>
      <c r="F34" s="44"/>
      <c r="G34" s="45"/>
      <c r="H34" s="44"/>
      <c r="I34" s="46"/>
      <c r="J34" s="46"/>
      <c r="K34" s="47"/>
      <c r="L34" s="44"/>
      <c r="M34" s="48"/>
      <c r="N34" s="44"/>
      <c r="O34" s="48"/>
      <c r="P34" s="44"/>
      <c r="Q34" s="49"/>
      <c r="R34" s="49"/>
      <c r="S34" s="49"/>
      <c r="T34" s="29"/>
      <c r="U34" s="29"/>
      <c r="V34" s="29"/>
      <c r="W34" s="30"/>
    </row>
    <row r="35" spans="2:23" x14ac:dyDescent="0.25">
      <c r="B35" s="2"/>
      <c r="C35" s="318" t="s">
        <v>148</v>
      </c>
      <c r="D35" s="319"/>
      <c r="E35" s="319"/>
      <c r="F35" s="319"/>
      <c r="G35" s="319"/>
      <c r="H35" s="319"/>
      <c r="I35" s="319"/>
      <c r="J35" s="319"/>
      <c r="K35" s="319"/>
      <c r="L35" s="319"/>
      <c r="M35" s="319"/>
      <c r="N35" s="319"/>
      <c r="O35" s="319"/>
      <c r="P35" s="319"/>
      <c r="Q35" s="319"/>
      <c r="R35" s="319"/>
      <c r="S35" s="319"/>
      <c r="T35" s="319"/>
      <c r="U35" s="319"/>
      <c r="V35" s="319"/>
      <c r="W35" s="33"/>
    </row>
    <row r="36" spans="2:23" x14ac:dyDescent="0.25">
      <c r="B36" s="2"/>
      <c r="C36" s="319"/>
      <c r="D36" s="319"/>
      <c r="E36" s="319"/>
      <c r="F36" s="319"/>
      <c r="G36" s="319"/>
      <c r="H36" s="319"/>
      <c r="I36" s="319"/>
      <c r="J36" s="319"/>
      <c r="K36" s="319"/>
      <c r="L36" s="319"/>
      <c r="M36" s="319"/>
      <c r="N36" s="319"/>
      <c r="O36" s="319"/>
      <c r="P36" s="319"/>
      <c r="Q36" s="319"/>
      <c r="R36" s="319"/>
      <c r="S36" s="319"/>
      <c r="T36" s="319"/>
      <c r="U36" s="319"/>
      <c r="V36" s="319"/>
      <c r="W36" s="33"/>
    </row>
    <row r="37" spans="2:23" x14ac:dyDescent="0.25">
      <c r="B37" s="2"/>
      <c r="C37" s="319"/>
      <c r="D37" s="319"/>
      <c r="E37" s="319"/>
      <c r="F37" s="319"/>
      <c r="G37" s="319"/>
      <c r="H37" s="319"/>
      <c r="I37" s="319"/>
      <c r="J37" s="319"/>
      <c r="K37" s="319"/>
      <c r="L37" s="319"/>
      <c r="M37" s="319"/>
      <c r="N37" s="319"/>
      <c r="O37" s="319"/>
      <c r="P37" s="319"/>
      <c r="Q37" s="319"/>
      <c r="R37" s="319"/>
      <c r="S37" s="319"/>
      <c r="T37" s="319"/>
      <c r="U37" s="319"/>
      <c r="V37" s="319"/>
      <c r="W37" s="33"/>
    </row>
    <row r="38" spans="2:23" x14ac:dyDescent="0.25">
      <c r="B38" s="2"/>
      <c r="C38" s="319"/>
      <c r="D38" s="319"/>
      <c r="E38" s="319"/>
      <c r="F38" s="319"/>
      <c r="G38" s="319"/>
      <c r="H38" s="319"/>
      <c r="I38" s="319"/>
      <c r="J38" s="319"/>
      <c r="K38" s="319"/>
      <c r="L38" s="319"/>
      <c r="M38" s="319"/>
      <c r="N38" s="319"/>
      <c r="O38" s="319"/>
      <c r="P38" s="319"/>
      <c r="Q38" s="319"/>
      <c r="R38" s="319"/>
      <c r="S38" s="319"/>
      <c r="T38" s="319"/>
      <c r="U38" s="319"/>
      <c r="V38" s="319"/>
      <c r="W38" s="33"/>
    </row>
    <row r="39" spans="2:23" ht="13.8" thickBot="1" x14ac:dyDescent="0.3">
      <c r="B39" s="3"/>
      <c r="C39" s="4"/>
      <c r="D39" s="4"/>
      <c r="E39" s="5"/>
      <c r="F39" s="6"/>
      <c r="G39" s="6"/>
      <c r="H39" s="6"/>
      <c r="I39" s="6"/>
      <c r="J39" s="6"/>
      <c r="K39" s="7"/>
      <c r="L39" s="6"/>
      <c r="M39" s="4"/>
      <c r="N39" s="6"/>
      <c r="O39" s="4"/>
      <c r="P39" s="6"/>
      <c r="Q39" s="31"/>
      <c r="R39" s="31"/>
      <c r="S39" s="31"/>
      <c r="T39" s="31"/>
      <c r="U39" s="31"/>
      <c r="V39" s="31"/>
      <c r="W39" s="32"/>
    </row>
  </sheetData>
  <customSheetViews>
    <customSheetView guid="{7043DB3C-32B3-43B5-9ACE-4B1C78863594}" scale="75" state="hidden" topLeftCell="B2">
      <pane xSplit="3" ySplit="5" topLeftCell="M7" activePane="bottomRight" state="frozen"/>
      <selection pane="bottomRight" activeCell="C35" sqref="C35:V38"/>
      <pageMargins left="0.75" right="0.75" top="1" bottom="1" header="0" footer="0"/>
      <pageSetup paperSize="9" orientation="landscape" r:id="rId1"/>
      <headerFooter alignWithMargins="0"/>
    </customSheetView>
  </customSheetViews>
  <mergeCells count="10">
    <mergeCell ref="C35:V38"/>
    <mergeCell ref="T4:W4"/>
    <mergeCell ref="B4:C5"/>
    <mergeCell ref="D4:D5"/>
    <mergeCell ref="P4:S4"/>
    <mergeCell ref="E4:O4"/>
    <mergeCell ref="B7:B13"/>
    <mergeCell ref="B15:B21"/>
    <mergeCell ref="B22:B26"/>
    <mergeCell ref="B27:B31"/>
  </mergeCells>
  <phoneticPr fontId="0" type="noConversion"/>
  <conditionalFormatting sqref="D4 B6:D6 B4 D34:P34 B34:B39 C34:C35 C39:P39 B7 B14 C7:D32">
    <cfRule type="cellIs" dxfId="124" priority="1" stopIfTrue="1" operator="equal">
      <formula>"NO ADMISIBLE"</formula>
    </cfRule>
  </conditionalFormatting>
  <pageMargins left="0.75" right="0.75" top="1" bottom="1" header="0" footer="0"/>
  <pageSetup paperSize="9"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L13"/>
  <sheetViews>
    <sheetView view="pageBreakPreview" zoomScaleNormal="100" zoomScaleSheetLayoutView="100" workbookViewId="0">
      <selection activeCell="C8" sqref="C8"/>
    </sheetView>
  </sheetViews>
  <sheetFormatPr baseColWidth="10" defaultColWidth="11.44140625" defaultRowHeight="13.2" x14ac:dyDescent="0.25"/>
  <cols>
    <col min="1" max="1" width="11.44140625" style="123"/>
    <col min="2" max="2" width="18.44140625" style="123" bestFit="1" customWidth="1"/>
    <col min="3" max="3" width="11.44140625" style="123"/>
    <col min="4" max="4" width="18.109375" style="123" customWidth="1"/>
    <col min="5" max="5" width="4.6640625" style="123" customWidth="1"/>
    <col min="6" max="6" width="15.6640625" style="123" customWidth="1"/>
    <col min="7" max="7" width="4.6640625" style="122" customWidth="1"/>
    <col min="8" max="8" width="17.44140625" style="122" customWidth="1"/>
    <col min="9" max="9" width="4.6640625" style="122" customWidth="1"/>
    <col min="10" max="10" width="17.44140625" style="122" customWidth="1"/>
    <col min="11" max="11" width="12.88671875" style="125" bestFit="1" customWidth="1"/>
    <col min="12" max="12" width="13.88671875" style="125" bestFit="1" customWidth="1"/>
    <col min="13" max="16384" width="11.44140625" style="122"/>
  </cols>
  <sheetData>
    <row r="1" spans="1:10" ht="21" x14ac:dyDescent="0.4">
      <c r="A1" s="175" t="s">
        <v>150</v>
      </c>
    </row>
    <row r="2" spans="1:10" ht="21" x14ac:dyDescent="0.4">
      <c r="A2" s="175" t="s">
        <v>181</v>
      </c>
    </row>
    <row r="3" spans="1:10" ht="21" x14ac:dyDescent="0.4">
      <c r="A3" s="175" t="s">
        <v>252</v>
      </c>
    </row>
    <row r="4" spans="1:10" ht="21" x14ac:dyDescent="0.4">
      <c r="A4" s="175" t="s">
        <v>149</v>
      </c>
    </row>
    <row r="5" spans="1:10" ht="21" x14ac:dyDescent="0.4">
      <c r="A5" s="175" t="s">
        <v>258</v>
      </c>
    </row>
    <row r="7" spans="1:10" ht="40.5" customHeight="1" x14ac:dyDescent="0.25">
      <c r="A7" s="259" t="s">
        <v>154</v>
      </c>
      <c r="B7" s="259" t="s">
        <v>155</v>
      </c>
      <c r="C7" s="259" t="s">
        <v>0</v>
      </c>
      <c r="D7" s="259" t="s">
        <v>160</v>
      </c>
      <c r="E7" s="260"/>
      <c r="F7" s="261" t="s">
        <v>254</v>
      </c>
      <c r="G7" s="262"/>
      <c r="H7" s="261" t="s">
        <v>203</v>
      </c>
      <c r="I7" s="262"/>
      <c r="J7" s="261" t="s">
        <v>243</v>
      </c>
    </row>
    <row r="8" spans="1:10" ht="17.25" customHeight="1" x14ac:dyDescent="0.25">
      <c r="A8" s="263">
        <v>1</v>
      </c>
      <c r="B8" s="264">
        <v>99998049</v>
      </c>
      <c r="C8" s="265">
        <v>1</v>
      </c>
      <c r="D8" s="264">
        <v>0</v>
      </c>
      <c r="E8" s="266"/>
      <c r="F8" s="267">
        <v>1300000</v>
      </c>
      <c r="G8" s="262"/>
      <c r="H8" s="268">
        <v>9999804.9000000004</v>
      </c>
      <c r="I8" s="262"/>
      <c r="J8" s="269">
        <v>0.1</v>
      </c>
    </row>
    <row r="9" spans="1:10" ht="13.8" x14ac:dyDescent="0.25">
      <c r="A9" s="263"/>
      <c r="B9" s="264"/>
      <c r="C9" s="265"/>
      <c r="D9" s="264"/>
      <c r="E9" s="270"/>
      <c r="F9" s="270"/>
      <c r="G9" s="262"/>
      <c r="H9" s="268" t="s">
        <v>251</v>
      </c>
      <c r="I9" s="262"/>
      <c r="J9" s="262"/>
    </row>
    <row r="10" spans="1:10" ht="13.8" x14ac:dyDescent="0.25">
      <c r="A10" s="263"/>
      <c r="B10" s="264"/>
      <c r="C10" s="265"/>
      <c r="D10" s="264"/>
      <c r="E10" s="270"/>
      <c r="F10" s="270"/>
      <c r="G10" s="262"/>
      <c r="H10" s="268" t="s">
        <v>251</v>
      </c>
      <c r="I10" s="262"/>
      <c r="J10" s="262"/>
    </row>
    <row r="11" spans="1:10" ht="13.8" x14ac:dyDescent="0.25">
      <c r="A11" s="263"/>
      <c r="B11" s="264"/>
      <c r="C11" s="265"/>
      <c r="D11" s="264"/>
      <c r="E11" s="270"/>
      <c r="F11" s="270"/>
      <c r="G11" s="262"/>
      <c r="H11" s="268" t="s">
        <v>251</v>
      </c>
      <c r="I11" s="262"/>
      <c r="J11" s="262"/>
    </row>
    <row r="12" spans="1:10" ht="13.8" x14ac:dyDescent="0.25">
      <c r="A12" s="270"/>
      <c r="B12" s="270"/>
      <c r="C12" s="270"/>
      <c r="D12" s="270"/>
      <c r="E12" s="271"/>
      <c r="F12" s="272" t="s">
        <v>247</v>
      </c>
      <c r="G12" s="262"/>
      <c r="H12" s="273"/>
      <c r="I12" s="262"/>
      <c r="J12" s="262"/>
    </row>
    <row r="13" spans="1:10" x14ac:dyDescent="0.25">
      <c r="D13" s="124"/>
    </row>
  </sheetData>
  <customSheetViews>
    <customSheetView guid="{7043DB3C-32B3-43B5-9ACE-4B1C78863594}" topLeftCell="A4">
      <selection activeCell="F24" sqref="F24"/>
      <pageMargins left="0.75" right="0.75" top="1" bottom="1" header="0" footer="0"/>
      <headerFooter alignWithMargins="0"/>
    </customSheetView>
  </customSheetViews>
  <phoneticPr fontId="21" type="noConversion"/>
  <pageMargins left="0.75" right="0.75" top="1" bottom="1" header="0" footer="0"/>
  <pageSetup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4">
    <tabColor rgb="FFFFC000"/>
  </sheetPr>
  <dimension ref="B1:H21"/>
  <sheetViews>
    <sheetView view="pageBreakPreview" zoomScale="95" zoomScaleNormal="100" zoomScaleSheetLayoutView="95" workbookViewId="0">
      <selection activeCell="B7" sqref="B7:D7"/>
    </sheetView>
  </sheetViews>
  <sheetFormatPr baseColWidth="10" defaultColWidth="11.44140625" defaultRowHeight="13.2" x14ac:dyDescent="0.25"/>
  <cols>
    <col min="1" max="2" width="11.44140625" style="78"/>
    <col min="3" max="3" width="16.44140625" style="78" customWidth="1"/>
    <col min="4" max="6" width="11.44140625" style="78"/>
    <col min="7" max="7" width="11.44140625" style="78" customWidth="1"/>
    <col min="8" max="8" width="11.44140625" style="78"/>
    <col min="9" max="9" width="4.88671875" style="78" customWidth="1"/>
    <col min="10" max="16384" width="11.44140625" style="78"/>
  </cols>
  <sheetData>
    <row r="1" spans="2:8" ht="21" x14ac:dyDescent="0.4">
      <c r="B1" s="175" t="s">
        <v>150</v>
      </c>
    </row>
    <row r="2" spans="2:8" ht="21" x14ac:dyDescent="0.4">
      <c r="B2" s="175" t="s">
        <v>181</v>
      </c>
    </row>
    <row r="3" spans="2:8" ht="21" x14ac:dyDescent="0.4">
      <c r="B3" s="175" t="s">
        <v>252</v>
      </c>
    </row>
    <row r="4" spans="2:8" ht="21" x14ac:dyDescent="0.4">
      <c r="B4" s="175" t="s">
        <v>149</v>
      </c>
    </row>
    <row r="5" spans="2:8" ht="21" x14ac:dyDescent="0.4">
      <c r="B5" s="175" t="s">
        <v>258</v>
      </c>
    </row>
    <row r="6" spans="2:8" ht="21.6" thickBot="1" x14ac:dyDescent="0.45">
      <c r="B6" s="175"/>
    </row>
    <row r="7" spans="2:8" ht="13.8" thickBot="1" x14ac:dyDescent="0.3">
      <c r="B7" s="334" t="s">
        <v>169</v>
      </c>
      <c r="C7" s="335"/>
      <c r="D7" s="336"/>
      <c r="F7" s="334" t="s">
        <v>177</v>
      </c>
      <c r="G7" s="335"/>
      <c r="H7" s="336"/>
    </row>
    <row r="8" spans="2:8" ht="13.8" thickBot="1" x14ac:dyDescent="0.3">
      <c r="B8" s="104" t="s">
        <v>173</v>
      </c>
      <c r="C8" s="106" t="s">
        <v>175</v>
      </c>
      <c r="D8" s="105" t="s">
        <v>174</v>
      </c>
      <c r="F8" s="104" t="s">
        <v>178</v>
      </c>
      <c r="G8" s="106" t="s">
        <v>179</v>
      </c>
      <c r="H8" s="105" t="s">
        <v>174</v>
      </c>
    </row>
    <row r="9" spans="2:8" x14ac:dyDescent="0.25">
      <c r="B9" s="96">
        <v>0</v>
      </c>
      <c r="C9" s="96">
        <v>3</v>
      </c>
      <c r="D9" s="96">
        <v>60</v>
      </c>
      <c r="F9" s="96">
        <v>1</v>
      </c>
      <c r="G9" s="96">
        <v>5</v>
      </c>
      <c r="H9" s="96">
        <v>20</v>
      </c>
    </row>
    <row r="10" spans="2:8" x14ac:dyDescent="0.25">
      <c r="B10" s="97">
        <v>3</v>
      </c>
      <c r="C10" s="97">
        <v>6</v>
      </c>
      <c r="D10" s="97">
        <v>80</v>
      </c>
      <c r="F10" s="97">
        <v>6</v>
      </c>
      <c r="G10" s="97">
        <v>10</v>
      </c>
      <c r="H10" s="97">
        <v>30</v>
      </c>
    </row>
    <row r="11" spans="2:8" ht="13.8" thickBot="1" x14ac:dyDescent="0.3">
      <c r="B11" s="97">
        <v>6</v>
      </c>
      <c r="C11" s="97">
        <v>10</v>
      </c>
      <c r="D11" s="97">
        <v>100</v>
      </c>
      <c r="F11" s="98">
        <v>11</v>
      </c>
      <c r="G11" s="99" t="s">
        <v>176</v>
      </c>
      <c r="H11" s="98">
        <v>40</v>
      </c>
    </row>
    <row r="12" spans="2:8" ht="13.8" thickBot="1" x14ac:dyDescent="0.3">
      <c r="B12" s="98">
        <v>10</v>
      </c>
      <c r="C12" s="99" t="s">
        <v>176</v>
      </c>
      <c r="D12" s="98">
        <v>120</v>
      </c>
      <c r="F12" s="107"/>
      <c r="G12" s="108"/>
      <c r="H12" s="107"/>
    </row>
    <row r="14" spans="2:8" ht="13.8" thickBot="1" x14ac:dyDescent="0.3"/>
    <row r="15" spans="2:8" ht="13.8" thickBot="1" x14ac:dyDescent="0.3">
      <c r="B15" s="334" t="s">
        <v>164</v>
      </c>
      <c r="C15" s="335"/>
      <c r="D15" s="336"/>
    </row>
    <row r="16" spans="2:8" ht="13.8" thickBot="1" x14ac:dyDescent="0.3">
      <c r="B16" s="104" t="s">
        <v>173</v>
      </c>
      <c r="C16" s="106" t="s">
        <v>175</v>
      </c>
      <c r="D16" s="105" t="s">
        <v>174</v>
      </c>
    </row>
    <row r="17" spans="2:4" x14ac:dyDescent="0.25">
      <c r="B17" s="96">
        <v>0</v>
      </c>
      <c r="C17" s="96">
        <v>0.5</v>
      </c>
      <c r="D17" s="96">
        <v>20</v>
      </c>
    </row>
    <row r="18" spans="2:4" x14ac:dyDescent="0.25">
      <c r="B18" s="97">
        <v>0.5</v>
      </c>
      <c r="C18" s="97">
        <v>0.75</v>
      </c>
      <c r="D18" s="97">
        <v>25</v>
      </c>
    </row>
    <row r="19" spans="2:4" x14ac:dyDescent="0.25">
      <c r="B19" s="97">
        <v>0.75</v>
      </c>
      <c r="C19" s="103">
        <v>1</v>
      </c>
      <c r="D19" s="97">
        <v>30</v>
      </c>
    </row>
    <row r="20" spans="2:4" x14ac:dyDescent="0.25">
      <c r="B20" s="102">
        <v>1</v>
      </c>
      <c r="C20" s="101">
        <v>1.5</v>
      </c>
      <c r="D20" s="100">
        <v>35</v>
      </c>
    </row>
    <row r="21" spans="2:4" ht="13.8" thickBot="1" x14ac:dyDescent="0.3">
      <c r="B21" s="98">
        <v>1.5</v>
      </c>
      <c r="C21" s="99" t="s">
        <v>176</v>
      </c>
      <c r="D21" s="98">
        <v>40</v>
      </c>
    </row>
  </sheetData>
  <mergeCells count="3">
    <mergeCell ref="B7:D7"/>
    <mergeCell ref="B15:D15"/>
    <mergeCell ref="F7:H7"/>
  </mergeCells>
  <pageMargins left="0.7" right="0.7" top="0.75" bottom="0.75" header="0.3" footer="0.3"/>
  <pageSetup scale="83"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C2:M57"/>
  <sheetViews>
    <sheetView view="pageBreakPreview" topLeftCell="F10" zoomScale="98" zoomScaleNormal="100" zoomScaleSheetLayoutView="98" workbookViewId="0">
      <selection activeCell="F10" sqref="A1:XFD1048576"/>
    </sheetView>
  </sheetViews>
  <sheetFormatPr baseColWidth="10" defaultColWidth="11.44140625" defaultRowHeight="13.2" x14ac:dyDescent="0.25"/>
  <cols>
    <col min="1" max="1" width="8.33203125" style="79" customWidth="1"/>
    <col min="2" max="2" width="8.6640625" style="79" customWidth="1"/>
    <col min="3" max="3" width="3.88671875" style="79" customWidth="1"/>
    <col min="4" max="4" width="29.44140625" style="79" customWidth="1"/>
    <col min="5" max="6" width="18.6640625" style="77" customWidth="1"/>
    <col min="7" max="7" width="14.6640625" style="77" bestFit="1" customWidth="1"/>
    <col min="8" max="8" width="42.44140625" style="77" customWidth="1"/>
    <col min="9" max="9" width="20.88671875" style="79" customWidth="1"/>
    <col min="10" max="10" width="13.88671875" style="91" customWidth="1"/>
    <col min="11" max="11" width="9.6640625" style="92" customWidth="1"/>
    <col min="12" max="12" width="12.44140625" style="79" customWidth="1"/>
    <col min="13" max="13" width="12.6640625" style="79" customWidth="1"/>
    <col min="14" max="16384" width="11.44140625" style="79"/>
  </cols>
  <sheetData>
    <row r="2" spans="3:13" s="81" customFormat="1" ht="20.25" customHeight="1" x14ac:dyDescent="0.3">
      <c r="C2" s="345" t="s">
        <v>167</v>
      </c>
      <c r="D2" s="345"/>
      <c r="E2" s="345"/>
      <c r="F2" s="345"/>
      <c r="G2" s="345"/>
      <c r="H2" s="345"/>
      <c r="J2" s="82"/>
      <c r="K2" s="83"/>
    </row>
    <row r="3" spans="3:13" s="81" customFormat="1" ht="18" customHeight="1" x14ac:dyDescent="0.3">
      <c r="C3" s="346" t="s">
        <v>181</v>
      </c>
      <c r="D3" s="346"/>
      <c r="E3" s="346"/>
      <c r="F3" s="346"/>
      <c r="G3" s="346"/>
      <c r="H3" s="346"/>
      <c r="J3" s="82"/>
      <c r="K3" s="83"/>
    </row>
    <row r="4" spans="3:13" s="81" customFormat="1" ht="13.5" customHeight="1" x14ac:dyDescent="0.3">
      <c r="C4" s="310" t="s">
        <v>259</v>
      </c>
      <c r="D4" s="309"/>
      <c r="E4" s="309"/>
      <c r="F4" s="309"/>
      <c r="G4" s="309"/>
      <c r="H4" s="309"/>
      <c r="J4" s="82"/>
      <c r="K4" s="83"/>
    </row>
    <row r="5" spans="3:13" s="81" customFormat="1" ht="13.5" customHeight="1" x14ac:dyDescent="0.3">
      <c r="C5" s="347" t="s">
        <v>187</v>
      </c>
      <c r="D5" s="347"/>
      <c r="E5" s="347"/>
      <c r="F5" s="347"/>
      <c r="G5" s="347"/>
      <c r="H5" s="347"/>
      <c r="J5" s="82"/>
      <c r="K5" s="83"/>
    </row>
    <row r="6" spans="3:13" s="81" customFormat="1" ht="13.5" customHeight="1" x14ac:dyDescent="0.3">
      <c r="C6" s="174"/>
      <c r="D6" s="13" t="s">
        <v>252</v>
      </c>
      <c r="E6" s="174"/>
      <c r="F6" s="174"/>
      <c r="G6" s="174"/>
      <c r="H6" s="174"/>
      <c r="J6" s="82"/>
      <c r="K6" s="83"/>
    </row>
    <row r="7" spans="3:13" s="81" customFormat="1" ht="13.5" customHeight="1" x14ac:dyDescent="0.3">
      <c r="C7" s="174"/>
      <c r="D7" s="13" t="s">
        <v>258</v>
      </c>
      <c r="E7" s="174"/>
      <c r="F7" s="174"/>
      <c r="G7" s="174"/>
      <c r="H7" s="174"/>
      <c r="J7" s="82"/>
      <c r="K7" s="83"/>
    </row>
    <row r="8" spans="3:13" s="81" customFormat="1" ht="13.5" customHeight="1" x14ac:dyDescent="0.3">
      <c r="C8" s="174"/>
      <c r="D8" s="174"/>
      <c r="E8" s="174"/>
      <c r="F8" s="174"/>
      <c r="G8" s="174"/>
      <c r="H8" s="174"/>
      <c r="J8" s="82"/>
      <c r="K8" s="83"/>
    </row>
    <row r="9" spans="3:13" s="81" customFormat="1" ht="14.4" thickBot="1" x14ac:dyDescent="0.35">
      <c r="C9" s="84"/>
      <c r="D9" s="85"/>
      <c r="E9" s="89"/>
      <c r="F9" s="89"/>
      <c r="G9" s="89"/>
      <c r="H9" s="89"/>
      <c r="J9" s="82"/>
      <c r="K9" s="83"/>
    </row>
    <row r="10" spans="3:13" ht="43.5" customHeight="1" x14ac:dyDescent="0.25">
      <c r="C10" s="337" t="s">
        <v>152</v>
      </c>
      <c r="D10" s="339" t="s">
        <v>151</v>
      </c>
      <c r="E10" s="341" t="s">
        <v>188</v>
      </c>
      <c r="F10" s="343" t="s">
        <v>189</v>
      </c>
      <c r="G10" s="343" t="s">
        <v>190</v>
      </c>
      <c r="H10" s="111" t="s">
        <v>187</v>
      </c>
    </row>
    <row r="11" spans="3:13" ht="77.099999999999994" customHeight="1" thickBot="1" x14ac:dyDescent="0.3">
      <c r="C11" s="338"/>
      <c r="D11" s="340"/>
      <c r="E11" s="342"/>
      <c r="F11" s="344"/>
      <c r="G11" s="344"/>
      <c r="H11" s="113" t="s">
        <v>191</v>
      </c>
    </row>
    <row r="12" spans="3:13" ht="28.2" thickBot="1" x14ac:dyDescent="0.3">
      <c r="C12" s="191">
        <v>1</v>
      </c>
      <c r="D12" s="196" t="s">
        <v>260</v>
      </c>
      <c r="E12" s="114">
        <v>3123314070.02</v>
      </c>
      <c r="F12" s="114">
        <v>99400075.5</v>
      </c>
      <c r="G12" s="115">
        <v>31.42164685800465</v>
      </c>
      <c r="H12" s="116">
        <v>40</v>
      </c>
      <c r="I12" s="313"/>
      <c r="J12" s="93"/>
      <c r="K12" s="94"/>
      <c r="L12" s="80"/>
      <c r="M12" s="95"/>
    </row>
    <row r="13" spans="3:13" ht="28.2" thickBot="1" x14ac:dyDescent="0.3">
      <c r="C13" s="191">
        <v>1.1000000000000001</v>
      </c>
      <c r="D13" s="196" t="s">
        <v>261</v>
      </c>
      <c r="E13" s="114">
        <v>1364000000</v>
      </c>
      <c r="F13" s="114">
        <v>28000000</v>
      </c>
      <c r="G13" s="115">
        <v>48.714285714285715</v>
      </c>
      <c r="H13" s="116" t="s">
        <v>257</v>
      </c>
    </row>
    <row r="14" spans="3:13" customFormat="1" ht="13.8" x14ac:dyDescent="0.25">
      <c r="C14" s="191">
        <v>1.2</v>
      </c>
      <c r="D14" s="196" t="s">
        <v>262</v>
      </c>
      <c r="E14" s="114">
        <v>1759314070.02</v>
      </c>
      <c r="F14" s="114">
        <v>71400075.5</v>
      </c>
      <c r="G14" s="115">
        <v>24.640227026370582</v>
      </c>
      <c r="H14" s="116" t="s">
        <v>257</v>
      </c>
    </row>
    <row r="15" spans="3:13" customFormat="1" x14ac:dyDescent="0.25"/>
    <row r="16" spans="3:13" customFormat="1" x14ac:dyDescent="0.25"/>
    <row r="17" customFormat="1" ht="21.9" customHeight="1" x14ac:dyDescent="0.25"/>
    <row r="18" customFormat="1" ht="26.1" customHeight="1" x14ac:dyDescent="0.25"/>
    <row r="19" customFormat="1" x14ac:dyDescent="0.25"/>
    <row r="20" customFormat="1" x14ac:dyDescent="0.25"/>
    <row r="21" customFormat="1" x14ac:dyDescent="0.25"/>
    <row r="22" customFormat="1" x14ac:dyDescent="0.25"/>
    <row r="23" customFormat="1" x14ac:dyDescent="0.25"/>
    <row r="24" customFormat="1" x14ac:dyDescent="0.25"/>
    <row r="25" customFormat="1" x14ac:dyDescent="0.25"/>
    <row r="26" customFormat="1" x14ac:dyDescent="0.25"/>
    <row r="27" customFormat="1" x14ac:dyDescent="0.25"/>
    <row r="28" customFormat="1" x14ac:dyDescent="0.25"/>
    <row r="29" customFormat="1" x14ac:dyDescent="0.25"/>
    <row r="30" customFormat="1" x14ac:dyDescent="0.25"/>
    <row r="31" customFormat="1" x14ac:dyDescent="0.25"/>
    <row r="32" customFormat="1" x14ac:dyDescent="0.25"/>
    <row r="33" spans="3:9" customFormat="1" x14ac:dyDescent="0.25"/>
    <row r="34" spans="3:9" customFormat="1" x14ac:dyDescent="0.25"/>
    <row r="35" spans="3:9" customFormat="1" x14ac:dyDescent="0.25"/>
    <row r="36" spans="3:9" customFormat="1" x14ac:dyDescent="0.25"/>
    <row r="37" spans="3:9" customFormat="1" x14ac:dyDescent="0.25"/>
    <row r="38" spans="3:9" customFormat="1" x14ac:dyDescent="0.25"/>
    <row r="39" spans="3:9" customFormat="1" x14ac:dyDescent="0.25"/>
    <row r="40" spans="3:9" customFormat="1" x14ac:dyDescent="0.25"/>
    <row r="42" spans="3:9" hidden="1" x14ac:dyDescent="0.25">
      <c r="C42" s="337" t="s">
        <v>152</v>
      </c>
      <c r="D42" s="339" t="s">
        <v>151</v>
      </c>
      <c r="E42" s="341" t="s">
        <v>188</v>
      </c>
      <c r="F42" s="343" t="s">
        <v>189</v>
      </c>
      <c r="G42" s="343" t="s">
        <v>190</v>
      </c>
      <c r="H42" s="111" t="s">
        <v>187</v>
      </c>
    </row>
    <row r="43" spans="3:9" ht="61.8" hidden="1" thickBot="1" x14ac:dyDescent="0.3">
      <c r="C43" s="338"/>
      <c r="D43" s="340"/>
      <c r="E43" s="342"/>
      <c r="F43" s="344"/>
      <c r="G43" s="344"/>
      <c r="H43" s="208" t="s">
        <v>191</v>
      </c>
    </row>
    <row r="44" spans="3:9" ht="13.8" hidden="1" x14ac:dyDescent="0.25">
      <c r="C44" s="191"/>
      <c r="D44" s="196" t="s">
        <v>251</v>
      </c>
      <c r="E44" s="114" t="s">
        <v>251</v>
      </c>
      <c r="F44" s="114" t="s">
        <v>251</v>
      </c>
      <c r="G44" s="115" t="s">
        <v>251</v>
      </c>
      <c r="H44" s="116" t="s">
        <v>251</v>
      </c>
    </row>
    <row r="45" spans="3:9" ht="14.4" hidden="1" thickBot="1" x14ac:dyDescent="0.3">
      <c r="C45" s="84"/>
      <c r="D45" s="85"/>
      <c r="E45" s="89"/>
      <c r="F45" s="89"/>
      <c r="G45" s="89"/>
      <c r="H45" s="89"/>
    </row>
    <row r="46" spans="3:9" hidden="1" x14ac:dyDescent="0.25">
      <c r="C46" s="337" t="s">
        <v>152</v>
      </c>
      <c r="D46" s="339" t="s">
        <v>151</v>
      </c>
      <c r="E46" s="341" t="s">
        <v>188</v>
      </c>
      <c r="F46" s="343" t="s">
        <v>189</v>
      </c>
      <c r="G46" s="343" t="s">
        <v>190</v>
      </c>
      <c r="H46" s="111" t="s">
        <v>187</v>
      </c>
    </row>
    <row r="47" spans="3:9" ht="61.8" hidden="1" thickBot="1" x14ac:dyDescent="0.3">
      <c r="C47" s="338"/>
      <c r="D47" s="340"/>
      <c r="E47" s="342"/>
      <c r="F47" s="344"/>
      <c r="G47" s="344"/>
      <c r="H47" s="208" t="s">
        <v>191</v>
      </c>
    </row>
    <row r="48" spans="3:9" ht="13.8" hidden="1" x14ac:dyDescent="0.25">
      <c r="C48" s="191"/>
      <c r="D48" s="196" t="s">
        <v>251</v>
      </c>
      <c r="E48" s="114" t="s">
        <v>251</v>
      </c>
      <c r="F48" s="114" t="s">
        <v>251</v>
      </c>
      <c r="G48" s="115" t="s">
        <v>251</v>
      </c>
      <c r="H48" s="116" t="s">
        <v>251</v>
      </c>
      <c r="I48" s="258"/>
    </row>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sheetData>
  <sheetProtection formatCells="0" formatColumns="0" formatRows="0" insertColumns="0" insertRows="0" insertHyperlinks="0" deleteColumns="0" deleteRows="0" sort="0" autoFilter="0" pivotTables="0"/>
  <mergeCells count="18">
    <mergeCell ref="E10:E11"/>
    <mergeCell ref="F10:F11"/>
    <mergeCell ref="G10:G11"/>
    <mergeCell ref="C2:H2"/>
    <mergeCell ref="C3:H3"/>
    <mergeCell ref="C5:H5"/>
    <mergeCell ref="C10:C11"/>
    <mergeCell ref="D10:D11"/>
    <mergeCell ref="C42:C43"/>
    <mergeCell ref="D42:D43"/>
    <mergeCell ref="E42:E43"/>
    <mergeCell ref="F42:F43"/>
    <mergeCell ref="G42:G43"/>
    <mergeCell ref="C46:C47"/>
    <mergeCell ref="D46:D47"/>
    <mergeCell ref="E46:E47"/>
    <mergeCell ref="F46:F47"/>
    <mergeCell ref="G46:G47"/>
  </mergeCells>
  <conditionalFormatting sqref="D9:H9 D12:D14">
    <cfRule type="cellIs" dxfId="123" priority="521" stopIfTrue="1" operator="equal">
      <formula>"NO ADMISIBLE"</formula>
    </cfRule>
  </conditionalFormatting>
  <conditionalFormatting sqref="E12:H14">
    <cfRule type="expression" dxfId="122" priority="24" stopIfTrue="1">
      <formula>IF($B4-INT($B4)&gt;0,TRUE,FALSE)</formula>
    </cfRule>
  </conditionalFormatting>
  <conditionalFormatting sqref="D44">
    <cfRule type="cellIs" dxfId="121" priority="8" stopIfTrue="1" operator="equal">
      <formula>"NO ADMISIBLE"</formula>
    </cfRule>
  </conditionalFormatting>
  <conditionalFormatting sqref="D48 D45:H45">
    <cfRule type="cellIs" dxfId="120" priority="7" stopIfTrue="1" operator="equal">
      <formula>"NO ADMISIBLE"</formula>
    </cfRule>
  </conditionalFormatting>
  <conditionalFormatting sqref="E44:H44">
    <cfRule type="expression" dxfId="119" priority="6" stopIfTrue="1">
      <formula>IF($B35-INT($B35)&gt;0,TRUE,FALSE)</formula>
    </cfRule>
  </conditionalFormatting>
  <conditionalFormatting sqref="E48:H48">
    <cfRule type="expression" dxfId="118" priority="5" stopIfTrue="1">
      <formula>IF($B39-INT($B39)&gt;0,TRUE,FALSE)</formula>
    </cfRule>
  </conditionalFormatting>
  <dataValidations count="1">
    <dataValidation type="list" allowBlank="1" showInputMessage="1" showErrorMessage="1" sqref="D9 D48 D44:D45 D12:D14" xr:uid="{00000000-0002-0000-0500-000000000000}">
      <formula1>prueba</formula1>
    </dataValidation>
  </dataValidations>
  <pageMargins left="0.75" right="0.75" top="1" bottom="1" header="0" footer="0"/>
  <pageSetup paperSize="9" scale="4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MacroCF">
                <anchor moveWithCells="1" sizeWithCells="1">
                  <from>
                    <xdr:col>0</xdr:col>
                    <xdr:colOff>220980</xdr:colOff>
                    <xdr:row>2</xdr:row>
                    <xdr:rowOff>114300</xdr:rowOff>
                  </from>
                  <to>
                    <xdr:col>1</xdr:col>
                    <xdr:colOff>640080</xdr:colOff>
                    <xdr:row>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1"/>
  <dimension ref="A2:M42"/>
  <sheetViews>
    <sheetView view="pageBreakPreview" zoomScale="70" zoomScaleNormal="100" zoomScaleSheetLayoutView="70" workbookViewId="0">
      <selection activeCell="D9" sqref="D9:D10"/>
    </sheetView>
  </sheetViews>
  <sheetFormatPr baseColWidth="10" defaultColWidth="11.44140625" defaultRowHeight="15.6" x14ac:dyDescent="0.3"/>
  <cols>
    <col min="1" max="1" width="11.44140625" style="79" customWidth="1"/>
    <col min="2" max="2" width="11.33203125" style="79" customWidth="1"/>
    <col min="3" max="3" width="6.44140625" style="79" customWidth="1"/>
    <col min="4" max="4" width="29.44140625" style="79" customWidth="1"/>
    <col min="5" max="5" width="15" style="79" customWidth="1"/>
    <col min="6" max="6" width="28.33203125" style="79" bestFit="1" customWidth="1"/>
    <col min="7" max="7" width="22.44140625" style="79" customWidth="1"/>
    <col min="8" max="8" width="17" style="79" customWidth="1"/>
    <col min="9" max="9" width="13.88671875" style="77" customWidth="1"/>
    <col min="10" max="10" width="43.44140625" style="77" customWidth="1"/>
    <col min="11" max="11" width="34.44140625" style="275" customWidth="1"/>
    <col min="12" max="12" width="13.88671875" style="91" customWidth="1"/>
    <col min="13" max="13" width="9.6640625" style="92" customWidth="1"/>
    <col min="14" max="14" width="12.44140625" style="79" customWidth="1"/>
    <col min="15" max="15" width="12.6640625" style="79" customWidth="1"/>
    <col min="16" max="16" width="43.5546875" style="79" bestFit="1" customWidth="1"/>
    <col min="17" max="16384" width="11.44140625" style="79"/>
  </cols>
  <sheetData>
    <row r="2" spans="1:13" s="81" customFormat="1" ht="20.25" customHeight="1" x14ac:dyDescent="0.3">
      <c r="C2" s="345" t="s">
        <v>167</v>
      </c>
      <c r="D2" s="345"/>
      <c r="E2" s="345"/>
      <c r="F2" s="345"/>
      <c r="G2" s="345"/>
      <c r="H2" s="345"/>
      <c r="I2" s="345"/>
      <c r="J2" s="345"/>
      <c r="K2" s="274"/>
      <c r="L2" s="82"/>
      <c r="M2" s="83"/>
    </row>
    <row r="3" spans="1:13" s="81" customFormat="1" ht="18" customHeight="1" x14ac:dyDescent="0.3">
      <c r="C3" s="346" t="s">
        <v>181</v>
      </c>
      <c r="D3" s="346"/>
      <c r="E3" s="346"/>
      <c r="F3" s="346"/>
      <c r="G3" s="346"/>
      <c r="H3" s="346"/>
      <c r="I3" s="346"/>
      <c r="J3" s="346"/>
      <c r="K3" s="274"/>
      <c r="L3" s="82"/>
      <c r="M3" s="83"/>
    </row>
    <row r="4" spans="1:13" s="81" customFormat="1" ht="13.5" customHeight="1" x14ac:dyDescent="0.3">
      <c r="C4" s="347" t="s">
        <v>259</v>
      </c>
      <c r="D4" s="347"/>
      <c r="E4" s="347"/>
      <c r="F4" s="347"/>
      <c r="G4" s="347"/>
      <c r="H4" s="347"/>
      <c r="I4" s="347"/>
      <c r="J4" s="347"/>
      <c r="K4" s="274"/>
      <c r="L4" s="82"/>
      <c r="M4" s="83"/>
    </row>
    <row r="5" spans="1:13" s="81" customFormat="1" ht="13.5" customHeight="1" x14ac:dyDescent="0.3">
      <c r="C5" s="347" t="s">
        <v>258</v>
      </c>
      <c r="D5" s="347"/>
      <c r="E5" s="347"/>
      <c r="F5" s="347"/>
      <c r="G5" s="347"/>
      <c r="H5" s="347"/>
      <c r="I5" s="347"/>
      <c r="J5" s="347"/>
      <c r="K5" s="274"/>
      <c r="L5" s="82"/>
      <c r="M5" s="83"/>
    </row>
    <row r="6" spans="1:13" s="81" customFormat="1" ht="18.75" customHeight="1" x14ac:dyDescent="0.3">
      <c r="C6" s="174"/>
      <c r="D6" s="176" t="s">
        <v>252</v>
      </c>
      <c r="E6" s="174"/>
      <c r="F6" s="174"/>
      <c r="G6" s="174"/>
      <c r="H6" s="174"/>
      <c r="I6" s="174"/>
      <c r="J6" s="174"/>
      <c r="K6" s="274"/>
      <c r="L6" s="82"/>
      <c r="M6" s="83"/>
    </row>
    <row r="7" spans="1:13" s="81" customFormat="1" ht="19.5" customHeight="1" x14ac:dyDescent="0.3">
      <c r="C7" s="174"/>
      <c r="D7" s="176" t="s">
        <v>258</v>
      </c>
      <c r="E7" s="174"/>
      <c r="F7" s="174"/>
      <c r="G7" s="174"/>
      <c r="H7" s="174"/>
      <c r="I7" s="174"/>
      <c r="J7" s="174"/>
      <c r="K7" s="274"/>
      <c r="L7" s="82"/>
      <c r="M7" s="83"/>
    </row>
    <row r="8" spans="1:13" s="81" customFormat="1" x14ac:dyDescent="0.3">
      <c r="C8" s="84"/>
      <c r="D8" s="85"/>
      <c r="E8" s="86"/>
      <c r="F8" s="86"/>
      <c r="G8" s="86"/>
      <c r="H8" s="87"/>
      <c r="I8" s="89"/>
      <c r="J8" s="89"/>
      <c r="K8" s="274"/>
      <c r="L8" s="82"/>
      <c r="M8" s="83"/>
    </row>
    <row r="9" spans="1:13" ht="35.25" customHeight="1" x14ac:dyDescent="0.25">
      <c r="A9" s="173">
        <v>1</v>
      </c>
      <c r="C9" s="352" t="s">
        <v>152</v>
      </c>
      <c r="D9" s="354" t="s">
        <v>151</v>
      </c>
      <c r="E9" s="356" t="s">
        <v>184</v>
      </c>
      <c r="F9" s="356" t="s">
        <v>200</v>
      </c>
      <c r="G9" s="356" t="s">
        <v>201</v>
      </c>
      <c r="H9" s="356" t="s">
        <v>202</v>
      </c>
      <c r="I9" s="350" t="s">
        <v>183</v>
      </c>
      <c r="J9" s="351"/>
      <c r="K9" s="348" t="s">
        <v>253</v>
      </c>
      <c r="L9" s="79"/>
      <c r="M9" s="79"/>
    </row>
    <row r="10" spans="1:13" ht="133.5" customHeight="1" thickBot="1" x14ac:dyDescent="0.3">
      <c r="C10" s="353"/>
      <c r="D10" s="355"/>
      <c r="E10" s="357"/>
      <c r="F10" s="357"/>
      <c r="G10" s="357"/>
      <c r="H10" s="357"/>
      <c r="I10" s="277" t="s">
        <v>185</v>
      </c>
      <c r="J10" s="278" t="s">
        <v>186</v>
      </c>
      <c r="K10" s="349"/>
      <c r="L10" s="79"/>
      <c r="M10" s="79"/>
    </row>
    <row r="11" spans="1:13" ht="33" customHeight="1" thickBot="1" x14ac:dyDescent="0.3">
      <c r="C11" s="279">
        <v>1</v>
      </c>
      <c r="D11" s="280" t="s">
        <v>260</v>
      </c>
      <c r="E11" s="281">
        <v>1</v>
      </c>
      <c r="F11" s="314">
        <v>13717397200</v>
      </c>
      <c r="G11" s="283">
        <v>10551.843999999999</v>
      </c>
      <c r="H11" s="283">
        <v>76.921576153846161</v>
      </c>
      <c r="I11" s="284">
        <v>137.17664831640863</v>
      </c>
      <c r="J11" s="285" t="s">
        <v>263</v>
      </c>
      <c r="K11" s="312"/>
    </row>
    <row r="12" spans="1:13" customFormat="1" ht="32.4" customHeight="1" thickBot="1" x14ac:dyDescent="0.3">
      <c r="C12" s="279">
        <v>1.1000000000000001</v>
      </c>
      <c r="D12" s="280" t="s">
        <v>261</v>
      </c>
      <c r="E12" s="281">
        <v>0.1</v>
      </c>
      <c r="F12" s="282">
        <v>13717397200</v>
      </c>
      <c r="G12" s="283">
        <v>0</v>
      </c>
      <c r="H12" s="283">
        <v>0</v>
      </c>
      <c r="I12" s="284" t="s">
        <v>257</v>
      </c>
      <c r="J12" s="285" t="s">
        <v>257</v>
      </c>
      <c r="K12" s="312"/>
    </row>
    <row r="13" spans="1:13" customFormat="1" ht="31.2" x14ac:dyDescent="0.25">
      <c r="C13" s="279">
        <v>1.2</v>
      </c>
      <c r="D13" s="280" t="s">
        <v>262</v>
      </c>
      <c r="E13" s="281">
        <v>0.9</v>
      </c>
      <c r="F13" s="282">
        <v>0</v>
      </c>
      <c r="G13" s="283">
        <v>0</v>
      </c>
      <c r="H13" s="283">
        <v>0</v>
      </c>
      <c r="I13" s="284" t="s">
        <v>257</v>
      </c>
      <c r="J13" s="285" t="s">
        <v>257</v>
      </c>
      <c r="K13" s="312" t="s">
        <v>255</v>
      </c>
    </row>
    <row r="14" spans="1:13" customFormat="1" ht="13.2" x14ac:dyDescent="0.25"/>
    <row r="15" spans="1:13" customFormat="1" ht="15.75" customHeight="1" x14ac:dyDescent="0.25"/>
    <row r="16" spans="1:13" customFormat="1" ht="13.2" x14ac:dyDescent="0.25"/>
    <row r="17" spans="5:7" customFormat="1" ht="13.2" x14ac:dyDescent="0.25"/>
    <row r="18" spans="5:7" customFormat="1" ht="13.2" x14ac:dyDescent="0.25">
      <c r="E18" s="316"/>
      <c r="F18" s="315"/>
      <c r="G18" s="315"/>
    </row>
    <row r="19" spans="5:7" customFormat="1" ht="13.2" x14ac:dyDescent="0.25"/>
    <row r="20" spans="5:7" customFormat="1" ht="13.2" x14ac:dyDescent="0.25"/>
    <row r="21" spans="5:7" customFormat="1" ht="13.2" x14ac:dyDescent="0.25"/>
    <row r="22" spans="5:7" customFormat="1" ht="13.2" x14ac:dyDescent="0.25"/>
    <row r="23" spans="5:7" customFormat="1" ht="13.2" x14ac:dyDescent="0.25"/>
    <row r="24" spans="5:7" customFormat="1" ht="13.2" x14ac:dyDescent="0.25"/>
    <row r="25" spans="5:7" customFormat="1" ht="13.2" x14ac:dyDescent="0.25"/>
    <row r="26" spans="5:7" customFormat="1" ht="13.2" x14ac:dyDescent="0.25"/>
    <row r="27" spans="5:7" customFormat="1" ht="13.2" x14ac:dyDescent="0.25"/>
    <row r="28" spans="5:7" customFormat="1" ht="13.2" x14ac:dyDescent="0.25"/>
    <row r="29" spans="5:7" customFormat="1" ht="13.2" x14ac:dyDescent="0.25"/>
    <row r="30" spans="5:7" customFormat="1" ht="13.2" x14ac:dyDescent="0.25"/>
    <row r="31" spans="5:7" customFormat="1" ht="13.2" x14ac:dyDescent="0.25"/>
    <row r="32" spans="5:7" customFormat="1" ht="13.2" x14ac:dyDescent="0.25"/>
    <row r="33" spans="3:10" customFormat="1" ht="13.2" x14ac:dyDescent="0.25"/>
    <row r="34" spans="3:10" customFormat="1" ht="13.2" x14ac:dyDescent="0.25"/>
    <row r="35" spans="3:10" customFormat="1" ht="13.2" x14ac:dyDescent="0.25"/>
    <row r="36" spans="3:10" customFormat="1" ht="13.2" x14ac:dyDescent="0.25"/>
    <row r="37" spans="3:10" customFormat="1" ht="13.2" x14ac:dyDescent="0.25"/>
    <row r="38" spans="3:10" customFormat="1" ht="13.2" x14ac:dyDescent="0.25"/>
    <row r="39" spans="3:10" customFormat="1" ht="13.2" x14ac:dyDescent="0.25"/>
    <row r="40" spans="3:10" customFormat="1" ht="13.2" x14ac:dyDescent="0.25"/>
    <row r="41" spans="3:10" customFormat="1" ht="13.2" x14ac:dyDescent="0.25"/>
    <row r="42" spans="3:10" x14ac:dyDescent="0.3">
      <c r="C42" s="286"/>
      <c r="D42" s="286"/>
      <c r="E42" s="286"/>
      <c r="F42" s="287"/>
      <c r="G42" s="286"/>
      <c r="H42" s="286"/>
      <c r="I42" s="288"/>
      <c r="J42" s="288"/>
    </row>
  </sheetData>
  <sheetProtection formatCells="0" formatColumns="0" formatRows="0" insertColumns="0" insertRows="0" insertHyperlinks="0" deleteColumns="0" deleteRows="0" sort="0" autoFilter="0" pivotTables="0"/>
  <mergeCells count="12">
    <mergeCell ref="K9:K10"/>
    <mergeCell ref="I9:J9"/>
    <mergeCell ref="C2:J2"/>
    <mergeCell ref="C3:J3"/>
    <mergeCell ref="C4:J4"/>
    <mergeCell ref="C5:J5"/>
    <mergeCell ref="C9:C10"/>
    <mergeCell ref="D9:D10"/>
    <mergeCell ref="E9:E10"/>
    <mergeCell ref="F9:F10"/>
    <mergeCell ref="H9:H10"/>
    <mergeCell ref="G9:G10"/>
  </mergeCells>
  <conditionalFormatting sqref="E8:H8">
    <cfRule type="expression" dxfId="117" priority="1180" stopIfTrue="1">
      <formula>IF($B8-INT($B8)&gt;0,TRUE,FALSE)</formula>
    </cfRule>
  </conditionalFormatting>
  <conditionalFormatting sqref="D8 I8:J8">
    <cfRule type="cellIs" dxfId="116" priority="1181" stopIfTrue="1" operator="equal">
      <formula>"NO ADMISIBLE"</formula>
    </cfRule>
  </conditionalFormatting>
  <conditionalFormatting sqref="D11:D13">
    <cfRule type="cellIs" dxfId="115" priority="79" stopIfTrue="1" operator="equal">
      <formula>"NO ADMISIBLE"</formula>
    </cfRule>
  </conditionalFormatting>
  <conditionalFormatting sqref="E11:E13 F11">
    <cfRule type="expression" dxfId="114" priority="80" stopIfTrue="1">
      <formula>IF(#REF!-INT(#REF!)&gt;0,TRUE,FALSE)</formula>
    </cfRule>
  </conditionalFormatting>
  <conditionalFormatting sqref="I11:J13">
    <cfRule type="expression" dxfId="113" priority="70" stopIfTrue="1">
      <formula>IF($B6-INT($B6)&gt;0,TRUE,FALSE)</formula>
    </cfRule>
  </conditionalFormatting>
  <conditionalFormatting sqref="H11:H13">
    <cfRule type="expression" dxfId="112" priority="69" stopIfTrue="1">
      <formula>IF(#REF!-INT(#REF!)&gt;0,TRUE,FALSE)</formula>
    </cfRule>
  </conditionalFormatting>
  <conditionalFormatting sqref="G11:G13">
    <cfRule type="expression" dxfId="111" priority="68" stopIfTrue="1">
      <formula>IF(#REF!-INT(#REF!)&gt;0,TRUE,FALSE)</formula>
    </cfRule>
  </conditionalFormatting>
  <conditionalFormatting sqref="F42">
    <cfRule type="expression" dxfId="110" priority="19" stopIfTrue="1">
      <formula>IF(#REF!-INT(#REF!)&gt;0,TRUE,FALSE)</formula>
    </cfRule>
  </conditionalFormatting>
  <conditionalFormatting sqref="F12:F13">
    <cfRule type="expression" dxfId="109" priority="3" stopIfTrue="1">
      <formula>IF(#REF!-INT(#REF!)&gt;0,TRUE,FALSE)</formula>
    </cfRule>
  </conditionalFormatting>
  <dataValidations count="1">
    <dataValidation type="list" allowBlank="1" showInputMessage="1" showErrorMessage="1" sqref="D8 D11:D13" xr:uid="{00000000-0002-0000-0400-000000000000}">
      <formula1>prueba</formula1>
    </dataValidation>
  </dataValidations>
  <pageMargins left="0.75" right="0.75" top="1" bottom="1" header="0" footer="0"/>
  <pageSetup paperSize="9" scale="3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MacroExp">
                <anchor moveWithCells="1" sizeWithCells="1">
                  <from>
                    <xdr:col>0</xdr:col>
                    <xdr:colOff>220980</xdr:colOff>
                    <xdr:row>2</xdr:row>
                    <xdr:rowOff>114300</xdr:rowOff>
                  </from>
                  <to>
                    <xdr:col>1</xdr:col>
                    <xdr:colOff>640080</xdr:colOff>
                    <xdr:row>4</xdr:row>
                    <xdr:rowOff>30480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3"/>
  <dimension ref="C2:K44"/>
  <sheetViews>
    <sheetView view="pageBreakPreview" topLeftCell="E10" zoomScale="110" zoomScaleNormal="100" zoomScaleSheetLayoutView="110" workbookViewId="0">
      <selection activeCell="F29" sqref="F29"/>
    </sheetView>
  </sheetViews>
  <sheetFormatPr baseColWidth="10" defaultColWidth="11.44140625" defaultRowHeight="15.6" x14ac:dyDescent="0.3"/>
  <cols>
    <col min="1" max="1" width="11.44140625" style="79" customWidth="1"/>
    <col min="2" max="2" width="11.33203125" style="79" customWidth="1"/>
    <col min="3" max="3" width="3.88671875" style="79" customWidth="1"/>
    <col min="4" max="4" width="29.44140625" style="79" customWidth="1"/>
    <col min="5" max="5" width="35" style="78" customWidth="1"/>
    <col min="6" max="6" width="35" style="109" customWidth="1"/>
    <col min="7" max="7" width="4" style="275" customWidth="1"/>
    <col min="8" max="8" width="32.33203125" style="290" customWidth="1"/>
    <col min="9" max="9" width="9.6640625" style="92" customWidth="1"/>
    <col min="10" max="10" width="12.44140625" style="79" customWidth="1"/>
    <col min="11" max="11" width="12.6640625" style="79" customWidth="1"/>
    <col min="12" max="16384" width="11.44140625" style="79"/>
  </cols>
  <sheetData>
    <row r="2" spans="3:11" s="81" customFormat="1" ht="20.25" customHeight="1" x14ac:dyDescent="0.3">
      <c r="C2" s="345" t="s">
        <v>167</v>
      </c>
      <c r="D2" s="345"/>
      <c r="E2" s="345"/>
      <c r="F2" s="345"/>
      <c r="G2" s="274"/>
      <c r="H2" s="289"/>
      <c r="I2" s="83"/>
    </row>
    <row r="3" spans="3:11" s="81" customFormat="1" ht="18" customHeight="1" x14ac:dyDescent="0.3">
      <c r="C3" s="346" t="s">
        <v>181</v>
      </c>
      <c r="D3" s="346"/>
      <c r="E3" s="346"/>
      <c r="F3" s="346"/>
      <c r="G3" s="274"/>
      <c r="H3" s="289"/>
      <c r="I3" s="83"/>
    </row>
    <row r="4" spans="3:11" s="81" customFormat="1" ht="13.5" customHeight="1" x14ac:dyDescent="0.3">
      <c r="C4" s="347" t="s">
        <v>259</v>
      </c>
      <c r="D4" s="347"/>
      <c r="E4" s="347"/>
      <c r="F4" s="347"/>
      <c r="G4" s="274"/>
      <c r="H4" s="289"/>
      <c r="I4" s="83"/>
    </row>
    <row r="5" spans="3:11" s="81" customFormat="1" ht="21" customHeight="1" x14ac:dyDescent="0.3">
      <c r="C5" s="347" t="s">
        <v>180</v>
      </c>
      <c r="D5" s="347"/>
      <c r="E5" s="347"/>
      <c r="F5" s="347"/>
      <c r="G5" s="274"/>
      <c r="H5" s="289"/>
      <c r="I5" s="83"/>
    </row>
    <row r="6" spans="3:11" s="81" customFormat="1" ht="18.899999999999999" customHeight="1" x14ac:dyDescent="0.3">
      <c r="C6" s="174"/>
      <c r="D6" s="13" t="s">
        <v>252</v>
      </c>
      <c r="E6" s="174"/>
      <c r="F6" s="174"/>
      <c r="G6" s="274"/>
      <c r="H6" s="289"/>
      <c r="I6" s="83"/>
    </row>
    <row r="7" spans="3:11" s="81" customFormat="1" ht="22.5" customHeight="1" x14ac:dyDescent="0.3">
      <c r="C7" s="174"/>
      <c r="D7" s="13" t="s">
        <v>258</v>
      </c>
      <c r="E7" s="174"/>
      <c r="F7" s="174"/>
      <c r="G7" s="274"/>
      <c r="H7" s="289"/>
      <c r="I7" s="83"/>
    </row>
    <row r="8" spans="3:11" s="81" customFormat="1" ht="16.2" thickBot="1" x14ac:dyDescent="0.35">
      <c r="C8" s="84"/>
      <c r="D8" s="85"/>
      <c r="E8" s="88"/>
      <c r="F8" s="89"/>
      <c r="G8" s="274"/>
      <c r="H8" s="289"/>
      <c r="I8" s="83"/>
    </row>
    <row r="9" spans="3:11" ht="19.5" customHeight="1" x14ac:dyDescent="0.3">
      <c r="C9" s="337" t="s">
        <v>152</v>
      </c>
      <c r="D9" s="339" t="s">
        <v>151</v>
      </c>
      <c r="E9" s="110" t="s">
        <v>170</v>
      </c>
      <c r="F9" s="111" t="s">
        <v>180</v>
      </c>
    </row>
    <row r="10" spans="3:11" ht="67.5" customHeight="1" thickBot="1" x14ac:dyDescent="0.35">
      <c r="C10" s="338"/>
      <c r="D10" s="340"/>
      <c r="E10" s="112" t="s">
        <v>171</v>
      </c>
      <c r="F10" s="113" t="s">
        <v>182</v>
      </c>
    </row>
    <row r="11" spans="3:11" ht="25.5" customHeight="1" thickBot="1" x14ac:dyDescent="0.35">
      <c r="C11" s="191">
        <v>1</v>
      </c>
      <c r="D11" s="196" t="s">
        <v>260</v>
      </c>
      <c r="E11" s="197">
        <v>1</v>
      </c>
      <c r="F11" s="116">
        <v>20</v>
      </c>
      <c r="H11" s="291"/>
      <c r="I11" s="94"/>
      <c r="J11" s="80"/>
      <c r="K11" s="95"/>
    </row>
    <row r="12" spans="3:11" customFormat="1" ht="28.2" thickBot="1" x14ac:dyDescent="0.3">
      <c r="C12" s="191">
        <v>1.1000000000000001</v>
      </c>
      <c r="D12" s="196" t="s">
        <v>261</v>
      </c>
      <c r="E12" s="197">
        <v>1</v>
      </c>
      <c r="F12" s="116" t="s">
        <v>257</v>
      </c>
    </row>
    <row r="13" spans="3:11" customFormat="1" ht="13.8" x14ac:dyDescent="0.25">
      <c r="C13" s="191">
        <v>1.2</v>
      </c>
      <c r="D13" s="196" t="s">
        <v>262</v>
      </c>
      <c r="E13" s="197">
        <v>0</v>
      </c>
      <c r="F13" s="116" t="s">
        <v>257</v>
      </c>
    </row>
    <row r="14" spans="3:11" customFormat="1" ht="13.2" x14ac:dyDescent="0.25"/>
    <row r="15" spans="3:11" customFormat="1" ht="13.2" x14ac:dyDescent="0.25"/>
    <row r="16" spans="3:11" customFormat="1" ht="13.2" x14ac:dyDescent="0.25"/>
    <row r="17" customFormat="1" ht="13.2" x14ac:dyDescent="0.25"/>
    <row r="18" customFormat="1" ht="13.2" x14ac:dyDescent="0.25"/>
    <row r="19" customFormat="1" ht="13.2" x14ac:dyDescent="0.25"/>
    <row r="20" customFormat="1" ht="13.2" x14ac:dyDescent="0.25"/>
    <row r="21" customFormat="1" ht="13.2" x14ac:dyDescent="0.25"/>
    <row r="22" customFormat="1" ht="13.2" x14ac:dyDescent="0.25"/>
    <row r="23" customFormat="1" ht="13.2" x14ac:dyDescent="0.25"/>
    <row r="24" customFormat="1" ht="13.2" x14ac:dyDescent="0.25"/>
    <row r="25" customFormat="1" ht="13.2" x14ac:dyDescent="0.25"/>
    <row r="26" customFormat="1" ht="13.2" x14ac:dyDescent="0.25"/>
    <row r="27" customFormat="1" ht="13.2" x14ac:dyDescent="0.25"/>
    <row r="28" customFormat="1" ht="13.2" x14ac:dyDescent="0.25"/>
    <row r="29" customFormat="1" ht="13.2" x14ac:dyDescent="0.25"/>
    <row r="30" customFormat="1" ht="13.2" x14ac:dyDescent="0.25"/>
    <row r="31" customFormat="1" ht="13.2" x14ac:dyDescent="0.25"/>
    <row r="32" customFormat="1" ht="13.2" x14ac:dyDescent="0.25"/>
    <row r="33" spans="3:6" customFormat="1" ht="13.2" x14ac:dyDescent="0.25"/>
    <row r="34" spans="3:6" customFormat="1" ht="13.2" x14ac:dyDescent="0.25"/>
    <row r="35" spans="3:6" ht="16.2" hidden="1" thickBot="1" x14ac:dyDescent="0.35">
      <c r="C35" s="191"/>
      <c r="D35" s="196" t="s">
        <v>251</v>
      </c>
      <c r="E35" s="197"/>
      <c r="F35" s="116" t="s">
        <v>251</v>
      </c>
    </row>
    <row r="36" spans="3:6" hidden="1" x14ac:dyDescent="0.3">
      <c r="C36" s="337" t="s">
        <v>152</v>
      </c>
      <c r="D36" s="339" t="s">
        <v>151</v>
      </c>
      <c r="E36" s="110" t="s">
        <v>170</v>
      </c>
      <c r="F36" s="111" t="s">
        <v>180</v>
      </c>
    </row>
    <row r="37" spans="3:6" ht="51.6" hidden="1" thickBot="1" x14ac:dyDescent="0.35">
      <c r="C37" s="338"/>
      <c r="D37" s="340"/>
      <c r="E37" s="199" t="s">
        <v>171</v>
      </c>
      <c r="F37" s="200" t="s">
        <v>182</v>
      </c>
    </row>
    <row r="38" spans="3:6" ht="16.2" hidden="1" thickBot="1" x14ac:dyDescent="0.35">
      <c r="C38" s="191"/>
      <c r="D38" s="196" t="s">
        <v>251</v>
      </c>
      <c r="E38" s="197"/>
      <c r="F38" s="116" t="s">
        <v>251</v>
      </c>
    </row>
    <row r="39" spans="3:6" hidden="1" x14ac:dyDescent="0.3">
      <c r="C39" s="337" t="s">
        <v>152</v>
      </c>
      <c r="D39" s="339" t="s">
        <v>151</v>
      </c>
      <c r="E39" s="110" t="s">
        <v>170</v>
      </c>
      <c r="F39" s="111" t="s">
        <v>180</v>
      </c>
    </row>
    <row r="40" spans="3:6" ht="51.6" hidden="1" thickBot="1" x14ac:dyDescent="0.35">
      <c r="C40" s="338"/>
      <c r="D40" s="340"/>
      <c r="E40" s="207" t="s">
        <v>171</v>
      </c>
      <c r="F40" s="208" t="s">
        <v>182</v>
      </c>
    </row>
    <row r="41" spans="3:6" ht="16.2" hidden="1" thickBot="1" x14ac:dyDescent="0.35">
      <c r="C41" s="191"/>
      <c r="D41" s="196" t="s">
        <v>251</v>
      </c>
      <c r="E41" s="197"/>
      <c r="F41" s="116" t="s">
        <v>251</v>
      </c>
    </row>
    <row r="42" spans="3:6" hidden="1" x14ac:dyDescent="0.3">
      <c r="C42" s="337" t="s">
        <v>152</v>
      </c>
      <c r="D42" s="339" t="s">
        <v>151</v>
      </c>
      <c r="E42" s="110" t="s">
        <v>170</v>
      </c>
      <c r="F42" s="111" t="s">
        <v>180</v>
      </c>
    </row>
    <row r="43" spans="3:6" ht="51.6" hidden="1" thickBot="1" x14ac:dyDescent="0.35">
      <c r="C43" s="338"/>
      <c r="D43" s="340"/>
      <c r="E43" s="207" t="s">
        <v>171</v>
      </c>
      <c r="F43" s="208" t="s">
        <v>182</v>
      </c>
    </row>
    <row r="44" spans="3:6" hidden="1" x14ac:dyDescent="0.3">
      <c r="C44" s="191"/>
      <c r="D44" s="196" t="s">
        <v>251</v>
      </c>
      <c r="E44" s="197"/>
      <c r="F44" s="116" t="s">
        <v>251</v>
      </c>
    </row>
  </sheetData>
  <sheetProtection formatCells="0" formatColumns="0" formatRows="0" insertColumns="0" insertRows="0" insertHyperlinks="0" deleteColumns="0" deleteRows="0" sort="0" autoFilter="0" pivotTables="0"/>
  <mergeCells count="12">
    <mergeCell ref="C2:F2"/>
    <mergeCell ref="C3:F3"/>
    <mergeCell ref="C4:F4"/>
    <mergeCell ref="C5:F5"/>
    <mergeCell ref="C9:C10"/>
    <mergeCell ref="D9:D10"/>
    <mergeCell ref="C39:C40"/>
    <mergeCell ref="D39:D40"/>
    <mergeCell ref="C42:C43"/>
    <mergeCell ref="D42:D43"/>
    <mergeCell ref="C36:C37"/>
    <mergeCell ref="D36:D37"/>
  </mergeCells>
  <conditionalFormatting sqref="E8">
    <cfRule type="expression" dxfId="108" priority="285" stopIfTrue="1">
      <formula>IF($B8-INT($B8)&gt;0,TRUE,FALSE)</formula>
    </cfRule>
  </conditionalFormatting>
  <conditionalFormatting sqref="D8 F8 D11:D13">
    <cfRule type="cellIs" dxfId="107" priority="286" stopIfTrue="1" operator="equal">
      <formula>"NO ADMISIBLE"</formula>
    </cfRule>
  </conditionalFormatting>
  <conditionalFormatting sqref="E11:E13">
    <cfRule type="expression" dxfId="106" priority="287" stopIfTrue="1">
      <formula>IF(#REF!-INT(#REF!)&gt;0,TRUE,FALSE)</formula>
    </cfRule>
  </conditionalFormatting>
  <conditionalFormatting sqref="F11:F13">
    <cfRule type="expression" dxfId="105" priority="32" stopIfTrue="1">
      <formula>IF($B3-INT($B3)&gt;0,TRUE,FALSE)</formula>
    </cfRule>
  </conditionalFormatting>
  <conditionalFormatting sqref="D35">
    <cfRule type="cellIs" dxfId="104" priority="17" stopIfTrue="1" operator="equal">
      <formula>"NO ADMISIBLE"</formula>
    </cfRule>
  </conditionalFormatting>
  <conditionalFormatting sqref="E35">
    <cfRule type="expression" dxfId="103" priority="18" stopIfTrue="1">
      <formula>IF(#REF!-INT(#REF!)&gt;0,TRUE,FALSE)</formula>
    </cfRule>
  </conditionalFormatting>
  <conditionalFormatting sqref="D38">
    <cfRule type="cellIs" dxfId="102" priority="15" stopIfTrue="1" operator="equal">
      <formula>"NO ADMISIBLE"</formula>
    </cfRule>
  </conditionalFormatting>
  <conditionalFormatting sqref="E38">
    <cfRule type="expression" dxfId="101" priority="16" stopIfTrue="1">
      <formula>IF(#REF!-INT(#REF!)&gt;0,TRUE,FALSE)</formula>
    </cfRule>
  </conditionalFormatting>
  <conditionalFormatting sqref="F35">
    <cfRule type="expression" dxfId="100" priority="14" stopIfTrue="1">
      <formula>IF($B21-INT($B21)&gt;0,TRUE,FALSE)</formula>
    </cfRule>
  </conditionalFormatting>
  <conditionalFormatting sqref="F38">
    <cfRule type="expression" dxfId="99" priority="13" stopIfTrue="1">
      <formula>IF($B24-INT($B24)&gt;0,TRUE,FALSE)</formula>
    </cfRule>
  </conditionalFormatting>
  <conditionalFormatting sqref="D41">
    <cfRule type="cellIs" dxfId="98" priority="11" stopIfTrue="1" operator="equal">
      <formula>"NO ADMISIBLE"</formula>
    </cfRule>
  </conditionalFormatting>
  <conditionalFormatting sqref="E41">
    <cfRule type="expression" dxfId="97" priority="12" stopIfTrue="1">
      <formula>IF(#REF!-INT(#REF!)&gt;0,TRUE,FALSE)</formula>
    </cfRule>
  </conditionalFormatting>
  <conditionalFormatting sqref="D44">
    <cfRule type="cellIs" dxfId="96" priority="9" stopIfTrue="1" operator="equal">
      <formula>"NO ADMISIBLE"</formula>
    </cfRule>
  </conditionalFormatting>
  <conditionalFormatting sqref="E44">
    <cfRule type="expression" dxfId="95" priority="10" stopIfTrue="1">
      <formula>IF(#REF!-INT(#REF!)&gt;0,TRUE,FALSE)</formula>
    </cfRule>
  </conditionalFormatting>
  <conditionalFormatting sqref="F41">
    <cfRule type="expression" dxfId="94" priority="8" stopIfTrue="1">
      <formula>IF($B33-INT($B33)&gt;0,TRUE,FALSE)</formula>
    </cfRule>
  </conditionalFormatting>
  <conditionalFormatting sqref="F44">
    <cfRule type="expression" dxfId="93" priority="7" stopIfTrue="1">
      <formula>IF($B36-INT($B36)&gt;0,TRUE,FALSE)</formula>
    </cfRule>
  </conditionalFormatting>
  <dataValidations count="1">
    <dataValidation type="list" allowBlank="1" showInputMessage="1" showErrorMessage="1" sqref="D8 D11:D13 D44 D35 D38 D41" xr:uid="{00000000-0002-0000-0700-000000000000}">
      <formula1>prueba</formula1>
    </dataValidation>
  </dataValidations>
  <pageMargins left="0.75" right="0.75" top="1" bottom="1" header="0" footer="0"/>
  <pageSetup paperSize="9" scale="4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MacroCT">
                <anchor moveWithCells="1" sizeWithCells="1">
                  <from>
                    <xdr:col>0</xdr:col>
                    <xdr:colOff>220980</xdr:colOff>
                    <xdr:row>2</xdr:row>
                    <xdr:rowOff>114300</xdr:rowOff>
                  </from>
                  <to>
                    <xdr:col>1</xdr:col>
                    <xdr:colOff>640080</xdr:colOff>
                    <xdr:row>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C2:J56"/>
  <sheetViews>
    <sheetView view="pageBreakPreview" topLeftCell="E4" zoomScaleNormal="100" zoomScaleSheetLayoutView="100" workbookViewId="0">
      <selection activeCell="E4" sqref="A1:XFD1048576"/>
    </sheetView>
  </sheetViews>
  <sheetFormatPr baseColWidth="10" defaultColWidth="11.44140625" defaultRowHeight="15.6" x14ac:dyDescent="0.3"/>
  <cols>
    <col min="1" max="2" width="7.44140625" style="79" customWidth="1"/>
    <col min="3" max="3" width="3.88671875" style="79" customWidth="1"/>
    <col min="4" max="4" width="35.109375" style="79" customWidth="1"/>
    <col min="5" max="5" width="68.109375" style="77" customWidth="1"/>
    <col min="6" max="6" width="5.33203125" style="79" customWidth="1"/>
    <col min="7" max="7" width="13.88671875" style="290" customWidth="1"/>
    <col min="8" max="8" width="9.6640625" style="294" customWidth="1"/>
    <col min="9" max="9" width="12.44140625" style="275" customWidth="1"/>
    <col min="10" max="10" width="12.6640625" style="79" customWidth="1"/>
    <col min="11" max="16384" width="11.44140625" style="79"/>
  </cols>
  <sheetData>
    <row r="2" spans="3:10" s="81" customFormat="1" ht="20.25" customHeight="1" x14ac:dyDescent="0.3">
      <c r="C2" s="345" t="s">
        <v>167</v>
      </c>
      <c r="D2" s="345"/>
      <c r="E2" s="345"/>
      <c r="G2" s="289"/>
      <c r="H2" s="293"/>
      <c r="I2" s="274"/>
    </row>
    <row r="3" spans="3:10" s="81" customFormat="1" ht="18" customHeight="1" x14ac:dyDescent="0.3">
      <c r="C3" s="346" t="s">
        <v>181</v>
      </c>
      <c r="D3" s="346"/>
      <c r="E3" s="346"/>
      <c r="G3" s="289"/>
      <c r="H3" s="293"/>
      <c r="I3" s="274"/>
    </row>
    <row r="4" spans="3:10" s="81" customFormat="1" ht="13.5" customHeight="1" x14ac:dyDescent="0.3">
      <c r="C4" s="347" t="s">
        <v>259</v>
      </c>
      <c r="D4" s="347"/>
      <c r="E4" s="347"/>
      <c r="G4" s="289"/>
      <c r="H4" s="293"/>
      <c r="I4" s="274"/>
    </row>
    <row r="5" spans="3:10" s="81" customFormat="1" ht="13.5" customHeight="1" x14ac:dyDescent="0.3">
      <c r="C5" s="347" t="s">
        <v>194</v>
      </c>
      <c r="D5" s="347"/>
      <c r="E5" s="347"/>
      <c r="G5" s="289"/>
      <c r="H5" s="293"/>
      <c r="I5" s="274"/>
    </row>
    <row r="6" spans="3:10" s="81" customFormat="1" ht="13.5" customHeight="1" x14ac:dyDescent="0.3">
      <c r="C6" s="174"/>
      <c r="D6" s="177" t="s">
        <v>252</v>
      </c>
      <c r="E6" s="174"/>
      <c r="G6" s="289"/>
      <c r="H6" s="293"/>
      <c r="I6" s="274"/>
    </row>
    <row r="7" spans="3:10" s="81" customFormat="1" ht="13.5" customHeight="1" x14ac:dyDescent="0.3">
      <c r="C7" s="174"/>
      <c r="D7" s="177" t="s">
        <v>258</v>
      </c>
      <c r="E7" s="174"/>
      <c r="G7" s="289"/>
      <c r="H7" s="293"/>
      <c r="I7" s="274"/>
    </row>
    <row r="8" spans="3:10" s="81" customFormat="1" ht="13.5" customHeight="1" x14ac:dyDescent="0.3">
      <c r="C8" s="174"/>
      <c r="D8" s="174"/>
      <c r="E8" s="174"/>
      <c r="G8" s="289"/>
      <c r="H8" s="293"/>
      <c r="I8" s="274"/>
    </row>
    <row r="9" spans="3:10" s="81" customFormat="1" ht="16.2" thickBot="1" x14ac:dyDescent="0.35">
      <c r="C9" s="84"/>
      <c r="D9" s="85"/>
      <c r="E9" s="89"/>
      <c r="G9" s="289"/>
      <c r="H9" s="293"/>
      <c r="I9" s="274"/>
    </row>
    <row r="10" spans="3:10" ht="23.25" customHeight="1" x14ac:dyDescent="0.3">
      <c r="C10" s="337" t="s">
        <v>152</v>
      </c>
      <c r="D10" s="339" t="s">
        <v>151</v>
      </c>
      <c r="E10" s="111" t="s">
        <v>195</v>
      </c>
    </row>
    <row r="11" spans="3:10" ht="66" customHeight="1" thickBot="1" x14ac:dyDescent="0.35">
      <c r="C11" s="338"/>
      <c r="D11" s="340"/>
      <c r="E11" s="118" t="s">
        <v>199</v>
      </c>
    </row>
    <row r="12" spans="3:10" ht="16.2" thickBot="1" x14ac:dyDescent="0.3">
      <c r="C12" s="191">
        <v>1</v>
      </c>
      <c r="D12" s="196" t="s">
        <v>260</v>
      </c>
      <c r="E12" s="195">
        <v>34905533606.509995</v>
      </c>
      <c r="G12" s="291"/>
      <c r="H12" s="295"/>
      <c r="I12" s="276"/>
      <c r="J12" s="95"/>
    </row>
    <row r="13" spans="3:10" ht="16.2" thickBot="1" x14ac:dyDescent="0.35">
      <c r="C13" s="191">
        <v>2</v>
      </c>
      <c r="D13" s="196" t="s">
        <v>261</v>
      </c>
      <c r="E13" s="195">
        <v>2055000000</v>
      </c>
    </row>
    <row r="14" spans="3:10" customFormat="1" ht="13.8" x14ac:dyDescent="0.25">
      <c r="C14" s="191">
        <v>3</v>
      </c>
      <c r="D14" s="196" t="s">
        <v>262</v>
      </c>
      <c r="E14" s="195">
        <v>32850533606.509998</v>
      </c>
    </row>
    <row r="15" spans="3:10" customFormat="1" ht="13.2" x14ac:dyDescent="0.25"/>
    <row r="16" spans="3:10" customFormat="1" ht="17.25" customHeight="1" x14ac:dyDescent="0.25"/>
    <row r="17" customFormat="1" ht="13.2" x14ac:dyDescent="0.25"/>
    <row r="18" customFormat="1" ht="13.2" x14ac:dyDescent="0.25"/>
    <row r="19" customFormat="1" ht="13.2" x14ac:dyDescent="0.25"/>
    <row r="20" customFormat="1" ht="13.2" x14ac:dyDescent="0.25"/>
    <row r="21" customFormat="1" ht="13.2" x14ac:dyDescent="0.25"/>
    <row r="22" customFormat="1" ht="13.2" x14ac:dyDescent="0.25"/>
    <row r="23" customFormat="1" ht="13.2" x14ac:dyDescent="0.25"/>
    <row r="24" customFormat="1" ht="13.2" x14ac:dyDescent="0.25"/>
    <row r="25" customFormat="1" ht="13.2" x14ac:dyDescent="0.25"/>
    <row r="26" customFormat="1" ht="13.2" x14ac:dyDescent="0.25"/>
    <row r="27" customFormat="1" ht="13.2" x14ac:dyDescent="0.25"/>
    <row r="28" customFormat="1" ht="13.2" x14ac:dyDescent="0.25"/>
    <row r="29" customFormat="1" ht="13.2" x14ac:dyDescent="0.25"/>
    <row r="30" customFormat="1" ht="13.2" x14ac:dyDescent="0.25"/>
    <row r="31" customFormat="1" ht="13.2" x14ac:dyDescent="0.25"/>
    <row r="32" customFormat="1" ht="21.75" customHeight="1" x14ac:dyDescent="0.25"/>
    <row r="33" spans="3:5" customFormat="1" ht="13.2" x14ac:dyDescent="0.25"/>
    <row r="34" spans="3:5" customFormat="1" ht="13.2" x14ac:dyDescent="0.25"/>
    <row r="35" spans="3:5" customFormat="1" ht="13.2" x14ac:dyDescent="0.25"/>
    <row r="36" spans="3:5" customFormat="1" ht="13.2" x14ac:dyDescent="0.25"/>
    <row r="37" spans="3:5" customFormat="1" ht="13.2" x14ac:dyDescent="0.25"/>
    <row r="38" spans="3:5" customFormat="1" ht="13.2" x14ac:dyDescent="0.25"/>
    <row r="39" spans="3:5" customFormat="1" ht="13.2" x14ac:dyDescent="0.25"/>
    <row r="40" spans="3:5" customFormat="1" ht="13.2" x14ac:dyDescent="0.25"/>
    <row r="42" spans="3:5" hidden="1" x14ac:dyDescent="0.3">
      <c r="C42" s="337" t="s">
        <v>152</v>
      </c>
      <c r="D42" s="339" t="s">
        <v>151</v>
      </c>
      <c r="E42" s="111" t="s">
        <v>195</v>
      </c>
    </row>
    <row r="43" spans="3:5" ht="41.4" hidden="1" thickBot="1" x14ac:dyDescent="0.35">
      <c r="C43" s="338"/>
      <c r="D43" s="340"/>
      <c r="E43" s="200" t="s">
        <v>199</v>
      </c>
    </row>
    <row r="44" spans="3:5" hidden="1" x14ac:dyDescent="0.3">
      <c r="C44" s="191"/>
      <c r="D44" s="196" t="s">
        <v>251</v>
      </c>
      <c r="E44" s="195"/>
    </row>
    <row r="45" spans="3:5" ht="16.2" hidden="1" thickBot="1" x14ac:dyDescent="0.35">
      <c r="C45" s="84"/>
      <c r="D45" s="85"/>
      <c r="E45" s="89"/>
    </row>
    <row r="46" spans="3:5" hidden="1" x14ac:dyDescent="0.3">
      <c r="C46" s="337" t="s">
        <v>152</v>
      </c>
      <c r="D46" s="339" t="s">
        <v>151</v>
      </c>
      <c r="E46" s="111" t="s">
        <v>195</v>
      </c>
    </row>
    <row r="47" spans="3:5" ht="41.4" hidden="1" thickBot="1" x14ac:dyDescent="0.35">
      <c r="C47" s="338"/>
      <c r="D47" s="340"/>
      <c r="E47" s="229" t="s">
        <v>199</v>
      </c>
    </row>
    <row r="48" spans="3:5" hidden="1" x14ac:dyDescent="0.3">
      <c r="C48" s="191"/>
      <c r="D48" s="196" t="s">
        <v>251</v>
      </c>
      <c r="E48" s="230"/>
    </row>
    <row r="49" spans="3:5" ht="16.2" hidden="1" thickBot="1" x14ac:dyDescent="0.35"/>
    <row r="50" spans="3:5" hidden="1" x14ac:dyDescent="0.3">
      <c r="C50" s="337" t="s">
        <v>152</v>
      </c>
      <c r="D50" s="339" t="s">
        <v>151</v>
      </c>
      <c r="E50" s="111" t="s">
        <v>195</v>
      </c>
    </row>
    <row r="51" spans="3:5" ht="41.4" hidden="1" thickBot="1" x14ac:dyDescent="0.35">
      <c r="C51" s="338"/>
      <c r="D51" s="340"/>
      <c r="E51" s="208" t="s">
        <v>199</v>
      </c>
    </row>
    <row r="52" spans="3:5" ht="30.75" hidden="1" customHeight="1" x14ac:dyDescent="0.3">
      <c r="C52" s="191"/>
      <c r="D52" s="196" t="s">
        <v>251</v>
      </c>
      <c r="E52" s="195"/>
    </row>
    <row r="53" spans="3:5" ht="16.2" hidden="1" thickBot="1" x14ac:dyDescent="0.35">
      <c r="C53" s="84"/>
      <c r="D53" s="85"/>
      <c r="E53" s="89"/>
    </row>
    <row r="54" spans="3:5" hidden="1" x14ac:dyDescent="0.3">
      <c r="C54" s="337" t="s">
        <v>152</v>
      </c>
      <c r="D54" s="339" t="s">
        <v>151</v>
      </c>
      <c r="E54" s="111" t="s">
        <v>195</v>
      </c>
    </row>
    <row r="55" spans="3:5" ht="41.4" hidden="1" thickBot="1" x14ac:dyDescent="0.35">
      <c r="C55" s="338"/>
      <c r="D55" s="340"/>
      <c r="E55" s="208" t="s">
        <v>199</v>
      </c>
    </row>
    <row r="56" spans="3:5" ht="30.75" hidden="1" customHeight="1" x14ac:dyDescent="0.3">
      <c r="C56" s="191"/>
      <c r="D56" s="196" t="s">
        <v>251</v>
      </c>
      <c r="E56" s="195"/>
    </row>
  </sheetData>
  <sheetProtection formatCells="0" formatColumns="0" formatRows="0" insertColumns="0" insertRows="0" insertHyperlinks="0" deleteColumns="0" deleteRows="0" sort="0" autoFilter="0" pivotTables="0"/>
  <mergeCells count="14">
    <mergeCell ref="C42:C43"/>
    <mergeCell ref="D42:D43"/>
    <mergeCell ref="C2:E2"/>
    <mergeCell ref="C3:E3"/>
    <mergeCell ref="C4:E4"/>
    <mergeCell ref="C5:E5"/>
    <mergeCell ref="C10:C11"/>
    <mergeCell ref="D10:D11"/>
    <mergeCell ref="C50:C51"/>
    <mergeCell ref="D50:D51"/>
    <mergeCell ref="C54:C55"/>
    <mergeCell ref="D54:D55"/>
    <mergeCell ref="C46:C47"/>
    <mergeCell ref="D46:D47"/>
  </mergeCells>
  <conditionalFormatting sqref="D9:E9 D12:D14">
    <cfRule type="cellIs" dxfId="92" priority="368" stopIfTrue="1" operator="equal">
      <formula>"NO ADMISIBLE"</formula>
    </cfRule>
  </conditionalFormatting>
  <conditionalFormatting sqref="E12:E14">
    <cfRule type="expression" dxfId="91" priority="369" stopIfTrue="1">
      <formula>IF(#REF!-INT(#REF!)&gt;0,TRUE,FALSE)</formula>
    </cfRule>
  </conditionalFormatting>
  <conditionalFormatting sqref="D44">
    <cfRule type="cellIs" dxfId="90" priority="13" stopIfTrue="1" operator="equal">
      <formula>"NO ADMISIBLE"</formula>
    </cfRule>
  </conditionalFormatting>
  <conditionalFormatting sqref="E44">
    <cfRule type="expression" dxfId="89" priority="14" stopIfTrue="1">
      <formula>IF(#REF!-INT(#REF!)&gt;0,TRUE,FALSE)</formula>
    </cfRule>
  </conditionalFormatting>
  <conditionalFormatting sqref="D48 D45:E45">
    <cfRule type="cellIs" dxfId="88" priority="11" stopIfTrue="1" operator="equal">
      <formula>"NO ADMISIBLE"</formula>
    </cfRule>
  </conditionalFormatting>
  <conditionalFormatting sqref="E56">
    <cfRule type="expression" dxfId="87" priority="8" stopIfTrue="1">
      <formula>IF(#REF!-INT(#REF!)&gt;0,TRUE,FALSE)</formula>
    </cfRule>
  </conditionalFormatting>
  <conditionalFormatting sqref="D52">
    <cfRule type="cellIs" dxfId="86" priority="9" stopIfTrue="1" operator="equal">
      <formula>"NO ADMISIBLE"</formula>
    </cfRule>
  </conditionalFormatting>
  <conditionalFormatting sqref="E52">
    <cfRule type="expression" dxfId="85" priority="10" stopIfTrue="1">
      <formula>IF(#REF!-INT(#REF!)&gt;0,TRUE,FALSE)</formula>
    </cfRule>
  </conditionalFormatting>
  <conditionalFormatting sqref="D56 D53:E53">
    <cfRule type="cellIs" dxfId="84" priority="7" stopIfTrue="1" operator="equal">
      <formula>"NO ADMISIBLE"</formula>
    </cfRule>
  </conditionalFormatting>
  <dataValidations count="1">
    <dataValidation type="list" allowBlank="1" showInputMessage="1" showErrorMessage="1" sqref="D9 D52:D53 D56 D48 D44:D45 D12:D14" xr:uid="{00000000-0002-0000-0600-000000000000}">
      <formula1>prueba</formula1>
    </dataValidation>
  </dataValidations>
  <pageMargins left="0.75" right="0.75" top="1" bottom="1" header="0" footer="0"/>
  <pageSetup paperSize="9" scale="4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MacroCapOrganizacion">
                <anchor moveWithCells="1" sizeWithCells="1">
                  <from>
                    <xdr:col>0</xdr:col>
                    <xdr:colOff>220980</xdr:colOff>
                    <xdr:row>2</xdr:row>
                    <xdr:rowOff>114300</xdr:rowOff>
                  </from>
                  <to>
                    <xdr:col>1</xdr:col>
                    <xdr:colOff>640080</xdr:colOff>
                    <xdr:row>4</xdr:row>
                    <xdr:rowOff>30480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dimension ref="B2:J59"/>
  <sheetViews>
    <sheetView view="pageBreakPreview" topLeftCell="D1" zoomScale="120" zoomScaleNormal="100" zoomScaleSheetLayoutView="120" workbookViewId="0">
      <selection activeCell="D1" sqref="A1:XFD1048576"/>
    </sheetView>
  </sheetViews>
  <sheetFormatPr baseColWidth="10" defaultColWidth="11.44140625" defaultRowHeight="15.6" x14ac:dyDescent="0.3"/>
  <cols>
    <col min="1" max="1" width="7.44140625" style="79" customWidth="1"/>
    <col min="2" max="2" width="8.6640625" style="79" customWidth="1"/>
    <col min="3" max="3" width="3.88671875" style="79" customWidth="1"/>
    <col min="4" max="4" width="37.88671875" style="79" customWidth="1"/>
    <col min="5" max="5" width="42" style="77" customWidth="1"/>
    <col min="6" max="6" width="11.44140625" style="275"/>
    <col min="7" max="7" width="13.88671875" style="290" customWidth="1"/>
    <col min="8" max="8" width="9.6640625" style="92" customWidth="1"/>
    <col min="9" max="9" width="12.44140625" style="79" customWidth="1"/>
    <col min="10" max="10" width="12.6640625" style="79" customWidth="1"/>
    <col min="11" max="16384" width="11.44140625" style="79"/>
  </cols>
  <sheetData>
    <row r="2" spans="3:10" s="81" customFormat="1" ht="20.25" customHeight="1" x14ac:dyDescent="0.3">
      <c r="C2" s="345" t="s">
        <v>167</v>
      </c>
      <c r="D2" s="345"/>
      <c r="E2" s="345"/>
      <c r="F2" s="274"/>
      <c r="G2" s="289"/>
      <c r="H2" s="83"/>
    </row>
    <row r="3" spans="3:10" s="81" customFormat="1" ht="18" customHeight="1" x14ac:dyDescent="0.3">
      <c r="C3" s="346" t="s">
        <v>181</v>
      </c>
      <c r="D3" s="346"/>
      <c r="E3" s="346"/>
      <c r="F3" s="274"/>
      <c r="G3" s="289"/>
      <c r="H3" s="83"/>
    </row>
    <row r="4" spans="3:10" s="81" customFormat="1" ht="13.5" customHeight="1" x14ac:dyDescent="0.3">
      <c r="C4" s="347" t="s">
        <v>259</v>
      </c>
      <c r="D4" s="347"/>
      <c r="E4" s="347"/>
      <c r="F4" s="274"/>
      <c r="G4" s="289"/>
      <c r="H4" s="83"/>
    </row>
    <row r="5" spans="3:10" s="81" customFormat="1" ht="13.5" customHeight="1" x14ac:dyDescent="0.3">
      <c r="C5" s="347" t="s">
        <v>192</v>
      </c>
      <c r="D5" s="347"/>
      <c r="E5" s="347"/>
      <c r="F5" s="274"/>
      <c r="G5" s="289"/>
      <c r="H5" s="83"/>
    </row>
    <row r="6" spans="3:10" s="81" customFormat="1" ht="13.5" customHeight="1" x14ac:dyDescent="0.3">
      <c r="C6" s="174"/>
      <c r="D6" s="177" t="s">
        <v>252</v>
      </c>
      <c r="E6" s="174"/>
      <c r="F6" s="274"/>
      <c r="G6" s="289"/>
      <c r="H6" s="83"/>
    </row>
    <row r="7" spans="3:10" s="81" customFormat="1" ht="13.5" customHeight="1" x14ac:dyDescent="0.3">
      <c r="C7" s="174"/>
      <c r="D7" s="177" t="s">
        <v>258</v>
      </c>
      <c r="E7" s="174"/>
      <c r="F7" s="274"/>
      <c r="G7" s="289"/>
      <c r="H7" s="83"/>
    </row>
    <row r="8" spans="3:10" s="81" customFormat="1" ht="13.5" customHeight="1" x14ac:dyDescent="0.3">
      <c r="C8" s="174"/>
      <c r="D8" s="174"/>
      <c r="E8" s="174"/>
      <c r="F8" s="274"/>
      <c r="G8" s="289"/>
      <c r="H8" s="83"/>
    </row>
    <row r="9" spans="3:10" s="81" customFormat="1" ht="16.2" thickBot="1" x14ac:dyDescent="0.35">
      <c r="C9" s="84"/>
      <c r="D9" s="85"/>
      <c r="E9" s="89"/>
      <c r="F9" s="274"/>
      <c r="G9" s="289"/>
      <c r="H9" s="83"/>
    </row>
    <row r="10" spans="3:10" ht="36" customHeight="1" x14ac:dyDescent="0.3">
      <c r="C10" s="337" t="s">
        <v>152</v>
      </c>
      <c r="D10" s="339" t="s">
        <v>151</v>
      </c>
      <c r="E10" s="359" t="s">
        <v>193</v>
      </c>
    </row>
    <row r="11" spans="3:10" ht="36" customHeight="1" thickBot="1" x14ac:dyDescent="0.35">
      <c r="C11" s="338"/>
      <c r="D11" s="340"/>
      <c r="E11" s="360"/>
    </row>
    <row r="12" spans="3:10" ht="16.2" thickBot="1" x14ac:dyDescent="0.35">
      <c r="C12" s="255">
        <v>1</v>
      </c>
      <c r="D12" s="292" t="s">
        <v>260</v>
      </c>
      <c r="E12" s="317" t="e">
        <v>#VALUE!</v>
      </c>
      <c r="F12" s="275" t="s">
        <v>256</v>
      </c>
      <c r="G12" s="291"/>
      <c r="H12" s="94"/>
      <c r="I12" s="80"/>
      <c r="J12" s="95"/>
    </row>
    <row r="13" spans="3:10" ht="16.2" thickBot="1" x14ac:dyDescent="0.35">
      <c r="C13" s="255">
        <v>1.1000000000000001</v>
      </c>
      <c r="D13" s="292" t="s">
        <v>261</v>
      </c>
      <c r="E13" s="256">
        <v>9.9999999999999995E-8</v>
      </c>
    </row>
    <row r="14" spans="3:10" customFormat="1" ht="14.4" thickBot="1" x14ac:dyDescent="0.3">
      <c r="C14" s="255">
        <v>1.2</v>
      </c>
      <c r="D14" s="292" t="s">
        <v>262</v>
      </c>
      <c r="E14" s="256" t="s">
        <v>257</v>
      </c>
    </row>
    <row r="15" spans="3:10" customFormat="1" ht="13.2" x14ac:dyDescent="0.25"/>
    <row r="16" spans="3:10" customFormat="1" ht="13.2" x14ac:dyDescent="0.25"/>
    <row r="17" customFormat="1" ht="13.2" x14ac:dyDescent="0.25"/>
    <row r="18" customFormat="1" ht="13.2" x14ac:dyDescent="0.25"/>
    <row r="19" customFormat="1" ht="13.2" x14ac:dyDescent="0.25"/>
    <row r="20" customFormat="1" ht="13.2" x14ac:dyDescent="0.25"/>
    <row r="21" customFormat="1" ht="13.2" x14ac:dyDescent="0.25"/>
    <row r="22" customFormat="1" ht="13.2" x14ac:dyDescent="0.25"/>
    <row r="23" customFormat="1" ht="13.2" x14ac:dyDescent="0.25"/>
    <row r="24" customFormat="1" ht="13.2" x14ac:dyDescent="0.25"/>
    <row r="25" customFormat="1" ht="13.2" x14ac:dyDescent="0.25"/>
    <row r="26" customFormat="1" ht="13.2" x14ac:dyDescent="0.25"/>
    <row r="27" customFormat="1" ht="13.2" x14ac:dyDescent="0.25"/>
    <row r="28" customFormat="1" ht="13.2" x14ac:dyDescent="0.25"/>
    <row r="29" customFormat="1" ht="13.2" x14ac:dyDescent="0.25"/>
    <row r="30" customFormat="1" ht="13.2" x14ac:dyDescent="0.25"/>
    <row r="31" customFormat="1" ht="13.2" x14ac:dyDescent="0.25"/>
    <row r="32" customFormat="1" ht="13.2" x14ac:dyDescent="0.25"/>
    <row r="33" spans="3:5" customFormat="1" ht="13.2" x14ac:dyDescent="0.25"/>
    <row r="34" spans="3:5" customFormat="1" ht="13.2" x14ac:dyDescent="0.25"/>
    <row r="35" spans="3:5" customFormat="1" ht="13.2" x14ac:dyDescent="0.25"/>
    <row r="36" spans="3:5" customFormat="1" ht="13.2" x14ac:dyDescent="0.25"/>
    <row r="37" spans="3:5" customFormat="1" ht="13.2" x14ac:dyDescent="0.25"/>
    <row r="38" spans="3:5" customFormat="1" ht="13.2" x14ac:dyDescent="0.25"/>
    <row r="39" spans="3:5" customFormat="1" ht="13.2" x14ac:dyDescent="0.25"/>
    <row r="40" spans="3:5" customFormat="1" ht="13.2" x14ac:dyDescent="0.25"/>
    <row r="41" spans="3:5" customFormat="1" ht="13.2" x14ac:dyDescent="0.25"/>
    <row r="42" spans="3:5" customFormat="1" ht="13.2" x14ac:dyDescent="0.25"/>
    <row r="43" spans="3:5" customFormat="1" ht="13.2" x14ac:dyDescent="0.25"/>
    <row r="44" spans="3:5" customFormat="1" ht="13.2" x14ac:dyDescent="0.25"/>
    <row r="46" spans="3:5" hidden="1" x14ac:dyDescent="0.3">
      <c r="C46" s="337" t="s">
        <v>152</v>
      </c>
      <c r="D46" s="339" t="s">
        <v>151</v>
      </c>
      <c r="E46" s="359" t="s">
        <v>193</v>
      </c>
    </row>
    <row r="47" spans="3:5" ht="16.2" hidden="1" thickBot="1" x14ac:dyDescent="0.35">
      <c r="C47" s="338"/>
      <c r="D47" s="340"/>
      <c r="E47" s="360"/>
    </row>
    <row r="48" spans="3:5" hidden="1" x14ac:dyDescent="0.3">
      <c r="C48" s="191"/>
      <c r="D48" s="192" t="s">
        <v>251</v>
      </c>
      <c r="E48" s="195"/>
    </row>
    <row r="49" spans="2:5" ht="16.2" hidden="1" thickBot="1" x14ac:dyDescent="0.35">
      <c r="C49" s="84"/>
      <c r="D49" s="85"/>
      <c r="E49" s="89"/>
    </row>
    <row r="50" spans="2:5" hidden="1" x14ac:dyDescent="0.3">
      <c r="C50" s="337" t="s">
        <v>152</v>
      </c>
      <c r="D50" s="339" t="s">
        <v>151</v>
      </c>
      <c r="E50" s="359" t="s">
        <v>193</v>
      </c>
    </row>
    <row r="51" spans="2:5" ht="16.2" hidden="1" thickBot="1" x14ac:dyDescent="0.35">
      <c r="C51" s="338"/>
      <c r="D51" s="340"/>
      <c r="E51" s="360"/>
    </row>
    <row r="52" spans="2:5" hidden="1" x14ac:dyDescent="0.3">
      <c r="C52" s="191"/>
      <c r="D52" s="192" t="s">
        <v>251</v>
      </c>
      <c r="E52" s="195"/>
    </row>
    <row r="53" spans="2:5" hidden="1" x14ac:dyDescent="0.3"/>
    <row r="54" spans="2:5" hidden="1" x14ac:dyDescent="0.3"/>
    <row r="55" spans="2:5" hidden="1" x14ac:dyDescent="0.3"/>
    <row r="56" spans="2:5" hidden="1" x14ac:dyDescent="0.3"/>
    <row r="58" spans="2:5" x14ac:dyDescent="0.3">
      <c r="B58" s="358" t="s">
        <v>246</v>
      </c>
      <c r="C58" s="358"/>
      <c r="D58" s="358"/>
      <c r="E58" s="358"/>
    </row>
    <row r="59" spans="2:5" x14ac:dyDescent="0.3">
      <c r="B59" s="358"/>
      <c r="C59" s="358"/>
      <c r="D59" s="358"/>
      <c r="E59" s="358"/>
    </row>
  </sheetData>
  <sheetProtection formatCells="0" formatColumns="0" formatRows="0" insertColumns="0" insertRows="0" insertHyperlinks="0" deleteColumns="0" deleteRows="0" sort="0" autoFilter="0" pivotTables="0"/>
  <mergeCells count="14">
    <mergeCell ref="C2:E2"/>
    <mergeCell ref="C3:E3"/>
    <mergeCell ref="C4:E4"/>
    <mergeCell ref="C5:E5"/>
    <mergeCell ref="C10:C11"/>
    <mergeCell ref="D10:D11"/>
    <mergeCell ref="E10:E11"/>
    <mergeCell ref="B58:E59"/>
    <mergeCell ref="C46:C47"/>
    <mergeCell ref="D46:D47"/>
    <mergeCell ref="E46:E47"/>
    <mergeCell ref="C50:C51"/>
    <mergeCell ref="D50:D51"/>
    <mergeCell ref="E50:E51"/>
  </mergeCells>
  <conditionalFormatting sqref="D9:E9 D12:D14">
    <cfRule type="cellIs" dxfId="83" priority="521" stopIfTrue="1" operator="equal">
      <formula>"NO ADMISIBLE"</formula>
    </cfRule>
  </conditionalFormatting>
  <conditionalFormatting sqref="E12:E14">
    <cfRule type="expression" dxfId="82" priority="522" stopIfTrue="1">
      <formula>IF(#REF!-INT(#REF!)&gt;0,TRUE,FALSE)</formula>
    </cfRule>
  </conditionalFormatting>
  <conditionalFormatting sqref="D48">
    <cfRule type="cellIs" dxfId="81" priority="7" stopIfTrue="1" operator="equal">
      <formula>"NO ADMISIBLE"</formula>
    </cfRule>
  </conditionalFormatting>
  <conditionalFormatting sqref="E48">
    <cfRule type="expression" dxfId="80" priority="8" stopIfTrue="1">
      <formula>IF(#REF!-INT(#REF!)&gt;0,TRUE,FALSE)</formula>
    </cfRule>
  </conditionalFormatting>
  <conditionalFormatting sqref="D52 D49:E49">
    <cfRule type="cellIs" dxfId="79" priority="5" stopIfTrue="1" operator="equal">
      <formula>"NO ADMISIBLE"</formula>
    </cfRule>
  </conditionalFormatting>
  <conditionalFormatting sqref="E52">
    <cfRule type="expression" dxfId="78" priority="6" stopIfTrue="1">
      <formula>IF(#REF!-INT(#REF!)&gt;0,TRUE,FALSE)</formula>
    </cfRule>
  </conditionalFormatting>
  <dataValidations count="1">
    <dataValidation type="list" allowBlank="1" showInputMessage="1" showErrorMessage="1" sqref="D9 D48:D49 D52 D12:D14" xr:uid="{00000000-0002-0000-0800-000000000000}">
      <formula1>prueba</formula1>
    </dataValidation>
  </dataValidations>
  <pageMargins left="0.75" right="0.75" top="1" bottom="1" header="0" footer="0"/>
  <pageSetup paperSize="9" scale="5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2769" r:id="rId4" name="Button 1">
              <controlPr defaultSize="0" print="0" autoFill="0" autoPict="0" macro="[0]!MacroSaldoContratos">
                <anchor moveWithCells="1" sizeWithCells="1">
                  <from>
                    <xdr:col>0</xdr:col>
                    <xdr:colOff>220980</xdr:colOff>
                    <xdr:row>2</xdr:row>
                    <xdr:rowOff>114300</xdr:rowOff>
                  </from>
                  <to>
                    <xdr:col>1</xdr:col>
                    <xdr:colOff>640080</xdr:colOff>
                    <xdr:row>4</xdr:row>
                    <xdr:rowOff>30480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7"/>
  <dimension ref="C2:X65"/>
  <sheetViews>
    <sheetView tabSelected="1" view="pageBreakPreview" topLeftCell="A9" zoomScale="70" zoomScaleNormal="50" zoomScaleSheetLayoutView="70" workbookViewId="0">
      <selection activeCell="S14" sqref="S14"/>
    </sheetView>
  </sheetViews>
  <sheetFormatPr baseColWidth="10" defaultColWidth="11.44140625" defaultRowHeight="13.2" x14ac:dyDescent="0.25"/>
  <cols>
    <col min="1" max="1" width="11.44140625" style="79" customWidth="1"/>
    <col min="2" max="2" width="11.33203125" style="79" customWidth="1"/>
    <col min="3" max="3" width="3.88671875" style="79" customWidth="1"/>
    <col min="4" max="4" width="34.44140625" style="79" customWidth="1"/>
    <col min="5" max="5" width="18.88671875" style="79" customWidth="1"/>
    <col min="6" max="6" width="3.88671875" style="79" customWidth="1"/>
    <col min="7" max="7" width="21.33203125" style="79" customWidth="1"/>
    <col min="8" max="8" width="20.88671875" style="79" customWidth="1"/>
    <col min="9" max="9" width="8.109375" style="79" bestFit="1" customWidth="1"/>
    <col min="10" max="10" width="32.88671875" style="79" customWidth="1"/>
    <col min="11" max="11" width="25.44140625" style="77" bestFit="1" customWidth="1"/>
    <col min="12" max="12" width="14.44140625" style="77" customWidth="1"/>
    <col min="13" max="13" width="8.88671875" style="77" hidden="1" customWidth="1"/>
    <col min="14" max="14" width="14.44140625" style="77" hidden="1" customWidth="1"/>
    <col min="15" max="15" width="13.109375" style="77" customWidth="1"/>
    <col min="16" max="16" width="13.88671875" style="77" bestFit="1" customWidth="1"/>
    <col min="17" max="17" width="27.33203125" style="77" bestFit="1" customWidth="1"/>
    <col min="18" max="18" width="26.44140625" style="77" customWidth="1"/>
    <col min="19" max="19" width="29.44140625" style="79" customWidth="1"/>
    <col min="20" max="20" width="33.88671875" style="79" customWidth="1"/>
    <col min="21" max="21" width="13.88671875" style="91" customWidth="1"/>
    <col min="22" max="22" width="9.6640625" style="92" customWidth="1"/>
    <col min="23" max="23" width="12.44140625" style="79" customWidth="1"/>
    <col min="24" max="24" width="12.6640625" style="79" customWidth="1"/>
    <col min="25" max="16384" width="11.44140625" style="79"/>
  </cols>
  <sheetData>
    <row r="2" spans="3:24" s="81" customFormat="1" ht="20.25" customHeight="1" x14ac:dyDescent="0.3">
      <c r="C2" s="345" t="s">
        <v>167</v>
      </c>
      <c r="D2" s="345"/>
      <c r="E2" s="345"/>
      <c r="F2" s="345"/>
      <c r="G2" s="345"/>
      <c r="H2" s="345"/>
      <c r="I2" s="345"/>
      <c r="J2" s="345"/>
      <c r="K2" s="345"/>
      <c r="L2" s="345"/>
      <c r="M2" s="345"/>
      <c r="N2" s="345"/>
      <c r="O2" s="345"/>
      <c r="P2" s="345"/>
      <c r="Q2" s="345"/>
      <c r="R2" s="345"/>
      <c r="S2" s="345"/>
      <c r="U2" s="82"/>
      <c r="V2" s="83"/>
    </row>
    <row r="3" spans="3:24" s="81" customFormat="1" ht="18" customHeight="1" x14ac:dyDescent="0.3">
      <c r="C3" s="346" t="s">
        <v>181</v>
      </c>
      <c r="D3" s="346"/>
      <c r="E3" s="346"/>
      <c r="F3" s="346"/>
      <c r="G3" s="346"/>
      <c r="H3" s="346"/>
      <c r="I3" s="346"/>
      <c r="J3" s="346"/>
      <c r="K3" s="346"/>
      <c r="L3" s="346"/>
      <c r="M3" s="346"/>
      <c r="N3" s="346"/>
      <c r="O3" s="346"/>
      <c r="P3" s="346"/>
      <c r="Q3" s="346"/>
      <c r="R3" s="346"/>
      <c r="S3" s="346"/>
      <c r="U3" s="82"/>
      <c r="V3" s="83"/>
    </row>
    <row r="4" spans="3:24" s="81" customFormat="1" ht="13.5" customHeight="1" x14ac:dyDescent="0.3">
      <c r="C4" s="347" t="s">
        <v>259</v>
      </c>
      <c r="D4" s="347"/>
      <c r="E4" s="347"/>
      <c r="F4" s="347"/>
      <c r="G4" s="347"/>
      <c r="H4" s="347"/>
      <c r="I4" s="347"/>
      <c r="J4" s="347"/>
      <c r="K4" s="347"/>
      <c r="L4" s="347"/>
      <c r="M4" s="347"/>
      <c r="N4" s="347"/>
      <c r="O4" s="347"/>
      <c r="P4" s="347"/>
      <c r="Q4" s="347"/>
      <c r="R4" s="347"/>
      <c r="S4" s="347"/>
      <c r="U4" s="82"/>
      <c r="V4" s="83"/>
    </row>
    <row r="5" spans="3:24" s="81" customFormat="1" ht="13.5" customHeight="1" x14ac:dyDescent="0.3">
      <c r="C5" s="347" t="s">
        <v>168</v>
      </c>
      <c r="D5" s="347"/>
      <c r="E5" s="347"/>
      <c r="F5" s="347"/>
      <c r="G5" s="347"/>
      <c r="H5" s="347"/>
      <c r="I5" s="347"/>
      <c r="J5" s="347"/>
      <c r="K5" s="347"/>
      <c r="L5" s="347"/>
      <c r="M5" s="347"/>
      <c r="N5" s="347"/>
      <c r="O5" s="347"/>
      <c r="P5" s="347"/>
      <c r="Q5" s="347"/>
      <c r="R5" s="347"/>
      <c r="S5" s="347"/>
      <c r="U5" s="82"/>
      <c r="V5" s="83"/>
    </row>
    <row r="6" spans="3:24" s="81" customFormat="1" ht="13.5" customHeight="1" x14ac:dyDescent="0.3">
      <c r="C6" s="174"/>
      <c r="D6" s="177" t="s">
        <v>252</v>
      </c>
      <c r="E6" s="174"/>
      <c r="F6" s="174"/>
      <c r="G6" s="174"/>
      <c r="H6" s="174"/>
      <c r="I6" s="174"/>
      <c r="J6" s="174"/>
      <c r="K6" s="174"/>
      <c r="L6" s="174"/>
      <c r="M6" s="174"/>
      <c r="N6" s="174"/>
      <c r="O6" s="174"/>
      <c r="P6" s="174"/>
      <c r="Q6" s="174"/>
      <c r="R6" s="174"/>
      <c r="S6" s="174"/>
      <c r="U6" s="82"/>
      <c r="V6" s="83"/>
    </row>
    <row r="7" spans="3:24" s="81" customFormat="1" ht="13.5" customHeight="1" x14ac:dyDescent="0.3">
      <c r="C7" s="174"/>
      <c r="D7" s="177" t="s">
        <v>258</v>
      </c>
      <c r="E7" s="174"/>
      <c r="F7" s="174"/>
      <c r="G7" s="174"/>
      <c r="H7" s="174"/>
      <c r="I7" s="174"/>
      <c r="J7" s="174"/>
      <c r="K7" s="174"/>
      <c r="L7" s="174"/>
      <c r="M7" s="174"/>
      <c r="N7" s="174"/>
      <c r="O7" s="174"/>
      <c r="P7" s="174"/>
      <c r="Q7" s="174"/>
      <c r="R7" s="174"/>
      <c r="S7" s="174"/>
      <c r="U7" s="82"/>
      <c r="V7" s="83"/>
    </row>
    <row r="8" spans="3:24" s="81" customFormat="1" ht="13.5" customHeight="1" x14ac:dyDescent="0.3">
      <c r="C8" s="174"/>
      <c r="D8" s="174"/>
      <c r="E8" s="174"/>
      <c r="F8" s="174"/>
      <c r="G8" s="174"/>
      <c r="H8" s="174"/>
      <c r="I8" s="174"/>
      <c r="J8" s="174"/>
      <c r="K8" s="174"/>
      <c r="L8" s="174"/>
      <c r="M8" s="174"/>
      <c r="N8" s="174"/>
      <c r="O8" s="174"/>
      <c r="P8" s="174"/>
      <c r="Q8" s="174"/>
      <c r="R8" s="174"/>
      <c r="S8" s="174"/>
      <c r="U8" s="82"/>
      <c r="V8" s="83"/>
    </row>
    <row r="9" spans="3:24" s="81" customFormat="1" ht="14.4" thickBot="1" x14ac:dyDescent="0.35">
      <c r="C9" s="84"/>
      <c r="D9" s="85"/>
      <c r="E9" s="86"/>
      <c r="F9" s="86"/>
      <c r="G9" s="87"/>
      <c r="H9" s="87"/>
      <c r="I9" s="87"/>
      <c r="J9" s="88"/>
      <c r="L9" s="89"/>
      <c r="M9" s="89"/>
      <c r="N9" s="89"/>
      <c r="O9" s="89"/>
      <c r="P9" s="89"/>
      <c r="Q9" s="89"/>
      <c r="R9" s="89"/>
      <c r="S9" s="90"/>
      <c r="U9" s="82"/>
      <c r="V9" s="83"/>
    </row>
    <row r="10" spans="3:24" ht="59.1" customHeight="1" x14ac:dyDescent="0.25">
      <c r="C10" s="377" t="s">
        <v>152</v>
      </c>
      <c r="D10" s="380" t="s">
        <v>151</v>
      </c>
      <c r="E10" s="296" t="s">
        <v>172</v>
      </c>
      <c r="F10" s="383" t="s">
        <v>153</v>
      </c>
      <c r="G10" s="296" t="s">
        <v>159</v>
      </c>
      <c r="H10" s="296" t="s">
        <v>160</v>
      </c>
      <c r="I10" s="386" t="s">
        <v>1</v>
      </c>
      <c r="J10" s="297" t="s">
        <v>161</v>
      </c>
      <c r="K10" s="296" t="s">
        <v>162</v>
      </c>
      <c r="L10" s="296" t="s">
        <v>163</v>
      </c>
      <c r="M10" s="365" t="s">
        <v>156</v>
      </c>
      <c r="N10" s="368" t="s">
        <v>157</v>
      </c>
      <c r="O10" s="296" t="s">
        <v>177</v>
      </c>
      <c r="P10" s="298" t="s">
        <v>164</v>
      </c>
      <c r="Q10" s="299" t="s">
        <v>197</v>
      </c>
      <c r="R10" s="300" t="s">
        <v>165</v>
      </c>
      <c r="S10" s="301" t="s">
        <v>198</v>
      </c>
    </row>
    <row r="11" spans="3:24" x14ac:dyDescent="0.25">
      <c r="C11" s="378"/>
      <c r="D11" s="381"/>
      <c r="E11" s="363" t="s">
        <v>2</v>
      </c>
      <c r="F11" s="384"/>
      <c r="G11" s="363" t="s">
        <v>3</v>
      </c>
      <c r="H11" s="363" t="s">
        <v>3</v>
      </c>
      <c r="I11" s="387"/>
      <c r="J11" s="371" t="s">
        <v>166</v>
      </c>
      <c r="K11" s="373" t="s">
        <v>196</v>
      </c>
      <c r="L11" s="373" t="s">
        <v>174</v>
      </c>
      <c r="M11" s="366"/>
      <c r="N11" s="369"/>
      <c r="O11" s="373" t="s">
        <v>174</v>
      </c>
      <c r="P11" s="373" t="s">
        <v>174</v>
      </c>
      <c r="Q11" s="373" t="s">
        <v>196</v>
      </c>
      <c r="R11" s="371" t="s">
        <v>250</v>
      </c>
      <c r="S11" s="361" t="s">
        <v>158</v>
      </c>
    </row>
    <row r="12" spans="3:24" ht="74.25" customHeight="1" thickBot="1" x14ac:dyDescent="0.3">
      <c r="C12" s="379"/>
      <c r="D12" s="382"/>
      <c r="E12" s="364"/>
      <c r="F12" s="385"/>
      <c r="G12" s="364"/>
      <c r="H12" s="364"/>
      <c r="I12" s="388"/>
      <c r="J12" s="372"/>
      <c r="K12" s="374"/>
      <c r="L12" s="374"/>
      <c r="M12" s="367"/>
      <c r="N12" s="370"/>
      <c r="O12" s="374"/>
      <c r="P12" s="374"/>
      <c r="Q12" s="374"/>
      <c r="R12" s="372"/>
      <c r="S12" s="362"/>
    </row>
    <row r="13" spans="3:24" ht="28.2" customHeight="1" x14ac:dyDescent="0.3">
      <c r="C13" s="279">
        <v>1</v>
      </c>
      <c r="D13" s="280" t="s">
        <v>260</v>
      </c>
      <c r="E13" s="281">
        <v>1</v>
      </c>
      <c r="F13" s="302">
        <v>1</v>
      </c>
      <c r="G13" s="282">
        <v>99998049</v>
      </c>
      <c r="H13" s="282">
        <v>0</v>
      </c>
      <c r="I13" s="303">
        <v>1</v>
      </c>
      <c r="J13" s="304">
        <v>99998049</v>
      </c>
      <c r="K13" s="305">
        <v>34905533606.509995</v>
      </c>
      <c r="L13" s="306" t="s">
        <v>263</v>
      </c>
      <c r="M13" s="306">
        <v>0</v>
      </c>
      <c r="N13" s="306" t="s">
        <v>251</v>
      </c>
      <c r="O13" s="306">
        <v>20</v>
      </c>
      <c r="P13" s="306">
        <v>40</v>
      </c>
      <c r="Q13" s="305" t="s">
        <v>251</v>
      </c>
      <c r="R13" s="307" t="s">
        <v>251</v>
      </c>
      <c r="S13" s="308" t="s">
        <v>265</v>
      </c>
      <c r="T13" s="275"/>
      <c r="U13" s="93"/>
      <c r="V13" s="94"/>
      <c r="W13" s="80"/>
      <c r="X13" s="95"/>
    </row>
    <row r="14" spans="3:24" customFormat="1" x14ac:dyDescent="0.25"/>
    <row r="15" spans="3:24" customFormat="1" x14ac:dyDescent="0.25">
      <c r="R15" s="311"/>
    </row>
    <row r="16" spans="3:24" customFormat="1" x14ac:dyDescent="0.25"/>
    <row r="17" customFormat="1" x14ac:dyDescent="0.25"/>
    <row r="18" customFormat="1" x14ac:dyDescent="0.25"/>
    <row r="19" customFormat="1" x14ac:dyDescent="0.25"/>
    <row r="20" customFormat="1" x14ac:dyDescent="0.25"/>
    <row r="21" customFormat="1" x14ac:dyDescent="0.25"/>
    <row r="22" customFormat="1" x14ac:dyDescent="0.25"/>
    <row r="23" customFormat="1" x14ac:dyDescent="0.25"/>
    <row r="24" customFormat="1" x14ac:dyDescent="0.25"/>
    <row r="25" customFormat="1" x14ac:dyDescent="0.25"/>
    <row r="26" customFormat="1" x14ac:dyDescent="0.25"/>
    <row r="27" customFormat="1" x14ac:dyDescent="0.25"/>
    <row r="28" customFormat="1" x14ac:dyDescent="0.25"/>
    <row r="29" customFormat="1" x14ac:dyDescent="0.25"/>
    <row r="30" customFormat="1" x14ac:dyDescent="0.25"/>
    <row r="31" customFormat="1" x14ac:dyDescent="0.25"/>
    <row r="32" customFormat="1" x14ac:dyDescent="0.25"/>
    <row r="33" spans="3:19" customFormat="1" x14ac:dyDescent="0.25"/>
    <row r="34" spans="3:19" customFormat="1" x14ac:dyDescent="0.25"/>
    <row r="35" spans="3:19" customFormat="1" x14ac:dyDescent="0.25"/>
    <row r="36" spans="3:19" customFormat="1" x14ac:dyDescent="0.25"/>
    <row r="37" spans="3:19" customFormat="1" x14ac:dyDescent="0.25"/>
    <row r="38" spans="3:19" customFormat="1" x14ac:dyDescent="0.25"/>
    <row r="39" spans="3:19" customFormat="1" x14ac:dyDescent="0.25"/>
    <row r="40" spans="3:19" customFormat="1" x14ac:dyDescent="0.25"/>
    <row r="41" spans="3:19" customFormat="1" x14ac:dyDescent="0.25"/>
    <row r="42" spans="3:19" customFormat="1" x14ac:dyDescent="0.25"/>
    <row r="43" spans="3:19" customFormat="1" x14ac:dyDescent="0.25"/>
    <row r="44" spans="3:19" customFormat="1" x14ac:dyDescent="0.25"/>
    <row r="45" spans="3:19" ht="14.4" hidden="1" thickBot="1" x14ac:dyDescent="0.3">
      <c r="C45" s="191"/>
      <c r="D45" s="192" t="s">
        <v>251</v>
      </c>
      <c r="E45" s="193" t="s">
        <v>251</v>
      </c>
      <c r="F45" s="198">
        <v>1</v>
      </c>
      <c r="G45" s="194">
        <v>99998049</v>
      </c>
      <c r="H45" s="194">
        <v>0</v>
      </c>
      <c r="I45" s="257">
        <v>1</v>
      </c>
      <c r="J45" s="196">
        <v>99998049</v>
      </c>
      <c r="K45" s="117" t="s">
        <v>251</v>
      </c>
      <c r="L45" s="114" t="s">
        <v>251</v>
      </c>
      <c r="M45" s="114" t="e">
        <v>#REF!</v>
      </c>
      <c r="N45" s="114" t="s">
        <v>251</v>
      </c>
      <c r="O45" s="114" t="s">
        <v>251</v>
      </c>
      <c r="P45" s="114" t="s">
        <v>251</v>
      </c>
      <c r="Q45" s="117" t="s">
        <v>251</v>
      </c>
      <c r="R45" s="75" t="s">
        <v>251</v>
      </c>
      <c r="S45" s="120" t="s">
        <v>264</v>
      </c>
    </row>
    <row r="46" spans="3:19" ht="30.6" hidden="1" x14ac:dyDescent="0.25">
      <c r="C46" s="389" t="s">
        <v>152</v>
      </c>
      <c r="D46" s="392" t="s">
        <v>151</v>
      </c>
      <c r="E46" s="71" t="s">
        <v>172</v>
      </c>
      <c r="F46" s="395" t="s">
        <v>153</v>
      </c>
      <c r="G46" s="71" t="s">
        <v>159</v>
      </c>
      <c r="H46" s="71" t="s">
        <v>160</v>
      </c>
      <c r="I46" s="398" t="s">
        <v>1</v>
      </c>
      <c r="J46" s="73" t="s">
        <v>161</v>
      </c>
      <c r="K46" s="71" t="s">
        <v>162</v>
      </c>
      <c r="L46" s="71" t="s">
        <v>163</v>
      </c>
      <c r="M46" s="401" t="s">
        <v>156</v>
      </c>
      <c r="N46" s="404" t="s">
        <v>157</v>
      </c>
      <c r="O46" s="71" t="s">
        <v>177</v>
      </c>
      <c r="P46" s="72" t="s">
        <v>164</v>
      </c>
      <c r="Q46" s="74" t="s">
        <v>197</v>
      </c>
      <c r="R46" s="76" t="s">
        <v>165</v>
      </c>
      <c r="S46" s="119" t="s">
        <v>198</v>
      </c>
    </row>
    <row r="47" spans="3:19" hidden="1" x14ac:dyDescent="0.25">
      <c r="C47" s="390"/>
      <c r="D47" s="393"/>
      <c r="E47" s="407" t="s">
        <v>2</v>
      </c>
      <c r="F47" s="396"/>
      <c r="G47" s="407" t="s">
        <v>3</v>
      </c>
      <c r="H47" s="407" t="s">
        <v>3</v>
      </c>
      <c r="I47" s="399"/>
      <c r="J47" s="409" t="s">
        <v>166</v>
      </c>
      <c r="K47" s="411" t="s">
        <v>196</v>
      </c>
      <c r="L47" s="411" t="s">
        <v>174</v>
      </c>
      <c r="M47" s="402"/>
      <c r="N47" s="405"/>
      <c r="O47" s="411" t="s">
        <v>174</v>
      </c>
      <c r="P47" s="411" t="s">
        <v>174</v>
      </c>
      <c r="Q47" s="411" t="s">
        <v>196</v>
      </c>
      <c r="R47" s="409" t="s">
        <v>249</v>
      </c>
      <c r="S47" s="375" t="s">
        <v>158</v>
      </c>
    </row>
    <row r="48" spans="3:19" ht="13.8" hidden="1" thickBot="1" x14ac:dyDescent="0.3">
      <c r="C48" s="391"/>
      <c r="D48" s="394"/>
      <c r="E48" s="408"/>
      <c r="F48" s="397"/>
      <c r="G48" s="408"/>
      <c r="H48" s="408"/>
      <c r="I48" s="400"/>
      <c r="J48" s="410"/>
      <c r="K48" s="412"/>
      <c r="L48" s="412"/>
      <c r="M48" s="403"/>
      <c r="N48" s="406"/>
      <c r="O48" s="412"/>
      <c r="P48" s="412"/>
      <c r="Q48" s="412"/>
      <c r="R48" s="410"/>
      <c r="S48" s="376"/>
    </row>
    <row r="49" spans="3:19" ht="14.4" hidden="1" thickBot="1" x14ac:dyDescent="0.3">
      <c r="C49" s="191"/>
      <c r="D49" s="192" t="s">
        <v>251</v>
      </c>
      <c r="E49" s="193" t="s">
        <v>251</v>
      </c>
      <c r="F49" s="198">
        <v>1</v>
      </c>
      <c r="G49" s="194">
        <v>99998049</v>
      </c>
      <c r="H49" s="194">
        <v>0</v>
      </c>
      <c r="I49" s="257">
        <v>1</v>
      </c>
      <c r="J49" s="196">
        <v>99998049</v>
      </c>
      <c r="K49" s="117" t="s">
        <v>251</v>
      </c>
      <c r="L49" s="114" t="s">
        <v>251</v>
      </c>
      <c r="M49" s="114" t="e">
        <v>#REF!</v>
      </c>
      <c r="N49" s="114" t="s">
        <v>251</v>
      </c>
      <c r="O49" s="114" t="s">
        <v>251</v>
      </c>
      <c r="P49" s="114" t="s">
        <v>251</v>
      </c>
      <c r="Q49" s="117" t="s">
        <v>251</v>
      </c>
      <c r="R49" s="75" t="s">
        <v>251</v>
      </c>
      <c r="S49" s="120" t="s">
        <v>264</v>
      </c>
    </row>
    <row r="50" spans="3:19" ht="119.4" hidden="1" x14ac:dyDescent="0.25">
      <c r="C50" s="217" t="s">
        <v>152</v>
      </c>
      <c r="D50" s="220" t="s">
        <v>151</v>
      </c>
      <c r="E50" s="71" t="s">
        <v>172</v>
      </c>
      <c r="F50" s="223" t="s">
        <v>153</v>
      </c>
      <c r="G50" s="71" t="s">
        <v>159</v>
      </c>
      <c r="H50" s="71" t="s">
        <v>160</v>
      </c>
      <c r="I50" s="226" t="s">
        <v>1</v>
      </c>
      <c r="J50" s="73" t="s">
        <v>161</v>
      </c>
      <c r="K50" s="71" t="s">
        <v>162</v>
      </c>
      <c r="L50" s="71" t="s">
        <v>163</v>
      </c>
      <c r="M50" s="204" t="s">
        <v>156</v>
      </c>
      <c r="N50" s="201" t="s">
        <v>157</v>
      </c>
      <c r="O50" s="71" t="s">
        <v>177</v>
      </c>
      <c r="P50" s="72" t="s">
        <v>164</v>
      </c>
      <c r="Q50" s="74" t="s">
        <v>197</v>
      </c>
      <c r="R50" s="76" t="s">
        <v>165</v>
      </c>
      <c r="S50" s="119" t="s">
        <v>198</v>
      </c>
    </row>
    <row r="51" spans="3:19" ht="30.6" hidden="1" x14ac:dyDescent="0.25">
      <c r="C51" s="218"/>
      <c r="D51" s="221"/>
      <c r="E51" s="215" t="s">
        <v>2</v>
      </c>
      <c r="F51" s="224"/>
      <c r="G51" s="215" t="s">
        <v>3</v>
      </c>
      <c r="H51" s="215" t="s">
        <v>3</v>
      </c>
      <c r="I51" s="227"/>
      <c r="J51" s="211" t="s">
        <v>166</v>
      </c>
      <c r="K51" s="209" t="s">
        <v>196</v>
      </c>
      <c r="L51" s="209" t="s">
        <v>174</v>
      </c>
      <c r="M51" s="205"/>
      <c r="N51" s="202"/>
      <c r="O51" s="209" t="s">
        <v>174</v>
      </c>
      <c r="P51" s="209" t="s">
        <v>174</v>
      </c>
      <c r="Q51" s="209" t="s">
        <v>196</v>
      </c>
      <c r="R51" s="409" t="s">
        <v>249</v>
      </c>
      <c r="S51" s="213" t="s">
        <v>158</v>
      </c>
    </row>
    <row r="52" spans="3:19" ht="13.8" hidden="1" thickBot="1" x14ac:dyDescent="0.3">
      <c r="C52" s="219"/>
      <c r="D52" s="222"/>
      <c r="E52" s="216"/>
      <c r="F52" s="225"/>
      <c r="G52" s="216"/>
      <c r="H52" s="216"/>
      <c r="I52" s="228"/>
      <c r="J52" s="212"/>
      <c r="K52" s="210"/>
      <c r="L52" s="210"/>
      <c r="M52" s="206"/>
      <c r="N52" s="203"/>
      <c r="O52" s="210"/>
      <c r="P52" s="210"/>
      <c r="Q52" s="210"/>
      <c r="R52" s="410"/>
      <c r="S52" s="214"/>
    </row>
    <row r="53" spans="3:19" ht="14.4" hidden="1" thickBot="1" x14ac:dyDescent="0.3">
      <c r="C53" s="191"/>
      <c r="D53" s="192" t="s">
        <v>251</v>
      </c>
      <c r="E53" s="193" t="s">
        <v>251</v>
      </c>
      <c r="F53" s="198">
        <v>1</v>
      </c>
      <c r="G53" s="194">
        <v>99998049</v>
      </c>
      <c r="H53" s="194">
        <v>0</v>
      </c>
      <c r="I53" s="257">
        <v>1</v>
      </c>
      <c r="J53" s="196">
        <v>99998049</v>
      </c>
      <c r="K53" s="117" t="s">
        <v>251</v>
      </c>
      <c r="L53" s="114" t="s">
        <v>251</v>
      </c>
      <c r="M53" s="114" t="e">
        <v>#REF!</v>
      </c>
      <c r="N53" s="114" t="s">
        <v>251</v>
      </c>
      <c r="O53" s="114" t="s">
        <v>251</v>
      </c>
      <c r="P53" s="114" t="s">
        <v>251</v>
      </c>
      <c r="Q53" s="117" t="s">
        <v>251</v>
      </c>
      <c r="R53" s="75" t="s">
        <v>251</v>
      </c>
      <c r="S53" s="120" t="s">
        <v>264</v>
      </c>
    </row>
    <row r="54" spans="3:19" ht="119.4" hidden="1" x14ac:dyDescent="0.25">
      <c r="C54" s="217" t="s">
        <v>152</v>
      </c>
      <c r="D54" s="220" t="s">
        <v>151</v>
      </c>
      <c r="E54" s="71" t="s">
        <v>172</v>
      </c>
      <c r="F54" s="223" t="s">
        <v>153</v>
      </c>
      <c r="G54" s="71" t="s">
        <v>159</v>
      </c>
      <c r="H54" s="71" t="s">
        <v>160</v>
      </c>
      <c r="I54" s="226" t="s">
        <v>1</v>
      </c>
      <c r="J54" s="73" t="s">
        <v>161</v>
      </c>
      <c r="K54" s="71" t="s">
        <v>162</v>
      </c>
      <c r="L54" s="71" t="s">
        <v>163</v>
      </c>
      <c r="M54" s="204" t="s">
        <v>156</v>
      </c>
      <c r="N54" s="201" t="s">
        <v>157</v>
      </c>
      <c r="O54" s="71" t="s">
        <v>177</v>
      </c>
      <c r="P54" s="72" t="s">
        <v>164</v>
      </c>
      <c r="Q54" s="74" t="s">
        <v>197</v>
      </c>
      <c r="R54" s="76" t="s">
        <v>165</v>
      </c>
      <c r="S54" s="119" t="s">
        <v>198</v>
      </c>
    </row>
    <row r="55" spans="3:19" ht="30.6" hidden="1" x14ac:dyDescent="0.25">
      <c r="C55" s="218"/>
      <c r="D55" s="221"/>
      <c r="E55" s="215" t="s">
        <v>2</v>
      </c>
      <c r="F55" s="224"/>
      <c r="G55" s="215" t="s">
        <v>3</v>
      </c>
      <c r="H55" s="215" t="s">
        <v>3</v>
      </c>
      <c r="I55" s="227"/>
      <c r="J55" s="211" t="s">
        <v>166</v>
      </c>
      <c r="K55" s="209" t="s">
        <v>196</v>
      </c>
      <c r="L55" s="209" t="s">
        <v>174</v>
      </c>
      <c r="M55" s="205"/>
      <c r="N55" s="202"/>
      <c r="O55" s="209" t="s">
        <v>174</v>
      </c>
      <c r="P55" s="209" t="s">
        <v>174</v>
      </c>
      <c r="Q55" s="209" t="s">
        <v>196</v>
      </c>
      <c r="R55" s="409" t="s">
        <v>249</v>
      </c>
      <c r="S55" s="213" t="s">
        <v>158</v>
      </c>
    </row>
    <row r="56" spans="3:19" ht="13.8" hidden="1" thickBot="1" x14ac:dyDescent="0.3">
      <c r="C56" s="219"/>
      <c r="D56" s="222"/>
      <c r="E56" s="216"/>
      <c r="F56" s="225"/>
      <c r="G56" s="216"/>
      <c r="H56" s="216"/>
      <c r="I56" s="228"/>
      <c r="J56" s="212"/>
      <c r="K56" s="210"/>
      <c r="L56" s="210"/>
      <c r="M56" s="206"/>
      <c r="N56" s="203"/>
      <c r="O56" s="210"/>
      <c r="P56" s="210"/>
      <c r="Q56" s="210"/>
      <c r="R56" s="410"/>
      <c r="S56" s="214"/>
    </row>
    <row r="57" spans="3:19" ht="14.4" hidden="1" thickBot="1" x14ac:dyDescent="0.3">
      <c r="C57" s="191"/>
      <c r="D57" s="192" t="s">
        <v>251</v>
      </c>
      <c r="E57" s="193" t="s">
        <v>251</v>
      </c>
      <c r="F57" s="198">
        <v>1</v>
      </c>
      <c r="G57" s="194">
        <v>99998049</v>
      </c>
      <c r="H57" s="194">
        <v>0</v>
      </c>
      <c r="I57" s="257">
        <v>1</v>
      </c>
      <c r="J57" s="196">
        <v>99998049</v>
      </c>
      <c r="K57" s="117" t="s">
        <v>251</v>
      </c>
      <c r="L57" s="114" t="s">
        <v>251</v>
      </c>
      <c r="M57" s="114" t="e">
        <v>#REF!</v>
      </c>
      <c r="N57" s="114" t="s">
        <v>251</v>
      </c>
      <c r="O57" s="114" t="s">
        <v>251</v>
      </c>
      <c r="P57" s="114" t="s">
        <v>251</v>
      </c>
      <c r="Q57" s="117" t="s">
        <v>251</v>
      </c>
      <c r="R57" s="75" t="s">
        <v>251</v>
      </c>
      <c r="S57" s="120" t="s">
        <v>264</v>
      </c>
    </row>
    <row r="58" spans="3:19" hidden="1" x14ac:dyDescent="0.25">
      <c r="C58" s="217"/>
      <c r="D58" s="220"/>
      <c r="E58" s="231"/>
      <c r="F58" s="223"/>
      <c r="G58" s="231"/>
      <c r="H58" s="231"/>
      <c r="I58" s="226"/>
      <c r="J58" s="232"/>
      <c r="K58" s="231"/>
      <c r="L58" s="231"/>
      <c r="M58" s="204"/>
      <c r="N58" s="201"/>
      <c r="O58" s="231"/>
      <c r="P58" s="233"/>
      <c r="Q58" s="234"/>
      <c r="R58" s="235"/>
      <c r="S58" s="236"/>
    </row>
    <row r="59" spans="3:19" hidden="1" x14ac:dyDescent="0.25">
      <c r="C59" s="237"/>
      <c r="D59" s="238"/>
      <c r="E59" s="239"/>
      <c r="F59" s="240"/>
      <c r="G59" s="239"/>
      <c r="H59" s="239"/>
      <c r="I59" s="241"/>
      <c r="J59" s="242"/>
      <c r="K59" s="242"/>
      <c r="L59" s="242"/>
      <c r="M59" s="243"/>
      <c r="N59" s="244"/>
      <c r="O59" s="242"/>
      <c r="P59" s="242"/>
      <c r="Q59" s="242"/>
      <c r="R59" s="242"/>
      <c r="S59" s="245"/>
    </row>
    <row r="60" spans="3:19" hidden="1" x14ac:dyDescent="0.25">
      <c r="C60" s="237"/>
      <c r="D60" s="238"/>
      <c r="E60" s="239"/>
      <c r="F60" s="240"/>
      <c r="G60" s="239"/>
      <c r="H60" s="239"/>
      <c r="I60" s="241"/>
      <c r="J60" s="242"/>
      <c r="K60" s="242"/>
      <c r="L60" s="242"/>
      <c r="M60" s="243"/>
      <c r="N60" s="244"/>
      <c r="O60" s="242"/>
      <c r="P60" s="242"/>
      <c r="Q60" s="242"/>
      <c r="R60" s="242"/>
      <c r="S60" s="245"/>
    </row>
    <row r="61" spans="3:19" ht="13.8" hidden="1" x14ac:dyDescent="0.25">
      <c r="C61" s="246"/>
      <c r="D61" s="247"/>
      <c r="E61" s="248"/>
      <c r="F61" s="249"/>
      <c r="G61" s="250"/>
      <c r="H61" s="250"/>
      <c r="I61" s="249"/>
      <c r="J61" s="251"/>
      <c r="K61" s="252"/>
      <c r="L61" s="253"/>
      <c r="M61" s="253"/>
      <c r="N61" s="253"/>
      <c r="O61" s="253"/>
      <c r="P61" s="253"/>
      <c r="Q61" s="252"/>
      <c r="R61" s="251"/>
      <c r="S61" s="254"/>
    </row>
    <row r="62" spans="3:19" hidden="1" x14ac:dyDescent="0.25">
      <c r="C62" s="237"/>
      <c r="D62" s="238"/>
      <c r="E62" s="239"/>
      <c r="F62" s="240"/>
      <c r="G62" s="239"/>
      <c r="H62" s="239"/>
      <c r="I62" s="241"/>
      <c r="J62" s="242"/>
      <c r="K62" s="239"/>
      <c r="L62" s="239"/>
      <c r="M62" s="243"/>
      <c r="N62" s="244"/>
      <c r="O62" s="239"/>
      <c r="P62" s="242"/>
      <c r="Q62" s="242"/>
      <c r="R62" s="242"/>
      <c r="S62" s="245"/>
    </row>
    <row r="63" spans="3:19" hidden="1" x14ac:dyDescent="0.25">
      <c r="C63" s="237"/>
      <c r="D63" s="238"/>
      <c r="E63" s="239"/>
      <c r="F63" s="240"/>
      <c r="G63" s="239"/>
      <c r="H63" s="239"/>
      <c r="I63" s="241"/>
      <c r="J63" s="242"/>
      <c r="K63" s="242"/>
      <c r="L63" s="242"/>
      <c r="M63" s="243"/>
      <c r="N63" s="244"/>
      <c r="O63" s="242"/>
      <c r="P63" s="242"/>
      <c r="Q63" s="242"/>
      <c r="R63" s="242"/>
      <c r="S63" s="245"/>
    </row>
    <row r="64" spans="3:19" hidden="1" x14ac:dyDescent="0.25">
      <c r="C64" s="237"/>
      <c r="D64" s="238"/>
      <c r="E64" s="239"/>
      <c r="F64" s="240"/>
      <c r="G64" s="239"/>
      <c r="H64" s="239"/>
      <c r="I64" s="241"/>
      <c r="J64" s="242"/>
      <c r="K64" s="242"/>
      <c r="L64" s="242"/>
      <c r="M64" s="243"/>
      <c r="N64" s="244"/>
      <c r="O64" s="242"/>
      <c r="P64" s="242"/>
      <c r="Q64" s="242"/>
      <c r="R64" s="242"/>
      <c r="S64" s="245"/>
    </row>
    <row r="65" spans="3:19" ht="13.8" hidden="1" x14ac:dyDescent="0.25">
      <c r="C65" s="246"/>
      <c r="D65" s="247"/>
      <c r="E65" s="248"/>
      <c r="F65" s="249"/>
      <c r="G65" s="250"/>
      <c r="H65" s="250"/>
      <c r="I65" s="249"/>
      <c r="J65" s="251"/>
      <c r="K65" s="252"/>
      <c r="L65" s="253"/>
      <c r="M65" s="253"/>
      <c r="N65" s="253"/>
      <c r="O65" s="253"/>
      <c r="P65" s="253"/>
      <c r="Q65" s="252"/>
      <c r="R65" s="251"/>
      <c r="S65" s="254"/>
    </row>
  </sheetData>
  <sheetProtection formatCells="0" formatColumns="0" formatRows="0" insertColumns="0" insertRows="0" insertHyperlinks="0" deleteColumns="0" deleteRows="0" sort="0" autoFilter="0" pivotTables="0"/>
  <customSheetViews>
    <customSheetView guid="{7043DB3C-32B3-43B5-9ACE-4B1C78863594}">
      <selection activeCell="D26" sqref="D26"/>
      <pageMargins left="0.75" right="0.75" top="1" bottom="1" header="0" footer="0"/>
      <headerFooter alignWithMargins="0"/>
    </customSheetView>
  </customSheetViews>
  <mergeCells count="40">
    <mergeCell ref="K47:K48"/>
    <mergeCell ref="L47:L48"/>
    <mergeCell ref="R55:R56"/>
    <mergeCell ref="R51:R52"/>
    <mergeCell ref="O47:O48"/>
    <mergeCell ref="P47:P48"/>
    <mergeCell ref="Q47:Q48"/>
    <mergeCell ref="R47:R48"/>
    <mergeCell ref="S47:S48"/>
    <mergeCell ref="C10:C12"/>
    <mergeCell ref="D10:D12"/>
    <mergeCell ref="E11:E12"/>
    <mergeCell ref="F10:F12"/>
    <mergeCell ref="I10:I12"/>
    <mergeCell ref="C46:C48"/>
    <mergeCell ref="D46:D48"/>
    <mergeCell ref="F46:F48"/>
    <mergeCell ref="I46:I48"/>
    <mergeCell ref="M46:M48"/>
    <mergeCell ref="N46:N48"/>
    <mergeCell ref="E47:E48"/>
    <mergeCell ref="G47:G48"/>
    <mergeCell ref="H47:H48"/>
    <mergeCell ref="J47:J48"/>
    <mergeCell ref="C2:S2"/>
    <mergeCell ref="C3:S3"/>
    <mergeCell ref="C4:S4"/>
    <mergeCell ref="C5:S5"/>
    <mergeCell ref="S11:S12"/>
    <mergeCell ref="G11:G12"/>
    <mergeCell ref="M10:M12"/>
    <mergeCell ref="N10:N12"/>
    <mergeCell ref="J11:J12"/>
    <mergeCell ref="K11:K12"/>
    <mergeCell ref="H11:H12"/>
    <mergeCell ref="R11:R12"/>
    <mergeCell ref="L11:L12"/>
    <mergeCell ref="P11:P12"/>
    <mergeCell ref="Q11:Q12"/>
    <mergeCell ref="O11:O12"/>
  </mergeCells>
  <phoneticPr fontId="21" type="noConversion"/>
  <conditionalFormatting sqref="S9 E9:J9">
    <cfRule type="expression" dxfId="77" priority="3991" stopIfTrue="1">
      <formula>IF($B9-INT($B9)&gt;0,TRUE,FALSE)</formula>
    </cfRule>
  </conditionalFormatting>
  <conditionalFormatting sqref="D13 D9 L9:R9">
    <cfRule type="cellIs" dxfId="76" priority="3992" stopIfTrue="1" operator="equal">
      <formula>"NO ADMISIBLE"</formula>
    </cfRule>
  </conditionalFormatting>
  <conditionalFormatting sqref="E13:J13">
    <cfRule type="expression" dxfId="75" priority="3996" stopIfTrue="1">
      <formula>IF(#REF!-INT(#REF!)&gt;0,TRUE,FALSE)</formula>
    </cfRule>
  </conditionalFormatting>
  <conditionalFormatting sqref="L13:P13 R13">
    <cfRule type="expression" dxfId="74" priority="182" stopIfTrue="1">
      <formula>IF($B4-INT($B4)&gt;0,TRUE,FALSE)</formula>
    </cfRule>
  </conditionalFormatting>
  <conditionalFormatting sqref="K13">
    <cfRule type="expression" dxfId="73" priority="181" stopIfTrue="1">
      <formula>IF($B4-INT($B4)&gt;0,TRUE,FALSE)</formula>
    </cfRule>
  </conditionalFormatting>
  <conditionalFormatting sqref="Q13">
    <cfRule type="expression" dxfId="72" priority="180" stopIfTrue="1">
      <formula>IF($B4-INT($B4)&gt;0,TRUE,FALSE)</formula>
    </cfRule>
  </conditionalFormatting>
  <conditionalFormatting sqref="D45">
    <cfRule type="cellIs" dxfId="71" priority="121" stopIfTrue="1" operator="equal">
      <formula>"NO ADMISIBLE"</formula>
    </cfRule>
  </conditionalFormatting>
  <conditionalFormatting sqref="E45:J45">
    <cfRule type="expression" dxfId="70" priority="122" stopIfTrue="1">
      <formula>IF(#REF!-INT(#REF!)&gt;0,TRUE,FALSE)</formula>
    </cfRule>
  </conditionalFormatting>
  <conditionalFormatting sqref="D49">
    <cfRule type="cellIs" dxfId="69" priority="119" stopIfTrue="1" operator="equal">
      <formula>"NO ADMISIBLE"</formula>
    </cfRule>
  </conditionalFormatting>
  <conditionalFormatting sqref="E49:J49">
    <cfRule type="expression" dxfId="68" priority="120" stopIfTrue="1">
      <formula>IF(#REF!-INT(#REF!)&gt;0,TRUE,FALSE)</formula>
    </cfRule>
  </conditionalFormatting>
  <conditionalFormatting sqref="L45:P45 R45">
    <cfRule type="expression" dxfId="67" priority="118" stopIfTrue="1">
      <formula>IF($B36-INT($B36)&gt;0,TRUE,FALSE)</formula>
    </cfRule>
  </conditionalFormatting>
  <conditionalFormatting sqref="K45">
    <cfRule type="expression" dxfId="66" priority="117" stopIfTrue="1">
      <formula>IF($B36-INT($B36)&gt;0,TRUE,FALSE)</formula>
    </cfRule>
  </conditionalFormatting>
  <conditionalFormatting sqref="Q45">
    <cfRule type="expression" dxfId="65" priority="116" stopIfTrue="1">
      <formula>IF($B36-INT($B36)&gt;0,TRUE,FALSE)</formula>
    </cfRule>
  </conditionalFormatting>
  <conditionalFormatting sqref="S45">
    <cfRule type="cellIs" dxfId="64" priority="114" stopIfTrue="1" operator="equal">
      <formula>"NO ADMISIBLE"</formula>
    </cfRule>
    <cfRule type="cellIs" dxfId="63" priority="115" stopIfTrue="1" operator="equal">
      <formula>"ADMISIBLE"</formula>
    </cfRule>
  </conditionalFormatting>
  <conditionalFormatting sqref="L49:P49 R49">
    <cfRule type="expression" dxfId="62" priority="112" stopIfTrue="1">
      <formula>IF($B40-INT($B40)&gt;0,TRUE,FALSE)</formula>
    </cfRule>
  </conditionalFormatting>
  <conditionalFormatting sqref="K49">
    <cfRule type="expression" dxfId="61" priority="111" stopIfTrue="1">
      <formula>IF($B40-INT($B40)&gt;0,TRUE,FALSE)</formula>
    </cfRule>
  </conditionalFormatting>
  <conditionalFormatting sqref="Q49">
    <cfRule type="expression" dxfId="60" priority="110" stopIfTrue="1">
      <formula>IF($B40-INT($B40)&gt;0,TRUE,FALSE)</formula>
    </cfRule>
  </conditionalFormatting>
  <conditionalFormatting sqref="S49">
    <cfRule type="cellIs" dxfId="59" priority="108" stopIfTrue="1" operator="equal">
      <formula>"NO ADMISIBLE"</formula>
    </cfRule>
    <cfRule type="cellIs" dxfId="58" priority="109" stopIfTrue="1" operator="equal">
      <formula>"ADMISIBLE"</formula>
    </cfRule>
  </conditionalFormatting>
  <conditionalFormatting sqref="D53">
    <cfRule type="cellIs" dxfId="57" priority="105" stopIfTrue="1" operator="equal">
      <formula>"NO ADMISIBLE"</formula>
    </cfRule>
  </conditionalFormatting>
  <conditionalFormatting sqref="E53:J53">
    <cfRule type="expression" dxfId="56" priority="106" stopIfTrue="1">
      <formula>IF(#REF!-INT(#REF!)&gt;0,TRUE,FALSE)</formula>
    </cfRule>
  </conditionalFormatting>
  <conditionalFormatting sqref="D57">
    <cfRule type="cellIs" dxfId="55" priority="103" stopIfTrue="1" operator="equal">
      <formula>"NO ADMISIBLE"</formula>
    </cfRule>
  </conditionalFormatting>
  <conditionalFormatting sqref="E57:J57">
    <cfRule type="expression" dxfId="54" priority="104" stopIfTrue="1">
      <formula>IF(#REF!-INT(#REF!)&gt;0,TRUE,FALSE)</formula>
    </cfRule>
  </conditionalFormatting>
  <conditionalFormatting sqref="L53:P53 R53">
    <cfRule type="expression" dxfId="53" priority="102" stopIfTrue="1">
      <formula>IF($B44-INT($B44)&gt;0,TRUE,FALSE)</formula>
    </cfRule>
  </conditionalFormatting>
  <conditionalFormatting sqref="K53">
    <cfRule type="expression" dxfId="52" priority="101" stopIfTrue="1">
      <formula>IF($B44-INT($B44)&gt;0,TRUE,FALSE)</formula>
    </cfRule>
  </conditionalFormatting>
  <conditionalFormatting sqref="Q53">
    <cfRule type="expression" dxfId="51" priority="100" stopIfTrue="1">
      <formula>IF($B44-INT($B44)&gt;0,TRUE,FALSE)</formula>
    </cfRule>
  </conditionalFormatting>
  <conditionalFormatting sqref="S53">
    <cfRule type="cellIs" dxfId="50" priority="98" stopIfTrue="1" operator="equal">
      <formula>"NO ADMISIBLE"</formula>
    </cfRule>
    <cfRule type="cellIs" dxfId="49" priority="99" stopIfTrue="1" operator="equal">
      <formula>"ADMISIBLE"</formula>
    </cfRule>
  </conditionalFormatting>
  <conditionalFormatting sqref="L57:P57 R57">
    <cfRule type="expression" dxfId="48" priority="96" stopIfTrue="1">
      <formula>IF($B48-INT($B48)&gt;0,TRUE,FALSE)</formula>
    </cfRule>
  </conditionalFormatting>
  <conditionalFormatting sqref="K57">
    <cfRule type="expression" dxfId="47" priority="95" stopIfTrue="1">
      <formula>IF($B48-INT($B48)&gt;0,TRUE,FALSE)</formula>
    </cfRule>
  </conditionalFormatting>
  <conditionalFormatting sqref="Q57">
    <cfRule type="expression" dxfId="46" priority="94" stopIfTrue="1">
      <formula>IF($B48-INT($B48)&gt;0,TRUE,FALSE)</formula>
    </cfRule>
  </conditionalFormatting>
  <conditionalFormatting sqref="S57">
    <cfRule type="cellIs" dxfId="45" priority="92" stopIfTrue="1" operator="equal">
      <formula>"NO ADMISIBLE"</formula>
    </cfRule>
    <cfRule type="cellIs" dxfId="44" priority="93" stopIfTrue="1" operator="equal">
      <formula>"ADMISIBLE"</formula>
    </cfRule>
  </conditionalFormatting>
  <conditionalFormatting sqref="D45">
    <cfRule type="cellIs" dxfId="43" priority="89" stopIfTrue="1" operator="equal">
      <formula>"NO ADMISIBLE"</formula>
    </cfRule>
  </conditionalFormatting>
  <conditionalFormatting sqref="E45:J45">
    <cfRule type="expression" dxfId="42" priority="90" stopIfTrue="1">
      <formula>IF(#REF!-INT(#REF!)&gt;0,TRUE,FALSE)</formula>
    </cfRule>
  </conditionalFormatting>
  <conditionalFormatting sqref="D49">
    <cfRule type="cellIs" dxfId="41" priority="87" stopIfTrue="1" operator="equal">
      <formula>"NO ADMISIBLE"</formula>
    </cfRule>
  </conditionalFormatting>
  <conditionalFormatting sqref="E49:J49">
    <cfRule type="expression" dxfId="40" priority="88" stopIfTrue="1">
      <formula>IF(#REF!-INT(#REF!)&gt;0,TRUE,FALSE)</formula>
    </cfRule>
  </conditionalFormatting>
  <conditionalFormatting sqref="L45:P45 R45">
    <cfRule type="expression" dxfId="39" priority="86" stopIfTrue="1">
      <formula>IF($B36-INT($B36)&gt;0,TRUE,FALSE)</formula>
    </cfRule>
  </conditionalFormatting>
  <conditionalFormatting sqref="K45">
    <cfRule type="expression" dxfId="38" priority="85" stopIfTrue="1">
      <formula>IF($B36-INT($B36)&gt;0,TRUE,FALSE)</formula>
    </cfRule>
  </conditionalFormatting>
  <conditionalFormatting sqref="Q45">
    <cfRule type="expression" dxfId="37" priority="84" stopIfTrue="1">
      <formula>IF($B36-INT($B36)&gt;0,TRUE,FALSE)</formula>
    </cfRule>
  </conditionalFormatting>
  <conditionalFormatting sqref="S45">
    <cfRule type="cellIs" dxfId="36" priority="82" stopIfTrue="1" operator="equal">
      <formula>"NO ADMISIBLE"</formula>
    </cfRule>
    <cfRule type="cellIs" dxfId="35" priority="83" stopIfTrue="1" operator="equal">
      <formula>"ADMISIBLE"</formula>
    </cfRule>
  </conditionalFormatting>
  <conditionalFormatting sqref="L49:P49 R49">
    <cfRule type="expression" dxfId="34" priority="80" stopIfTrue="1">
      <formula>IF($B40-INT($B40)&gt;0,TRUE,FALSE)</formula>
    </cfRule>
  </conditionalFormatting>
  <conditionalFormatting sqref="K49">
    <cfRule type="expression" dxfId="33" priority="79" stopIfTrue="1">
      <formula>IF($B40-INT($B40)&gt;0,TRUE,FALSE)</formula>
    </cfRule>
  </conditionalFormatting>
  <conditionalFormatting sqref="Q49">
    <cfRule type="expression" dxfId="32" priority="78" stopIfTrue="1">
      <formula>IF($B40-INT($B40)&gt;0,TRUE,FALSE)</formula>
    </cfRule>
  </conditionalFormatting>
  <conditionalFormatting sqref="S49">
    <cfRule type="cellIs" dxfId="31" priority="76" stopIfTrue="1" operator="equal">
      <formula>"NO ADMISIBLE"</formula>
    </cfRule>
    <cfRule type="cellIs" dxfId="30" priority="77" stopIfTrue="1" operator="equal">
      <formula>"ADMISIBLE"</formula>
    </cfRule>
  </conditionalFormatting>
  <conditionalFormatting sqref="D53">
    <cfRule type="cellIs" dxfId="29" priority="73" stopIfTrue="1" operator="equal">
      <formula>"NO ADMISIBLE"</formula>
    </cfRule>
  </conditionalFormatting>
  <conditionalFormatting sqref="E53:J53">
    <cfRule type="expression" dxfId="28" priority="74" stopIfTrue="1">
      <formula>IF(#REF!-INT(#REF!)&gt;0,TRUE,FALSE)</formula>
    </cfRule>
  </conditionalFormatting>
  <conditionalFormatting sqref="D57">
    <cfRule type="cellIs" dxfId="27" priority="71" stopIfTrue="1" operator="equal">
      <formula>"NO ADMISIBLE"</formula>
    </cfRule>
  </conditionalFormatting>
  <conditionalFormatting sqref="E57:J57">
    <cfRule type="expression" dxfId="26" priority="72" stopIfTrue="1">
      <formula>IF(#REF!-INT(#REF!)&gt;0,TRUE,FALSE)</formula>
    </cfRule>
  </conditionalFormatting>
  <conditionalFormatting sqref="L53:P53 R53">
    <cfRule type="expression" dxfId="25" priority="70" stopIfTrue="1">
      <formula>IF($B44-INT($B44)&gt;0,TRUE,FALSE)</formula>
    </cfRule>
  </conditionalFormatting>
  <conditionalFormatting sqref="K53">
    <cfRule type="expression" dxfId="24" priority="69" stopIfTrue="1">
      <formula>IF($B44-INT($B44)&gt;0,TRUE,FALSE)</formula>
    </cfRule>
  </conditionalFormatting>
  <conditionalFormatting sqref="Q53">
    <cfRule type="expression" dxfId="23" priority="68" stopIfTrue="1">
      <formula>IF($B44-INT($B44)&gt;0,TRUE,FALSE)</formula>
    </cfRule>
  </conditionalFormatting>
  <conditionalFormatting sqref="S53">
    <cfRule type="cellIs" dxfId="22" priority="66" stopIfTrue="1" operator="equal">
      <formula>"NO ADMISIBLE"</formula>
    </cfRule>
    <cfRule type="cellIs" dxfId="21" priority="67" stopIfTrue="1" operator="equal">
      <formula>"ADMISIBLE"</formula>
    </cfRule>
  </conditionalFormatting>
  <conditionalFormatting sqref="L57:P57 R57">
    <cfRule type="expression" dxfId="20" priority="64" stopIfTrue="1">
      <formula>IF($B48-INT($B48)&gt;0,TRUE,FALSE)</formula>
    </cfRule>
  </conditionalFormatting>
  <conditionalFormatting sqref="K57">
    <cfRule type="expression" dxfId="19" priority="63" stopIfTrue="1">
      <formula>IF($B48-INT($B48)&gt;0,TRUE,FALSE)</formula>
    </cfRule>
  </conditionalFormatting>
  <conditionalFormatting sqref="Q57">
    <cfRule type="expression" dxfId="18" priority="62" stopIfTrue="1">
      <formula>IF($B48-INT($B48)&gt;0,TRUE,FALSE)</formula>
    </cfRule>
  </conditionalFormatting>
  <conditionalFormatting sqref="S57">
    <cfRule type="cellIs" dxfId="17" priority="60" stopIfTrue="1" operator="equal">
      <formula>"NO ADMISIBLE"</formula>
    </cfRule>
    <cfRule type="cellIs" dxfId="16" priority="61" stopIfTrue="1" operator="equal">
      <formula>"ADMISIBLE"</formula>
    </cfRule>
  </conditionalFormatting>
  <conditionalFormatting sqref="D61">
    <cfRule type="cellIs" dxfId="15" priority="57" stopIfTrue="1" operator="equal">
      <formula>"NO ADMISIBLE"</formula>
    </cfRule>
  </conditionalFormatting>
  <conditionalFormatting sqref="E61:J61">
    <cfRule type="expression" dxfId="14" priority="58" stopIfTrue="1">
      <formula>IF(#REF!-INT(#REF!)&gt;0,TRUE,FALSE)</formula>
    </cfRule>
  </conditionalFormatting>
  <conditionalFormatting sqref="D65">
    <cfRule type="cellIs" dxfId="13" priority="55" stopIfTrue="1" operator="equal">
      <formula>"NO ADMISIBLE"</formula>
    </cfRule>
  </conditionalFormatting>
  <conditionalFormatting sqref="E65:J65">
    <cfRule type="expression" dxfId="12" priority="56" stopIfTrue="1">
      <formula>IF(#REF!-INT(#REF!)&gt;0,TRUE,FALSE)</formula>
    </cfRule>
  </conditionalFormatting>
  <conditionalFormatting sqref="L61:P61 R61">
    <cfRule type="expression" dxfId="11" priority="54" stopIfTrue="1">
      <formula>IF($B52-INT($B52)&gt;0,TRUE,FALSE)</formula>
    </cfRule>
  </conditionalFormatting>
  <conditionalFormatting sqref="K61">
    <cfRule type="expression" dxfId="10" priority="53" stopIfTrue="1">
      <formula>IF($B52-INT($B52)&gt;0,TRUE,FALSE)</formula>
    </cfRule>
  </conditionalFormatting>
  <conditionalFormatting sqref="Q61">
    <cfRule type="expression" dxfId="9" priority="52" stopIfTrue="1">
      <formula>IF($B52-INT($B52)&gt;0,TRUE,FALSE)</formula>
    </cfRule>
  </conditionalFormatting>
  <conditionalFormatting sqref="S61">
    <cfRule type="cellIs" dxfId="8" priority="50" stopIfTrue="1" operator="equal">
      <formula>"NO ADMISIBLE"</formula>
    </cfRule>
    <cfRule type="cellIs" dxfId="7" priority="51" stopIfTrue="1" operator="equal">
      <formula>"ADMISIBLE"</formula>
    </cfRule>
  </conditionalFormatting>
  <conditionalFormatting sqref="L65:P65 R65">
    <cfRule type="expression" dxfId="6" priority="48" stopIfTrue="1">
      <formula>IF($B56-INT($B56)&gt;0,TRUE,FALSE)</formula>
    </cfRule>
  </conditionalFormatting>
  <conditionalFormatting sqref="K65">
    <cfRule type="expression" dxfId="5" priority="47" stopIfTrue="1">
      <formula>IF($B56-INT($B56)&gt;0,TRUE,FALSE)</formula>
    </cfRule>
  </conditionalFormatting>
  <conditionalFormatting sqref="Q65">
    <cfRule type="expression" dxfId="4" priority="46" stopIfTrue="1">
      <formula>IF($B56-INT($B56)&gt;0,TRUE,FALSE)</formula>
    </cfRule>
  </conditionalFormatting>
  <conditionalFormatting sqref="S65">
    <cfRule type="cellIs" dxfId="3" priority="44" stopIfTrue="1" operator="equal">
      <formula>"NO ADMISIBLE"</formula>
    </cfRule>
    <cfRule type="cellIs" dxfId="2" priority="45" stopIfTrue="1" operator="equal">
      <formula>"ADMISIBLE"</formula>
    </cfRule>
  </conditionalFormatting>
  <conditionalFormatting sqref="S13">
    <cfRule type="cellIs" dxfId="1" priority="13" stopIfTrue="1" operator="equal">
      <formula>"NO ADMISIBLE"</formula>
    </cfRule>
    <cfRule type="cellIs" dxfId="0" priority="14" stopIfTrue="1" operator="equal">
      <formula>"ADMISIBLE"</formula>
    </cfRule>
  </conditionalFormatting>
  <dataValidations disablePrompts="1" count="1">
    <dataValidation type="list" allowBlank="1" showInputMessage="1" showErrorMessage="1" sqref="D9 D13 D65 D45 D49 D53 D57 D61" xr:uid="{00000000-0002-0000-0900-000000000000}">
      <formula1>prueba</formula1>
    </dataValidation>
  </dataValidations>
  <pageMargins left="0.75" right="0.75" top="1" bottom="1" header="0" footer="0"/>
  <pageSetup paperSize="9" scale="2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202" r:id="rId4" name="Button 10">
              <controlPr defaultSize="0" print="0" autoFill="0" autoPict="0" macro="[0]!copy">
                <anchor moveWithCells="1" sizeWithCells="1">
                  <from>
                    <xdr:col>0</xdr:col>
                    <xdr:colOff>220980</xdr:colOff>
                    <xdr:row>2</xdr:row>
                    <xdr:rowOff>114300</xdr:rowOff>
                  </from>
                  <to>
                    <xdr:col>1</xdr:col>
                    <xdr:colOff>640080</xdr:colOff>
                    <xdr:row>4</xdr:row>
                    <xdr:rowOff>30480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dimension ref="A1:F31"/>
  <sheetViews>
    <sheetView view="pageBreakPreview" zoomScale="91" zoomScaleNormal="100" zoomScaleSheetLayoutView="91" workbookViewId="0">
      <selection activeCell="N39" sqref="N39"/>
    </sheetView>
  </sheetViews>
  <sheetFormatPr baseColWidth="10" defaultRowHeight="13.2" x14ac:dyDescent="0.25"/>
  <cols>
    <col min="1" max="1" width="17.44140625" customWidth="1"/>
    <col min="2" max="2" width="18.44140625" customWidth="1"/>
    <col min="3" max="3" width="15.6640625" customWidth="1"/>
    <col min="4" max="4" width="13.88671875" customWidth="1"/>
    <col min="6" max="6" width="14.6640625" customWidth="1"/>
  </cols>
  <sheetData>
    <row r="1" spans="1:6" x14ac:dyDescent="0.25">
      <c r="A1" s="177" t="s">
        <v>244</v>
      </c>
    </row>
    <row r="2" spans="1:6" x14ac:dyDescent="0.25">
      <c r="A2" s="177" t="s">
        <v>245</v>
      </c>
    </row>
    <row r="4" spans="1:6" ht="25.2" x14ac:dyDescent="0.45">
      <c r="A4" s="126" t="s">
        <v>207</v>
      </c>
      <c r="B4" s="127"/>
      <c r="C4" s="127"/>
      <c r="D4" s="127"/>
      <c r="E4" s="127"/>
      <c r="F4" s="127"/>
    </row>
    <row r="5" spans="1:6" ht="13.8" x14ac:dyDescent="0.3">
      <c r="A5" s="127"/>
      <c r="B5" s="127"/>
      <c r="C5" s="127"/>
      <c r="D5" s="127"/>
      <c r="E5" s="127"/>
      <c r="F5" s="127"/>
    </row>
    <row r="6" spans="1:6" ht="13.8" x14ac:dyDescent="0.3">
      <c r="A6" s="130" t="s">
        <v>214</v>
      </c>
      <c r="B6" s="131"/>
      <c r="C6" s="132"/>
      <c r="D6" s="133"/>
      <c r="E6" s="133"/>
    </row>
    <row r="7" spans="1:6" x14ac:dyDescent="0.25">
      <c r="A7" s="121"/>
      <c r="C7" s="134"/>
    </row>
    <row r="8" spans="1:6" ht="13.8" x14ac:dyDescent="0.3">
      <c r="A8" s="135" t="e">
        <f>#REF!</f>
        <v>#REF!</v>
      </c>
      <c r="C8" s="134"/>
    </row>
    <row r="9" spans="1:6" ht="27.6" x14ac:dyDescent="0.3">
      <c r="A9" s="136" t="s">
        <v>208</v>
      </c>
      <c r="B9" s="136" t="s">
        <v>209</v>
      </c>
      <c r="C9" s="137" t="s">
        <v>210</v>
      </c>
      <c r="D9" s="136" t="s">
        <v>248</v>
      </c>
      <c r="E9" s="138" t="s">
        <v>211</v>
      </c>
      <c r="F9" s="139" t="s">
        <v>212</v>
      </c>
    </row>
    <row r="10" spans="1:6" ht="13.8" x14ac:dyDescent="0.3">
      <c r="A10" s="140">
        <v>1</v>
      </c>
      <c r="B10" s="141"/>
      <c r="C10" s="142"/>
      <c r="D10" s="143">
        <v>877803</v>
      </c>
      <c r="E10" s="144">
        <f>+B10*C10*D10</f>
        <v>0</v>
      </c>
      <c r="F10" s="145">
        <f>+B10*C10</f>
        <v>0</v>
      </c>
    </row>
    <row r="11" spans="1:6" ht="13.8" x14ac:dyDescent="0.3">
      <c r="A11" s="140">
        <v>2</v>
      </c>
      <c r="B11" s="141"/>
      <c r="C11" s="142"/>
      <c r="D11" s="143">
        <f>+D10</f>
        <v>877803</v>
      </c>
      <c r="E11" s="144">
        <f t="shared" ref="E11:E28" si="0">+B11*C11*D11</f>
        <v>0</v>
      </c>
      <c r="F11" s="145">
        <f t="shared" ref="F11:F28" si="1">+B11*C11</f>
        <v>0</v>
      </c>
    </row>
    <row r="12" spans="1:6" ht="13.8" x14ac:dyDescent="0.3">
      <c r="A12" s="140">
        <v>3</v>
      </c>
      <c r="B12" s="141"/>
      <c r="C12" s="142"/>
      <c r="D12" s="143">
        <f t="shared" ref="D12:D28" si="2">+D11</f>
        <v>877803</v>
      </c>
      <c r="E12" s="144">
        <f t="shared" si="0"/>
        <v>0</v>
      </c>
      <c r="F12" s="145">
        <f t="shared" si="1"/>
        <v>0</v>
      </c>
    </row>
    <row r="13" spans="1:6" ht="13.8" x14ac:dyDescent="0.3">
      <c r="A13" s="140">
        <v>4</v>
      </c>
      <c r="B13" s="141"/>
      <c r="C13" s="142"/>
      <c r="D13" s="143">
        <f t="shared" si="2"/>
        <v>877803</v>
      </c>
      <c r="E13" s="144">
        <f t="shared" si="0"/>
        <v>0</v>
      </c>
      <c r="F13" s="145">
        <f t="shared" si="1"/>
        <v>0</v>
      </c>
    </row>
    <row r="14" spans="1:6" ht="13.8" x14ac:dyDescent="0.3">
      <c r="A14" s="140">
        <v>5</v>
      </c>
      <c r="B14" s="141"/>
      <c r="C14" s="142"/>
      <c r="D14" s="143">
        <f t="shared" si="2"/>
        <v>877803</v>
      </c>
      <c r="E14" s="144">
        <f t="shared" si="0"/>
        <v>0</v>
      </c>
      <c r="F14" s="145">
        <f t="shared" si="1"/>
        <v>0</v>
      </c>
    </row>
    <row r="15" spans="1:6" ht="13.8" x14ac:dyDescent="0.3">
      <c r="A15" s="140">
        <v>6</v>
      </c>
      <c r="B15" s="141"/>
      <c r="C15" s="142"/>
      <c r="D15" s="143">
        <f t="shared" si="2"/>
        <v>877803</v>
      </c>
      <c r="E15" s="144">
        <f t="shared" si="0"/>
        <v>0</v>
      </c>
      <c r="F15" s="145">
        <f t="shared" si="1"/>
        <v>0</v>
      </c>
    </row>
    <row r="16" spans="1:6" ht="13.8" x14ac:dyDescent="0.3">
      <c r="A16" s="140">
        <v>7</v>
      </c>
      <c r="B16" s="141"/>
      <c r="C16" s="142"/>
      <c r="D16" s="143">
        <f t="shared" si="2"/>
        <v>877803</v>
      </c>
      <c r="E16" s="144">
        <f t="shared" si="0"/>
        <v>0</v>
      </c>
      <c r="F16" s="145">
        <f t="shared" si="1"/>
        <v>0</v>
      </c>
    </row>
    <row r="17" spans="1:6" ht="13.8" x14ac:dyDescent="0.3">
      <c r="A17" s="140">
        <v>8</v>
      </c>
      <c r="B17" s="141"/>
      <c r="C17" s="142"/>
      <c r="D17" s="143">
        <f t="shared" si="2"/>
        <v>877803</v>
      </c>
      <c r="E17" s="144">
        <f t="shared" si="0"/>
        <v>0</v>
      </c>
      <c r="F17" s="145">
        <f t="shared" si="1"/>
        <v>0</v>
      </c>
    </row>
    <row r="18" spans="1:6" ht="13.8" x14ac:dyDescent="0.3">
      <c r="A18" s="140">
        <v>9</v>
      </c>
      <c r="B18" s="141"/>
      <c r="C18" s="142"/>
      <c r="D18" s="143">
        <f t="shared" si="2"/>
        <v>877803</v>
      </c>
      <c r="E18" s="144">
        <f t="shared" si="0"/>
        <v>0</v>
      </c>
      <c r="F18" s="145">
        <f t="shared" si="1"/>
        <v>0</v>
      </c>
    </row>
    <row r="19" spans="1:6" ht="13.8" x14ac:dyDescent="0.3">
      <c r="A19" s="140">
        <v>10</v>
      </c>
      <c r="B19" s="141"/>
      <c r="C19" s="142"/>
      <c r="D19" s="143">
        <f t="shared" si="2"/>
        <v>877803</v>
      </c>
      <c r="E19" s="144">
        <f t="shared" si="0"/>
        <v>0</v>
      </c>
      <c r="F19" s="145">
        <f t="shared" si="1"/>
        <v>0</v>
      </c>
    </row>
    <row r="20" spans="1:6" ht="13.8" x14ac:dyDescent="0.3">
      <c r="A20" s="140">
        <v>11</v>
      </c>
      <c r="B20" s="141"/>
      <c r="C20" s="142"/>
      <c r="D20" s="143">
        <f t="shared" si="2"/>
        <v>877803</v>
      </c>
      <c r="E20" s="144">
        <f t="shared" si="0"/>
        <v>0</v>
      </c>
      <c r="F20" s="145">
        <f t="shared" si="1"/>
        <v>0</v>
      </c>
    </row>
    <row r="21" spans="1:6" ht="13.8" x14ac:dyDescent="0.3">
      <c r="A21" s="140">
        <v>12</v>
      </c>
      <c r="B21" s="141"/>
      <c r="C21" s="142"/>
      <c r="D21" s="143">
        <f t="shared" si="2"/>
        <v>877803</v>
      </c>
      <c r="E21" s="144">
        <f t="shared" si="0"/>
        <v>0</v>
      </c>
      <c r="F21" s="145">
        <f t="shared" si="1"/>
        <v>0</v>
      </c>
    </row>
    <row r="22" spans="1:6" ht="13.8" x14ac:dyDescent="0.3">
      <c r="A22" s="140">
        <v>13</v>
      </c>
      <c r="B22" s="141"/>
      <c r="C22" s="142"/>
      <c r="D22" s="143">
        <f t="shared" si="2"/>
        <v>877803</v>
      </c>
      <c r="E22" s="144">
        <f t="shared" si="0"/>
        <v>0</v>
      </c>
      <c r="F22" s="145">
        <f t="shared" si="1"/>
        <v>0</v>
      </c>
    </row>
    <row r="23" spans="1:6" ht="13.8" x14ac:dyDescent="0.3">
      <c r="A23" s="140">
        <v>14</v>
      </c>
      <c r="B23" s="141"/>
      <c r="C23" s="142"/>
      <c r="D23" s="143">
        <f t="shared" si="2"/>
        <v>877803</v>
      </c>
      <c r="E23" s="144">
        <f t="shared" si="0"/>
        <v>0</v>
      </c>
      <c r="F23" s="145">
        <f t="shared" si="1"/>
        <v>0</v>
      </c>
    </row>
    <row r="24" spans="1:6" ht="13.8" x14ac:dyDescent="0.3">
      <c r="A24" s="140">
        <v>15</v>
      </c>
      <c r="B24" s="141"/>
      <c r="C24" s="142"/>
      <c r="D24" s="143">
        <f t="shared" si="2"/>
        <v>877803</v>
      </c>
      <c r="E24" s="144">
        <f t="shared" si="0"/>
        <v>0</v>
      </c>
      <c r="F24" s="145">
        <f t="shared" si="1"/>
        <v>0</v>
      </c>
    </row>
    <row r="25" spans="1:6" ht="13.8" x14ac:dyDescent="0.3">
      <c r="A25" s="140">
        <v>16</v>
      </c>
      <c r="B25" s="141"/>
      <c r="C25" s="142"/>
      <c r="D25" s="143">
        <f t="shared" si="2"/>
        <v>877803</v>
      </c>
      <c r="E25" s="144">
        <f t="shared" si="0"/>
        <v>0</v>
      </c>
      <c r="F25" s="145">
        <f t="shared" si="1"/>
        <v>0</v>
      </c>
    </row>
    <row r="26" spans="1:6" ht="13.8" x14ac:dyDescent="0.3">
      <c r="A26" s="140">
        <v>17</v>
      </c>
      <c r="B26" s="141"/>
      <c r="C26" s="142"/>
      <c r="D26" s="143">
        <f t="shared" si="2"/>
        <v>877803</v>
      </c>
      <c r="E26" s="144">
        <f t="shared" si="0"/>
        <v>0</v>
      </c>
      <c r="F26" s="145">
        <f t="shared" si="1"/>
        <v>0</v>
      </c>
    </row>
    <row r="27" spans="1:6" ht="13.8" x14ac:dyDescent="0.3">
      <c r="A27" s="140">
        <v>18</v>
      </c>
      <c r="B27" s="141"/>
      <c r="C27" s="142"/>
      <c r="D27" s="143">
        <f t="shared" si="2"/>
        <v>877803</v>
      </c>
      <c r="E27" s="144">
        <f t="shared" si="0"/>
        <v>0</v>
      </c>
      <c r="F27" s="145">
        <f t="shared" si="1"/>
        <v>0</v>
      </c>
    </row>
    <row r="28" spans="1:6" ht="13.8" x14ac:dyDescent="0.3">
      <c r="A28" s="140">
        <v>19</v>
      </c>
      <c r="B28" s="141"/>
      <c r="C28" s="142"/>
      <c r="D28" s="143">
        <f t="shared" si="2"/>
        <v>877803</v>
      </c>
      <c r="E28" s="144">
        <f t="shared" si="0"/>
        <v>0</v>
      </c>
      <c r="F28" s="145">
        <f t="shared" si="1"/>
        <v>0</v>
      </c>
    </row>
    <row r="29" spans="1:6" ht="13.8" x14ac:dyDescent="0.3">
      <c r="A29" s="140"/>
      <c r="B29" s="144"/>
      <c r="C29" s="146"/>
      <c r="D29" s="143"/>
      <c r="E29" s="144"/>
      <c r="F29" s="145"/>
    </row>
    <row r="30" spans="1:6" ht="13.8" x14ac:dyDescent="0.3">
      <c r="A30" s="147" t="s">
        <v>213</v>
      </c>
      <c r="B30" s="143"/>
      <c r="C30" s="148"/>
      <c r="D30" s="143"/>
      <c r="E30" s="149">
        <f>SUM(E10:E29)</f>
        <v>0</v>
      </c>
      <c r="F30" s="150">
        <f>SUM(F10:F29)</f>
        <v>0</v>
      </c>
    </row>
    <row r="31" spans="1:6" x14ac:dyDescent="0.25">
      <c r="E31" s="151"/>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6"/>
  <dimension ref="B2:L44"/>
  <sheetViews>
    <sheetView view="pageBreakPreview" topLeftCell="A16" zoomScale="60" zoomScaleNormal="100" workbookViewId="0">
      <selection activeCell="Q27" sqref="Q27"/>
    </sheetView>
  </sheetViews>
  <sheetFormatPr baseColWidth="10" defaultRowHeight="13.2" x14ac:dyDescent="0.25"/>
  <cols>
    <col min="3" max="3" width="16.44140625" customWidth="1"/>
  </cols>
  <sheetData>
    <row r="2" spans="2:12" x14ac:dyDescent="0.25">
      <c r="B2" s="177" t="s">
        <v>244</v>
      </c>
    </row>
    <row r="3" spans="2:12" ht="13.8" x14ac:dyDescent="0.3">
      <c r="B3" s="177" t="s">
        <v>245</v>
      </c>
      <c r="C3" s="128"/>
      <c r="D3" s="128"/>
      <c r="E3" s="128"/>
      <c r="F3" s="128"/>
      <c r="G3" s="128"/>
      <c r="H3" s="128"/>
      <c r="I3" s="128"/>
      <c r="J3" s="128"/>
      <c r="K3" s="128"/>
      <c r="L3" s="129"/>
    </row>
    <row r="4" spans="2:12" ht="25.2" x14ac:dyDescent="0.45">
      <c r="B4" s="126" t="s">
        <v>204</v>
      </c>
      <c r="C4" s="127"/>
      <c r="D4" s="127"/>
      <c r="E4" s="127"/>
      <c r="F4" s="127"/>
    </row>
    <row r="5" spans="2:12" ht="13.8" x14ac:dyDescent="0.3">
      <c r="B5" s="128"/>
      <c r="C5" s="128"/>
      <c r="D5" s="128"/>
      <c r="E5" s="128"/>
      <c r="F5" s="128"/>
      <c r="G5" s="128"/>
      <c r="H5" s="128"/>
      <c r="I5" s="128"/>
      <c r="J5" s="128"/>
      <c r="K5" s="128"/>
      <c r="L5" s="129"/>
    </row>
    <row r="6" spans="2:12" x14ac:dyDescent="0.25">
      <c r="K6" s="152"/>
      <c r="L6" s="152"/>
    </row>
    <row r="7" spans="2:12" ht="18" x14ac:dyDescent="0.35">
      <c r="B7" s="153" t="s">
        <v>215</v>
      </c>
      <c r="C7" s="153"/>
      <c r="D7" s="153"/>
      <c r="E7" s="153"/>
      <c r="F7" s="153"/>
      <c r="G7" s="153"/>
      <c r="H7" s="154" t="s">
        <v>216</v>
      </c>
      <c r="I7" s="153"/>
      <c r="J7" s="153"/>
      <c r="K7" s="155"/>
      <c r="L7" s="155"/>
    </row>
    <row r="8" spans="2:12" ht="18" x14ac:dyDescent="0.35">
      <c r="B8" s="156" t="s">
        <v>217</v>
      </c>
      <c r="C8" s="153"/>
      <c r="D8" s="153"/>
      <c r="E8" s="153"/>
      <c r="F8" s="153"/>
      <c r="G8" s="157"/>
      <c r="H8" s="154" t="s">
        <v>218</v>
      </c>
      <c r="I8" s="153"/>
      <c r="J8" s="153"/>
      <c r="K8" s="155"/>
      <c r="L8" s="155"/>
    </row>
    <row r="9" spans="2:12" ht="13.8" x14ac:dyDescent="0.3">
      <c r="B9" s="156"/>
      <c r="C9" s="153"/>
      <c r="D9" s="153"/>
      <c r="E9" s="153"/>
      <c r="F9" s="153"/>
      <c r="J9" s="153"/>
      <c r="K9" s="155"/>
      <c r="L9" s="155"/>
    </row>
    <row r="10" spans="2:12" ht="13.8" x14ac:dyDescent="0.3">
      <c r="B10" s="413" t="s">
        <v>219</v>
      </c>
      <c r="C10" s="413"/>
      <c r="D10" s="153"/>
      <c r="E10" s="153"/>
      <c r="F10" s="153"/>
      <c r="G10" s="153"/>
      <c r="H10" s="156"/>
      <c r="I10" s="153"/>
      <c r="J10" s="153"/>
      <c r="K10" s="155"/>
      <c r="L10" s="155"/>
    </row>
    <row r="11" spans="2:12" ht="13.8" x14ac:dyDescent="0.3">
      <c r="B11" s="413" t="s">
        <v>220</v>
      </c>
      <c r="C11" s="413"/>
      <c r="D11" s="153"/>
      <c r="E11" s="153"/>
      <c r="F11" s="153"/>
      <c r="G11" s="153"/>
      <c r="H11" s="153"/>
      <c r="I11" s="153"/>
      <c r="J11" s="153"/>
      <c r="K11" s="155"/>
      <c r="L11" s="155"/>
    </row>
    <row r="12" spans="2:12" ht="13.8" x14ac:dyDescent="0.3">
      <c r="B12" s="158" t="s">
        <v>221</v>
      </c>
      <c r="C12" s="158"/>
      <c r="D12" s="153"/>
      <c r="E12" s="153"/>
      <c r="F12" s="153"/>
      <c r="G12" s="153"/>
      <c r="H12" s="153"/>
      <c r="I12" s="153"/>
      <c r="J12" s="153"/>
      <c r="K12" s="155"/>
      <c r="L12" s="155"/>
    </row>
    <row r="13" spans="2:12" ht="13.8" x14ac:dyDescent="0.3">
      <c r="B13" s="413" t="s">
        <v>222</v>
      </c>
      <c r="C13" s="413"/>
      <c r="D13" s="159" t="s">
        <v>223</v>
      </c>
      <c r="E13" s="159"/>
      <c r="F13" s="153"/>
      <c r="G13" s="153"/>
      <c r="H13" s="153"/>
      <c r="I13" s="153"/>
      <c r="J13" s="153"/>
      <c r="K13" s="155"/>
      <c r="L13" s="155"/>
    </row>
    <row r="14" spans="2:12" ht="13.8" x14ac:dyDescent="0.3">
      <c r="B14" s="153"/>
      <c r="C14" s="153"/>
      <c r="D14" s="153"/>
      <c r="E14" s="153"/>
      <c r="F14" s="153"/>
      <c r="G14" s="153"/>
      <c r="H14" s="153"/>
      <c r="I14" s="153"/>
      <c r="J14" s="153"/>
      <c r="K14" s="155"/>
      <c r="L14" s="155"/>
    </row>
    <row r="15" spans="2:12" ht="13.8" x14ac:dyDescent="0.25">
      <c r="B15" s="414" t="s">
        <v>224</v>
      </c>
      <c r="C15" s="414"/>
      <c r="D15" s="414"/>
      <c r="E15" s="414"/>
      <c r="F15" s="414"/>
      <c r="G15" s="414"/>
      <c r="H15" s="414"/>
      <c r="I15" s="414"/>
      <c r="J15" s="414"/>
      <c r="K15" s="414"/>
      <c r="L15" s="414"/>
    </row>
    <row r="16" spans="2:12" ht="14.4" thickBot="1" x14ac:dyDescent="0.35">
      <c r="B16" s="153"/>
      <c r="C16" s="160"/>
      <c r="D16" s="160"/>
      <c r="E16" s="160"/>
      <c r="F16" s="160"/>
      <c r="G16" s="160"/>
      <c r="H16" s="160"/>
      <c r="I16" s="153"/>
      <c r="J16" s="153"/>
      <c r="K16" s="155"/>
      <c r="L16" s="155"/>
    </row>
    <row r="17" spans="2:12" x14ac:dyDescent="0.25">
      <c r="B17" s="415" t="s">
        <v>225</v>
      </c>
      <c r="C17" s="417" t="s">
        <v>226</v>
      </c>
      <c r="D17" s="417" t="s">
        <v>227</v>
      </c>
      <c r="E17" s="417" t="s">
        <v>228</v>
      </c>
      <c r="F17" s="417" t="s">
        <v>229</v>
      </c>
      <c r="G17" s="417" t="s">
        <v>230</v>
      </c>
      <c r="H17" s="417" t="s">
        <v>231</v>
      </c>
      <c r="I17" s="417" t="s">
        <v>232</v>
      </c>
      <c r="J17" s="417" t="s">
        <v>233</v>
      </c>
      <c r="K17" s="419" t="s">
        <v>234</v>
      </c>
      <c r="L17" s="421" t="s">
        <v>235</v>
      </c>
    </row>
    <row r="18" spans="2:12" ht="130.5" customHeight="1" thickBot="1" x14ac:dyDescent="0.3">
      <c r="B18" s="416"/>
      <c r="C18" s="418"/>
      <c r="D18" s="418" t="s">
        <v>205</v>
      </c>
      <c r="E18" s="418" t="s">
        <v>205</v>
      </c>
      <c r="F18" s="418"/>
      <c r="G18" s="418" t="s">
        <v>2</v>
      </c>
      <c r="H18" s="418"/>
      <c r="I18" s="418"/>
      <c r="J18" s="418"/>
      <c r="K18" s="420"/>
      <c r="L18" s="422"/>
    </row>
    <row r="19" spans="2:12" ht="13.8" x14ac:dyDescent="0.3">
      <c r="B19" s="161"/>
      <c r="C19" s="178"/>
      <c r="D19" s="179"/>
      <c r="E19" s="179"/>
      <c r="F19" s="180"/>
      <c r="G19" s="181"/>
      <c r="H19" s="180"/>
      <c r="I19" s="162">
        <f>+H19-F19</f>
        <v>0</v>
      </c>
      <c r="J19" s="162">
        <f>+MIN(C19*30-I19,360)</f>
        <v>0</v>
      </c>
      <c r="K19" s="163" t="e">
        <f>D19/(C19*30)</f>
        <v>#DIV/0!</v>
      </c>
      <c r="L19" s="164" t="e">
        <f>(+K19*J19*G19)</f>
        <v>#DIV/0!</v>
      </c>
    </row>
    <row r="20" spans="2:12" ht="13.8" x14ac:dyDescent="0.3">
      <c r="B20" s="165"/>
      <c r="C20" s="182"/>
      <c r="D20" s="183"/>
      <c r="E20" s="183"/>
      <c r="F20" s="184"/>
      <c r="G20" s="185"/>
      <c r="H20" s="180"/>
      <c r="I20" s="162">
        <f>+H20-F20</f>
        <v>0</v>
      </c>
      <c r="J20" s="162">
        <f>+MIN(C20*30-I20,360)</f>
        <v>0</v>
      </c>
      <c r="K20" s="163" t="e">
        <f>D20/(C20*30)</f>
        <v>#DIV/0!</v>
      </c>
      <c r="L20" s="164" t="e">
        <f>(+K20*J20*G20)</f>
        <v>#DIV/0!</v>
      </c>
    </row>
    <row r="21" spans="2:12" ht="13.8" x14ac:dyDescent="0.3">
      <c r="B21" s="165"/>
      <c r="C21" s="182"/>
      <c r="D21" s="183"/>
      <c r="E21" s="183"/>
      <c r="F21" s="184"/>
      <c r="G21" s="185"/>
      <c r="H21" s="180"/>
      <c r="I21" s="162">
        <f>+H21-F21</f>
        <v>0</v>
      </c>
      <c r="J21" s="162">
        <f>+MIN(C21*30-I21,360)</f>
        <v>0</v>
      </c>
      <c r="K21" s="163" t="e">
        <f>D21/(C21*30)</f>
        <v>#DIV/0!</v>
      </c>
      <c r="L21" s="164" t="e">
        <f>(+K21*J21*G21)</f>
        <v>#DIV/0!</v>
      </c>
    </row>
    <row r="22" spans="2:12" ht="13.8" x14ac:dyDescent="0.3">
      <c r="B22" s="165"/>
      <c r="C22" s="182"/>
      <c r="D22" s="183"/>
      <c r="E22" s="183"/>
      <c r="F22" s="184"/>
      <c r="G22" s="185"/>
      <c r="H22" s="180"/>
      <c r="I22" s="162">
        <f>+H22-F22</f>
        <v>0</v>
      </c>
      <c r="J22" s="162">
        <f>+MIN(C22*30-I22,360)</f>
        <v>0</v>
      </c>
      <c r="K22" s="163" t="e">
        <f>D22/(C22*30)</f>
        <v>#DIV/0!</v>
      </c>
      <c r="L22" s="164" t="e">
        <f>(+K22*J22*G22)</f>
        <v>#DIV/0!</v>
      </c>
    </row>
    <row r="23" spans="2:12" ht="14.4" thickBot="1" x14ac:dyDescent="0.35">
      <c r="B23" s="166"/>
      <c r="C23" s="186"/>
      <c r="D23" s="187"/>
      <c r="E23" s="187"/>
      <c r="F23" s="188"/>
      <c r="G23" s="189"/>
      <c r="H23" s="190"/>
      <c r="I23" s="167">
        <f>+H23-F23</f>
        <v>0</v>
      </c>
      <c r="J23" s="167">
        <f>+MIN(C23*30-I23,360)</f>
        <v>0</v>
      </c>
      <c r="K23" s="168" t="e">
        <f>D23/(C23*30)</f>
        <v>#DIV/0!</v>
      </c>
      <c r="L23" s="169" t="e">
        <f>(+K23*J23*G23)</f>
        <v>#DIV/0!</v>
      </c>
    </row>
    <row r="24" spans="2:12" ht="14.4" thickBot="1" x14ac:dyDescent="0.35">
      <c r="B24" s="423" t="s">
        <v>206</v>
      </c>
      <c r="C24" s="424"/>
      <c r="D24" s="424"/>
      <c r="E24" s="424"/>
      <c r="F24" s="424"/>
      <c r="G24" s="424"/>
      <c r="H24" s="424"/>
      <c r="I24" s="424"/>
      <c r="J24" s="424"/>
      <c r="K24" s="424"/>
      <c r="L24" s="170" t="e">
        <f>+L19+L20+L21+L22+L23</f>
        <v>#DIV/0!</v>
      </c>
    </row>
    <row r="25" spans="2:12" ht="14.4" thickBot="1" x14ac:dyDescent="0.35">
      <c r="B25" s="171"/>
      <c r="C25" s="171"/>
      <c r="D25" s="171"/>
      <c r="E25" s="171"/>
      <c r="F25" s="171"/>
      <c r="G25" s="171"/>
      <c r="H25" s="171"/>
      <c r="I25" s="171"/>
      <c r="J25" s="171"/>
      <c r="K25" s="171"/>
      <c r="L25" s="172"/>
    </row>
    <row r="26" spans="2:12" ht="47.25" customHeight="1" thickBot="1" x14ac:dyDescent="0.35">
      <c r="B26" s="425" t="s">
        <v>236</v>
      </c>
      <c r="C26" s="426"/>
      <c r="D26" s="426"/>
      <c r="E26" s="426"/>
      <c r="F26" s="426"/>
      <c r="G26" s="426"/>
      <c r="H26" s="426"/>
      <c r="I26" s="426"/>
      <c r="J26" s="426"/>
      <c r="K26" s="426"/>
      <c r="L26" s="427"/>
    </row>
    <row r="27" spans="2:12" ht="59.25" customHeight="1" thickBot="1" x14ac:dyDescent="0.3">
      <c r="B27" s="428" t="s">
        <v>237</v>
      </c>
      <c r="C27" s="429"/>
      <c r="D27" s="429"/>
      <c r="E27" s="429"/>
      <c r="F27" s="429"/>
      <c r="G27" s="429"/>
      <c r="H27" s="429"/>
      <c r="I27" s="429"/>
      <c r="J27" s="429"/>
      <c r="K27" s="429"/>
      <c r="L27" s="430"/>
    </row>
    <row r="28" spans="2:12" ht="28.5" customHeight="1" thickBot="1" x14ac:dyDescent="0.3">
      <c r="B28" s="431" t="s">
        <v>238</v>
      </c>
      <c r="C28" s="432"/>
      <c r="D28" s="432"/>
      <c r="E28" s="432"/>
      <c r="F28" s="432"/>
      <c r="G28" s="432"/>
      <c r="H28" s="432"/>
      <c r="I28" s="432"/>
      <c r="J28" s="432"/>
      <c r="K28" s="432"/>
      <c r="L28" s="433"/>
    </row>
    <row r="29" spans="2:12" ht="27" customHeight="1" thickBot="1" x14ac:dyDescent="0.3">
      <c r="B29" s="431" t="s">
        <v>239</v>
      </c>
      <c r="C29" s="432"/>
      <c r="D29" s="432"/>
      <c r="E29" s="432"/>
      <c r="F29" s="432"/>
      <c r="G29" s="432"/>
      <c r="H29" s="432"/>
      <c r="I29" s="432"/>
      <c r="J29" s="432"/>
      <c r="K29" s="432"/>
      <c r="L29" s="433"/>
    </row>
    <row r="30" spans="2:12" ht="55.5" customHeight="1" thickBot="1" x14ac:dyDescent="0.3">
      <c r="B30" s="434" t="s">
        <v>240</v>
      </c>
      <c r="C30" s="435"/>
      <c r="D30" s="435"/>
      <c r="E30" s="435"/>
      <c r="F30" s="435"/>
      <c r="G30" s="435"/>
      <c r="H30" s="435"/>
      <c r="I30" s="435"/>
      <c r="J30" s="435"/>
      <c r="K30" s="435"/>
      <c r="L30" s="436"/>
    </row>
    <row r="31" spans="2:12" ht="51" customHeight="1" thickBot="1" x14ac:dyDescent="0.3">
      <c r="B31" s="437" t="s">
        <v>241</v>
      </c>
      <c r="C31" s="438"/>
      <c r="D31" s="438"/>
      <c r="E31" s="438"/>
      <c r="F31" s="438"/>
      <c r="G31" s="438"/>
      <c r="H31" s="438"/>
      <c r="I31" s="438"/>
      <c r="J31" s="438"/>
      <c r="K31" s="438"/>
      <c r="L31" s="439"/>
    </row>
    <row r="32" spans="2:12" ht="60.75" customHeight="1" thickBot="1" x14ac:dyDescent="0.3">
      <c r="B32" s="437" t="s">
        <v>242</v>
      </c>
      <c r="C32" s="438"/>
      <c r="D32" s="438"/>
      <c r="E32" s="438"/>
      <c r="F32" s="438"/>
      <c r="G32" s="438"/>
      <c r="H32" s="438"/>
      <c r="I32" s="438"/>
      <c r="J32" s="438"/>
      <c r="K32" s="438"/>
      <c r="L32" s="439"/>
    </row>
    <row r="35" spans="2:12" ht="13.8" x14ac:dyDescent="0.3">
      <c r="B35" s="130" t="s">
        <v>214</v>
      </c>
      <c r="C35" s="131"/>
      <c r="D35" s="132"/>
      <c r="E35" s="133"/>
      <c r="F35" s="133"/>
    </row>
    <row r="36" spans="2:12" ht="13.8" thickBot="1" x14ac:dyDescent="0.3"/>
    <row r="37" spans="2:12" x14ac:dyDescent="0.25">
      <c r="B37" s="415" t="s">
        <v>225</v>
      </c>
      <c r="C37" s="417" t="s">
        <v>226</v>
      </c>
      <c r="D37" s="417" t="s">
        <v>227</v>
      </c>
      <c r="E37" s="417" t="s">
        <v>228</v>
      </c>
      <c r="F37" s="417" t="s">
        <v>229</v>
      </c>
      <c r="G37" s="417" t="s">
        <v>230</v>
      </c>
      <c r="H37" s="417" t="s">
        <v>231</v>
      </c>
      <c r="I37" s="417" t="s">
        <v>232</v>
      </c>
      <c r="J37" s="417" t="s">
        <v>233</v>
      </c>
      <c r="K37" s="419" t="s">
        <v>234</v>
      </c>
      <c r="L37" s="421" t="s">
        <v>235</v>
      </c>
    </row>
    <row r="38" spans="2:12" ht="61.5" customHeight="1" thickBot="1" x14ac:dyDescent="0.3">
      <c r="B38" s="416"/>
      <c r="C38" s="418"/>
      <c r="D38" s="418" t="s">
        <v>205</v>
      </c>
      <c r="E38" s="418" t="s">
        <v>205</v>
      </c>
      <c r="F38" s="418"/>
      <c r="G38" s="418" t="s">
        <v>2</v>
      </c>
      <c r="H38" s="418"/>
      <c r="I38" s="418"/>
      <c r="J38" s="418"/>
      <c r="K38" s="420"/>
      <c r="L38" s="422"/>
    </row>
    <row r="39" spans="2:12" ht="13.8" x14ac:dyDescent="0.3">
      <c r="B39" s="161"/>
      <c r="C39" s="178"/>
      <c r="D39" s="179"/>
      <c r="E39" s="179"/>
      <c r="F39" s="180"/>
      <c r="G39" s="181"/>
      <c r="H39" s="180"/>
      <c r="I39" s="162">
        <f>+H39-F39</f>
        <v>0</v>
      </c>
      <c r="J39" s="162">
        <f>+MIN(C39*30-I39,360)</f>
        <v>0</v>
      </c>
      <c r="K39" s="163" t="e">
        <f>D39/(C39*30)</f>
        <v>#DIV/0!</v>
      </c>
      <c r="L39" s="164" t="e">
        <f>(+K39*J39*G39)</f>
        <v>#DIV/0!</v>
      </c>
    </row>
    <row r="40" spans="2:12" ht="13.8" x14ac:dyDescent="0.3">
      <c r="B40" s="165"/>
      <c r="C40" s="182"/>
      <c r="D40" s="183"/>
      <c r="E40" s="183"/>
      <c r="F40" s="184"/>
      <c r="G40" s="185"/>
      <c r="H40" s="180"/>
      <c r="I40" s="162">
        <f>+H40-F40</f>
        <v>0</v>
      </c>
      <c r="J40" s="162">
        <f>+MIN(C40*30-I40,360)</f>
        <v>0</v>
      </c>
      <c r="K40" s="163" t="e">
        <f>D40/(C40*30)</f>
        <v>#DIV/0!</v>
      </c>
      <c r="L40" s="164" t="e">
        <f>(+K40*J40*G40)</f>
        <v>#DIV/0!</v>
      </c>
    </row>
    <row r="41" spans="2:12" ht="13.8" x14ac:dyDescent="0.3">
      <c r="B41" s="165"/>
      <c r="C41" s="182"/>
      <c r="D41" s="183"/>
      <c r="E41" s="183"/>
      <c r="F41" s="184"/>
      <c r="G41" s="185"/>
      <c r="H41" s="180"/>
      <c r="I41" s="162">
        <f>+H41-F41</f>
        <v>0</v>
      </c>
      <c r="J41" s="162">
        <f>+MIN(C41*30-I41,360)</f>
        <v>0</v>
      </c>
      <c r="K41" s="163" t="e">
        <f>D41/(C41*30)</f>
        <v>#DIV/0!</v>
      </c>
      <c r="L41" s="164" t="e">
        <f>(+K41*J41*G41)</f>
        <v>#DIV/0!</v>
      </c>
    </row>
    <row r="42" spans="2:12" ht="13.8" x14ac:dyDescent="0.3">
      <c r="B42" s="165"/>
      <c r="C42" s="182"/>
      <c r="D42" s="183"/>
      <c r="E42" s="183"/>
      <c r="F42" s="184"/>
      <c r="G42" s="185"/>
      <c r="H42" s="180"/>
      <c r="I42" s="162">
        <f>+H42-F42</f>
        <v>0</v>
      </c>
      <c r="J42" s="162">
        <f>+MIN(C42*30-I42,360)</f>
        <v>0</v>
      </c>
      <c r="K42" s="163" t="e">
        <f>D42/(C42*30)</f>
        <v>#DIV/0!</v>
      </c>
      <c r="L42" s="164" t="e">
        <f>(+K42*J42*G42)</f>
        <v>#DIV/0!</v>
      </c>
    </row>
    <row r="43" spans="2:12" ht="14.4" thickBot="1" x14ac:dyDescent="0.35">
      <c r="B43" s="166"/>
      <c r="C43" s="186"/>
      <c r="D43" s="187"/>
      <c r="E43" s="187"/>
      <c r="F43" s="188"/>
      <c r="G43" s="189"/>
      <c r="H43" s="190"/>
      <c r="I43" s="167">
        <f>+H43-F43</f>
        <v>0</v>
      </c>
      <c r="J43" s="167">
        <f>+MIN(C43*30-I43,360)</f>
        <v>0</v>
      </c>
      <c r="K43" s="168" t="e">
        <f>D43/(C43*30)</f>
        <v>#DIV/0!</v>
      </c>
      <c r="L43" s="169" t="e">
        <f>(+K43*J43*G43)</f>
        <v>#DIV/0!</v>
      </c>
    </row>
    <row r="44" spans="2:12" ht="14.4" thickBot="1" x14ac:dyDescent="0.35">
      <c r="B44" s="423" t="s">
        <v>206</v>
      </c>
      <c r="C44" s="424"/>
      <c r="D44" s="424"/>
      <c r="E44" s="424"/>
      <c r="F44" s="424"/>
      <c r="G44" s="424"/>
      <c r="H44" s="424"/>
      <c r="I44" s="424"/>
      <c r="J44" s="424"/>
      <c r="K44" s="424"/>
      <c r="L44" s="170" t="e">
        <f>+L39+L40+L41+L42+L43</f>
        <v>#DIV/0!</v>
      </c>
    </row>
  </sheetData>
  <mergeCells count="35">
    <mergeCell ref="B44:K44"/>
    <mergeCell ref="B30:L30"/>
    <mergeCell ref="B31:L31"/>
    <mergeCell ref="B32:L32"/>
    <mergeCell ref="B37:B38"/>
    <mergeCell ref="C37:C38"/>
    <mergeCell ref="D37:D38"/>
    <mergeCell ref="E37:E38"/>
    <mergeCell ref="F37:F38"/>
    <mergeCell ref="G37:G38"/>
    <mergeCell ref="H37:H38"/>
    <mergeCell ref="I37:I38"/>
    <mergeCell ref="J37:J38"/>
    <mergeCell ref="K37:K38"/>
    <mergeCell ref="L37:L38"/>
    <mergeCell ref="B24:K24"/>
    <mergeCell ref="B26:L26"/>
    <mergeCell ref="B27:L27"/>
    <mergeCell ref="B28:L28"/>
    <mergeCell ref="B29:L29"/>
    <mergeCell ref="B10:C10"/>
    <mergeCell ref="B11:C11"/>
    <mergeCell ref="B13:C13"/>
    <mergeCell ref="B15:L15"/>
    <mergeCell ref="B17:B18"/>
    <mergeCell ref="C17:C18"/>
    <mergeCell ref="D17:D18"/>
    <mergeCell ref="E17:E18"/>
    <mergeCell ref="F17:F18"/>
    <mergeCell ref="G17:G18"/>
    <mergeCell ref="H17:H18"/>
    <mergeCell ref="I17:I18"/>
    <mergeCell ref="J17:J18"/>
    <mergeCell ref="K17:K18"/>
    <mergeCell ref="L17:L18"/>
  </mergeCells>
  <pageMargins left="0.7" right="0.7" top="0.75" bottom="0.75" header="0.3" footer="0.3"/>
  <pageSetup scale="64"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4"/>
  <dimension ref="A1:B103"/>
  <sheetViews>
    <sheetView zoomScale="75" workbookViewId="0">
      <selection activeCell="A19" sqref="A19"/>
    </sheetView>
  </sheetViews>
  <sheetFormatPr baseColWidth="10" defaultRowHeight="13.2" outlineLevelRow="2" x14ac:dyDescent="0.25"/>
  <cols>
    <col min="1" max="1" width="19" customWidth="1"/>
    <col min="2" max="2" width="21.88671875" customWidth="1"/>
  </cols>
  <sheetData>
    <row r="1" spans="1:2" s="13" customFormat="1" ht="15.6" x14ac:dyDescent="0.3">
      <c r="A1" s="13" t="s">
        <v>7</v>
      </c>
    </row>
    <row r="3" spans="1:2" ht="41.4" x14ac:dyDescent="0.25">
      <c r="A3" s="14" t="s">
        <v>8</v>
      </c>
      <c r="B3" s="15" t="s">
        <v>9</v>
      </c>
    </row>
    <row r="4" spans="1:2" s="17" customFormat="1" outlineLevel="2" x14ac:dyDescent="0.25">
      <c r="A4" s="16"/>
    </row>
    <row r="5" spans="1:2" s="21" customFormat="1" outlineLevel="1" x14ac:dyDescent="0.25">
      <c r="A5" s="18" t="s">
        <v>114</v>
      </c>
      <c r="B5" s="20">
        <v>16097532669.306931</v>
      </c>
    </row>
    <row r="6" spans="1:2" s="21" customFormat="1" outlineLevel="1" x14ac:dyDescent="0.25">
      <c r="A6" s="19" t="s">
        <v>115</v>
      </c>
      <c r="B6" s="20">
        <v>18724260670</v>
      </c>
    </row>
    <row r="7" spans="1:2" s="21" customFormat="1" outlineLevel="1" x14ac:dyDescent="0.25">
      <c r="A7" s="19" t="s">
        <v>116</v>
      </c>
      <c r="B7" s="20">
        <v>15886461489</v>
      </c>
    </row>
    <row r="8" spans="1:2" s="21" customFormat="1" outlineLevel="1" x14ac:dyDescent="0.25">
      <c r="A8" s="19" t="s">
        <v>117</v>
      </c>
      <c r="B8" s="20">
        <v>18533406621</v>
      </c>
    </row>
    <row r="9" spans="1:2" s="23" customFormat="1" outlineLevel="1" x14ac:dyDescent="0.25">
      <c r="A9" s="19" t="s">
        <v>118</v>
      </c>
      <c r="B9" s="20">
        <v>14971945628</v>
      </c>
    </row>
    <row r="10" spans="1:2" s="23" customFormat="1" outlineLevel="1" x14ac:dyDescent="0.25">
      <c r="A10" s="19" t="s">
        <v>119</v>
      </c>
      <c r="B10" s="20">
        <v>16484340849</v>
      </c>
    </row>
    <row r="11" spans="1:2" s="21" customFormat="1" outlineLevel="1" x14ac:dyDescent="0.25">
      <c r="A11" s="19" t="s">
        <v>120</v>
      </c>
      <c r="B11" s="20">
        <v>16686919713.999998</v>
      </c>
    </row>
    <row r="12" spans="1:2" s="21" customFormat="1" outlineLevel="1" x14ac:dyDescent="0.25">
      <c r="A12" s="19" t="s">
        <v>121</v>
      </c>
      <c r="B12" s="20">
        <v>11566305868</v>
      </c>
    </row>
    <row r="13" spans="1:2" s="21" customFormat="1" outlineLevel="1" x14ac:dyDescent="0.25">
      <c r="A13" s="19" t="s">
        <v>122</v>
      </c>
      <c r="B13" s="20">
        <v>6300474910</v>
      </c>
    </row>
    <row r="14" spans="1:2" s="21" customFormat="1" outlineLevel="1" x14ac:dyDescent="0.25">
      <c r="A14" s="19" t="s">
        <v>10</v>
      </c>
      <c r="B14" s="20">
        <v>1428162158.4158416</v>
      </c>
    </row>
    <row r="15" spans="1:2" s="21" customFormat="1" outlineLevel="1" x14ac:dyDescent="0.25">
      <c r="A15" s="19" t="s">
        <v>11</v>
      </c>
      <c r="B15" s="20">
        <v>1292851961.3861387</v>
      </c>
    </row>
    <row r="16" spans="1:2" s="23" customFormat="1" outlineLevel="1" x14ac:dyDescent="0.25">
      <c r="A16" s="19" t="s">
        <v>12</v>
      </c>
      <c r="B16" s="40">
        <v>14200237260</v>
      </c>
    </row>
    <row r="17" spans="1:2" s="23" customFormat="1" outlineLevel="1" x14ac:dyDescent="0.25">
      <c r="A17" s="19" t="s">
        <v>13</v>
      </c>
      <c r="B17" s="20">
        <v>14388115033</v>
      </c>
    </row>
    <row r="18" spans="1:2" s="21" customFormat="1" outlineLevel="1" x14ac:dyDescent="0.25">
      <c r="A18" s="19" t="s">
        <v>14</v>
      </c>
      <c r="B18" s="20">
        <v>7076050599</v>
      </c>
    </row>
    <row r="19" spans="1:2" s="21" customFormat="1" outlineLevel="1" x14ac:dyDescent="0.25">
      <c r="A19" s="19" t="s">
        <v>15</v>
      </c>
      <c r="B19" s="20">
        <v>20893814942</v>
      </c>
    </row>
    <row r="20" spans="1:2" s="23" customFormat="1" outlineLevel="1" x14ac:dyDescent="0.25">
      <c r="A20" s="19" t="s">
        <v>16</v>
      </c>
      <c r="B20" s="40">
        <v>8810989120</v>
      </c>
    </row>
    <row r="21" spans="1:2" s="21" customFormat="1" outlineLevel="1" x14ac:dyDescent="0.25">
      <c r="A21" s="19" t="s">
        <v>17</v>
      </c>
      <c r="B21" s="20">
        <v>5818381842</v>
      </c>
    </row>
    <row r="22" spans="1:2" s="21" customFormat="1" outlineLevel="1" x14ac:dyDescent="0.25">
      <c r="A22" s="19" t="s">
        <v>18</v>
      </c>
      <c r="B22" s="20">
        <v>9650261634</v>
      </c>
    </row>
    <row r="23" spans="1:2" s="21" customFormat="1" outlineLevel="1" x14ac:dyDescent="0.25">
      <c r="A23" s="19" t="s">
        <v>19</v>
      </c>
      <c r="B23" s="20">
        <v>5385776414</v>
      </c>
    </row>
    <row r="24" spans="1:2" s="23" customFormat="1" outlineLevel="1" x14ac:dyDescent="0.25">
      <c r="A24" s="19" t="s">
        <v>20</v>
      </c>
      <c r="B24" s="20">
        <v>5759505844</v>
      </c>
    </row>
    <row r="25" spans="1:2" s="23" customFormat="1" outlineLevel="1" x14ac:dyDescent="0.25">
      <c r="A25" s="19" t="s">
        <v>21</v>
      </c>
      <c r="B25" s="20">
        <v>11365045650</v>
      </c>
    </row>
    <row r="26" spans="1:2" s="23" customFormat="1" outlineLevel="1" x14ac:dyDescent="0.25">
      <c r="A26" s="19" t="s">
        <v>22</v>
      </c>
      <c r="B26" s="20">
        <v>15652530637</v>
      </c>
    </row>
    <row r="27" spans="1:2" s="23" customFormat="1" outlineLevel="1" x14ac:dyDescent="0.25">
      <c r="A27" s="19" t="s">
        <v>23</v>
      </c>
      <c r="B27" s="20">
        <v>5772808797</v>
      </c>
    </row>
    <row r="28" spans="1:2" s="23" customFormat="1" outlineLevel="1" x14ac:dyDescent="0.25">
      <c r="A28" s="19" t="s">
        <v>24</v>
      </c>
      <c r="B28" s="20">
        <v>7512106130</v>
      </c>
    </row>
    <row r="29" spans="1:2" s="23" customFormat="1" outlineLevel="1" x14ac:dyDescent="0.25">
      <c r="A29" s="19" t="s">
        <v>25</v>
      </c>
      <c r="B29" s="20">
        <v>9347559589</v>
      </c>
    </row>
    <row r="30" spans="1:2" s="23" customFormat="1" outlineLevel="1" x14ac:dyDescent="0.25">
      <c r="A30" s="19" t="s">
        <v>26</v>
      </c>
      <c r="B30" s="20">
        <v>19825977010</v>
      </c>
    </row>
    <row r="31" spans="1:2" s="23" customFormat="1" outlineLevel="1" x14ac:dyDescent="0.25">
      <c r="A31" s="19" t="s">
        <v>27</v>
      </c>
      <c r="B31" s="20">
        <v>9200191515</v>
      </c>
    </row>
    <row r="32" spans="1:2" s="23" customFormat="1" outlineLevel="1" x14ac:dyDescent="0.25">
      <c r="A32" s="19" t="s">
        <v>28</v>
      </c>
      <c r="B32" s="20">
        <v>18743806542</v>
      </c>
    </row>
    <row r="33" spans="1:2" s="23" customFormat="1" outlineLevel="1" x14ac:dyDescent="0.25">
      <c r="A33" s="19" t="s">
        <v>29</v>
      </c>
      <c r="B33" s="20">
        <v>12488203547</v>
      </c>
    </row>
    <row r="34" spans="1:2" s="23" customFormat="1" outlineLevel="1" x14ac:dyDescent="0.25">
      <c r="A34" s="19" t="s">
        <v>30</v>
      </c>
      <c r="B34" s="20">
        <v>12337277639</v>
      </c>
    </row>
    <row r="35" spans="1:2" s="23" customFormat="1" outlineLevel="1" x14ac:dyDescent="0.25">
      <c r="A35" s="19" t="s">
        <v>31</v>
      </c>
      <c r="B35" s="20">
        <v>16198497482.999998</v>
      </c>
    </row>
    <row r="36" spans="1:2" s="23" customFormat="1" outlineLevel="1" x14ac:dyDescent="0.25">
      <c r="A36" s="19" t="s">
        <v>32</v>
      </c>
      <c r="B36" s="20">
        <v>17764576319</v>
      </c>
    </row>
    <row r="37" spans="1:2" s="23" customFormat="1" outlineLevel="1" x14ac:dyDescent="0.25">
      <c r="A37" s="19" t="s">
        <v>33</v>
      </c>
      <c r="B37" s="20">
        <v>22882731815</v>
      </c>
    </row>
    <row r="38" spans="1:2" s="23" customFormat="1" outlineLevel="1" x14ac:dyDescent="0.25">
      <c r="A38" s="19" t="s">
        <v>34</v>
      </c>
      <c r="B38" s="20">
        <v>7383905477</v>
      </c>
    </row>
    <row r="39" spans="1:2" s="23" customFormat="1" outlineLevel="1" x14ac:dyDescent="0.25">
      <c r="A39" s="19" t="s">
        <v>35</v>
      </c>
      <c r="B39" s="20">
        <v>12423743774</v>
      </c>
    </row>
    <row r="40" spans="1:2" s="23" customFormat="1" outlineLevel="1" x14ac:dyDescent="0.25">
      <c r="A40" s="19" t="s">
        <v>36</v>
      </c>
      <c r="B40" s="20">
        <v>14187262851</v>
      </c>
    </row>
    <row r="41" spans="1:2" s="23" customFormat="1" outlineLevel="1" x14ac:dyDescent="0.25">
      <c r="A41" s="19" t="s">
        <v>37</v>
      </c>
      <c r="B41" s="20">
        <v>9099377756</v>
      </c>
    </row>
    <row r="42" spans="1:2" s="23" customFormat="1" outlineLevel="1" x14ac:dyDescent="0.25">
      <c r="A42" s="19" t="s">
        <v>38</v>
      </c>
      <c r="B42" s="20">
        <v>7416098511</v>
      </c>
    </row>
    <row r="43" spans="1:2" s="23" customFormat="1" outlineLevel="1" x14ac:dyDescent="0.25">
      <c r="A43" s="19" t="s">
        <v>39</v>
      </c>
      <c r="B43" s="20">
        <v>16654736652</v>
      </c>
    </row>
    <row r="44" spans="1:2" s="23" customFormat="1" outlineLevel="1" x14ac:dyDescent="0.25">
      <c r="A44" s="19" t="s">
        <v>40</v>
      </c>
      <c r="B44" s="20">
        <v>12006016561</v>
      </c>
    </row>
    <row r="45" spans="1:2" s="23" customFormat="1" outlineLevel="1" x14ac:dyDescent="0.25">
      <c r="A45" s="19" t="s">
        <v>41</v>
      </c>
      <c r="B45" s="20">
        <v>14602426835</v>
      </c>
    </row>
    <row r="46" spans="1:2" s="23" customFormat="1" outlineLevel="1" x14ac:dyDescent="0.25">
      <c r="A46" s="19" t="s">
        <v>42</v>
      </c>
      <c r="B46" s="20">
        <v>16600395825</v>
      </c>
    </row>
    <row r="47" spans="1:2" s="23" customFormat="1" outlineLevel="1" x14ac:dyDescent="0.25">
      <c r="A47" s="19" t="s">
        <v>43</v>
      </c>
      <c r="B47" s="20">
        <v>9490692823</v>
      </c>
    </row>
    <row r="48" spans="1:2" s="23" customFormat="1" outlineLevel="1" x14ac:dyDescent="0.25">
      <c r="A48" s="19" t="s">
        <v>44</v>
      </c>
      <c r="B48" s="20">
        <v>14966356774</v>
      </c>
    </row>
    <row r="49" spans="1:2" s="23" customFormat="1" outlineLevel="1" x14ac:dyDescent="0.25">
      <c r="A49" s="19" t="s">
        <v>45</v>
      </c>
      <c r="B49" s="20">
        <v>16628059484</v>
      </c>
    </row>
    <row r="50" spans="1:2" s="23" customFormat="1" outlineLevel="1" x14ac:dyDescent="0.25">
      <c r="A50" s="19" t="s">
        <v>46</v>
      </c>
      <c r="B50" s="20">
        <v>11545020876</v>
      </c>
    </row>
    <row r="51" spans="1:2" s="23" customFormat="1" outlineLevel="1" x14ac:dyDescent="0.25">
      <c r="A51" s="19" t="s">
        <v>47</v>
      </c>
      <c r="B51" s="20">
        <v>11069859631</v>
      </c>
    </row>
    <row r="52" spans="1:2" s="23" customFormat="1" outlineLevel="1" x14ac:dyDescent="0.25">
      <c r="A52" s="19" t="s">
        <v>48</v>
      </c>
      <c r="B52" s="20">
        <v>16462254401</v>
      </c>
    </row>
    <row r="53" spans="1:2" s="23" customFormat="1" outlineLevel="1" x14ac:dyDescent="0.25">
      <c r="A53" s="19" t="s">
        <v>49</v>
      </c>
      <c r="B53" s="20">
        <v>29122451003</v>
      </c>
    </row>
    <row r="54" spans="1:2" s="23" customFormat="1" outlineLevel="1" x14ac:dyDescent="0.25">
      <c r="A54" s="19" t="s">
        <v>50</v>
      </c>
      <c r="B54" s="20">
        <v>19110837484</v>
      </c>
    </row>
    <row r="55" spans="1:2" s="23" customFormat="1" outlineLevel="1" x14ac:dyDescent="0.25">
      <c r="A55" s="19" t="s">
        <v>51</v>
      </c>
      <c r="B55" s="20">
        <v>14355039068</v>
      </c>
    </row>
    <row r="56" spans="1:2" s="23" customFormat="1" outlineLevel="1" x14ac:dyDescent="0.25">
      <c r="A56" s="19" t="s">
        <v>52</v>
      </c>
      <c r="B56" s="20">
        <v>10742553232</v>
      </c>
    </row>
    <row r="57" spans="1:2" s="23" customFormat="1" outlineLevel="1" x14ac:dyDescent="0.25">
      <c r="A57" s="19" t="s">
        <v>53</v>
      </c>
      <c r="B57" s="20">
        <v>12944688820</v>
      </c>
    </row>
    <row r="58" spans="1:2" s="23" customFormat="1" outlineLevel="1" x14ac:dyDescent="0.25">
      <c r="A58" s="19" t="s">
        <v>54</v>
      </c>
      <c r="B58" s="20">
        <v>11689433662</v>
      </c>
    </row>
    <row r="59" spans="1:2" s="23" customFormat="1" outlineLevel="1" x14ac:dyDescent="0.25">
      <c r="A59" s="19" t="s">
        <v>55</v>
      </c>
      <c r="B59" s="20">
        <v>11397659254</v>
      </c>
    </row>
    <row r="60" spans="1:2" s="23" customFormat="1" outlineLevel="1" x14ac:dyDescent="0.25">
      <c r="A60" s="19" t="s">
        <v>56</v>
      </c>
      <c r="B60" s="20">
        <v>16236395384</v>
      </c>
    </row>
    <row r="61" spans="1:2" s="23" customFormat="1" outlineLevel="1" x14ac:dyDescent="0.25">
      <c r="A61" s="19" t="s">
        <v>57</v>
      </c>
      <c r="B61" s="20">
        <v>6151462908.9075203</v>
      </c>
    </row>
    <row r="62" spans="1:2" s="23" customFormat="1" outlineLevel="1" x14ac:dyDescent="0.25">
      <c r="A62" s="19" t="s">
        <v>58</v>
      </c>
      <c r="B62" s="20">
        <v>24188206629</v>
      </c>
    </row>
    <row r="63" spans="1:2" s="23" customFormat="1" outlineLevel="1" x14ac:dyDescent="0.25">
      <c r="A63" s="19" t="s">
        <v>59</v>
      </c>
      <c r="B63" s="20">
        <v>22229863427</v>
      </c>
    </row>
    <row r="64" spans="1:2" s="23" customFormat="1" outlineLevel="1" x14ac:dyDescent="0.25">
      <c r="A64" s="19" t="s">
        <v>60</v>
      </c>
      <c r="B64" s="20">
        <v>23200278421</v>
      </c>
    </row>
    <row r="65" spans="1:2" s="23" customFormat="1" outlineLevel="1" x14ac:dyDescent="0.25">
      <c r="A65" s="19" t="s">
        <v>61</v>
      </c>
      <c r="B65" s="20">
        <v>33729146012</v>
      </c>
    </row>
    <row r="66" spans="1:2" s="23" customFormat="1" outlineLevel="1" x14ac:dyDescent="0.25">
      <c r="A66" s="19" t="s">
        <v>62</v>
      </c>
      <c r="B66" s="20">
        <v>25741331764</v>
      </c>
    </row>
    <row r="67" spans="1:2" s="23" customFormat="1" outlineLevel="1" x14ac:dyDescent="0.25">
      <c r="A67" s="19" t="s">
        <v>63</v>
      </c>
      <c r="B67" s="20">
        <v>10895316694.06304</v>
      </c>
    </row>
    <row r="68" spans="1:2" s="23" customFormat="1" outlineLevel="1" x14ac:dyDescent="0.25">
      <c r="A68" s="19" t="s">
        <v>64</v>
      </c>
      <c r="B68" s="20">
        <v>15574902572</v>
      </c>
    </row>
    <row r="69" spans="1:2" s="22" customFormat="1" outlineLevel="1" x14ac:dyDescent="0.25">
      <c r="A69" s="19" t="s">
        <v>65</v>
      </c>
      <c r="B69" s="20">
        <v>11085498362</v>
      </c>
    </row>
    <row r="70" spans="1:2" s="23" customFormat="1" outlineLevel="1" x14ac:dyDescent="0.25">
      <c r="A70" s="19" t="s">
        <v>66</v>
      </c>
      <c r="B70" s="20">
        <v>15569378930</v>
      </c>
    </row>
    <row r="71" spans="1:2" s="23" customFormat="1" outlineLevel="1" x14ac:dyDescent="0.25">
      <c r="A71" s="19" t="s">
        <v>67</v>
      </c>
      <c r="B71" s="20">
        <v>19872456988.21376</v>
      </c>
    </row>
    <row r="72" spans="1:2" s="23" customFormat="1" outlineLevel="1" x14ac:dyDescent="0.25">
      <c r="A72" s="19" t="s">
        <v>68</v>
      </c>
      <c r="B72" s="20">
        <v>9279916346</v>
      </c>
    </row>
    <row r="73" spans="1:2" s="23" customFormat="1" outlineLevel="1" x14ac:dyDescent="0.25">
      <c r="A73" s="19" t="s">
        <v>69</v>
      </c>
      <c r="B73" s="20">
        <v>11879598172</v>
      </c>
    </row>
    <row r="74" spans="1:2" s="23" customFormat="1" outlineLevel="1" x14ac:dyDescent="0.25">
      <c r="A74" s="19" t="s">
        <v>70</v>
      </c>
      <c r="B74" s="20">
        <v>14944234555</v>
      </c>
    </row>
    <row r="75" spans="1:2" s="23" customFormat="1" outlineLevel="1" x14ac:dyDescent="0.25">
      <c r="A75" s="19" t="s">
        <v>71</v>
      </c>
      <c r="B75" s="20">
        <v>8486287813</v>
      </c>
    </row>
    <row r="76" spans="1:2" s="23" customFormat="1" outlineLevel="1" x14ac:dyDescent="0.25">
      <c r="A76" s="19" t="s">
        <v>72</v>
      </c>
      <c r="B76" s="20">
        <v>7048832262</v>
      </c>
    </row>
    <row r="77" spans="1:2" s="23" customFormat="1" outlineLevel="1" x14ac:dyDescent="0.25">
      <c r="A77" s="19" t="s">
        <v>73</v>
      </c>
      <c r="B77" s="20">
        <v>5348779190</v>
      </c>
    </row>
    <row r="78" spans="1:2" s="21" customFormat="1" outlineLevel="1" x14ac:dyDescent="0.25">
      <c r="A78" s="19" t="s">
        <v>74</v>
      </c>
      <c r="B78" s="20">
        <v>5466387046</v>
      </c>
    </row>
    <row r="79" spans="1:2" s="21" customFormat="1" outlineLevel="1" x14ac:dyDescent="0.25">
      <c r="A79" s="19" t="s">
        <v>75</v>
      </c>
      <c r="B79" s="20">
        <v>16518448889</v>
      </c>
    </row>
    <row r="80" spans="1:2" s="21" customFormat="1" outlineLevel="1" x14ac:dyDescent="0.25">
      <c r="A80" s="19" t="s">
        <v>76</v>
      </c>
      <c r="B80" s="20">
        <v>8675202615</v>
      </c>
    </row>
    <row r="81" spans="1:2" s="21" customFormat="1" outlineLevel="1" x14ac:dyDescent="0.25">
      <c r="A81" s="19" t="s">
        <v>77</v>
      </c>
      <c r="B81" s="20">
        <v>16760013498</v>
      </c>
    </row>
    <row r="82" spans="1:2" s="23" customFormat="1" outlineLevel="1" x14ac:dyDescent="0.25">
      <c r="A82" s="19" t="s">
        <v>78</v>
      </c>
      <c r="B82" s="20">
        <v>12438755743</v>
      </c>
    </row>
    <row r="83" spans="1:2" s="21" customFormat="1" outlineLevel="1" x14ac:dyDescent="0.25">
      <c r="A83" s="19" t="s">
        <v>79</v>
      </c>
      <c r="B83" s="20">
        <v>14593425402</v>
      </c>
    </row>
    <row r="84" spans="1:2" s="21" customFormat="1" outlineLevel="1" x14ac:dyDescent="0.25">
      <c r="A84" s="19" t="s">
        <v>80</v>
      </c>
      <c r="B84" s="20">
        <v>6689468251</v>
      </c>
    </row>
    <row r="85" spans="1:2" s="21" customFormat="1" outlineLevel="1" x14ac:dyDescent="0.25">
      <c r="A85" s="19" t="s">
        <v>81</v>
      </c>
      <c r="B85" s="20">
        <v>8186369892</v>
      </c>
    </row>
    <row r="86" spans="1:2" s="21" customFormat="1" outlineLevel="1" x14ac:dyDescent="0.25">
      <c r="A86" s="19" t="s">
        <v>82</v>
      </c>
      <c r="B86" s="20">
        <v>28561249598</v>
      </c>
    </row>
    <row r="87" spans="1:2" s="21" customFormat="1" outlineLevel="1" x14ac:dyDescent="0.25">
      <c r="A87" s="19" t="s">
        <v>83</v>
      </c>
      <c r="B87" s="20">
        <v>34980509996</v>
      </c>
    </row>
    <row r="88" spans="1:2" s="21" customFormat="1" outlineLevel="1" x14ac:dyDescent="0.25">
      <c r="A88" s="19" t="s">
        <v>84</v>
      </c>
      <c r="B88" s="20">
        <v>6950846586</v>
      </c>
    </row>
    <row r="89" spans="1:2" s="21" customFormat="1" outlineLevel="1" x14ac:dyDescent="0.25">
      <c r="A89" s="19" t="s">
        <v>85</v>
      </c>
      <c r="B89" s="20">
        <v>11116163961</v>
      </c>
    </row>
    <row r="90" spans="1:2" s="21" customFormat="1" outlineLevel="1" x14ac:dyDescent="0.25">
      <c r="A90" s="19" t="s">
        <v>86</v>
      </c>
      <c r="B90" s="20">
        <v>21274070645</v>
      </c>
    </row>
    <row r="91" spans="1:2" s="21" customFormat="1" outlineLevel="1" x14ac:dyDescent="0.25">
      <c r="A91" s="19" t="s">
        <v>87</v>
      </c>
      <c r="B91" s="20">
        <v>2826770201</v>
      </c>
    </row>
    <row r="92" spans="1:2" s="21" customFormat="1" outlineLevel="1" x14ac:dyDescent="0.25">
      <c r="A92" s="19" t="s">
        <v>88</v>
      </c>
      <c r="B92" s="20">
        <v>4775546619</v>
      </c>
    </row>
    <row r="93" spans="1:2" s="21" customFormat="1" outlineLevel="1" x14ac:dyDescent="0.25">
      <c r="A93" s="19" t="s">
        <v>89</v>
      </c>
      <c r="B93" s="20">
        <v>23755514236</v>
      </c>
    </row>
    <row r="94" spans="1:2" s="21" customFormat="1" outlineLevel="1" x14ac:dyDescent="0.25">
      <c r="A94" s="19" t="s">
        <v>90</v>
      </c>
      <c r="B94" s="20">
        <v>22463613073</v>
      </c>
    </row>
    <row r="95" spans="1:2" s="21" customFormat="1" outlineLevel="1" x14ac:dyDescent="0.25">
      <c r="A95" s="19" t="s">
        <v>91</v>
      </c>
      <c r="B95" s="20">
        <v>20949816946</v>
      </c>
    </row>
    <row r="96" spans="1:2" s="21" customFormat="1" outlineLevel="1" x14ac:dyDescent="0.25">
      <c r="A96" s="19" t="s">
        <v>92</v>
      </c>
      <c r="B96" s="20">
        <v>14104036918</v>
      </c>
    </row>
    <row r="97" spans="1:2" s="21" customFormat="1" outlineLevel="1" x14ac:dyDescent="0.25">
      <c r="A97" s="19" t="s">
        <v>93</v>
      </c>
      <c r="B97" s="20">
        <v>1396272140.5940592</v>
      </c>
    </row>
    <row r="98" spans="1:2" s="21" customFormat="1" outlineLevel="1" x14ac:dyDescent="0.25">
      <c r="A98" s="19" t="s">
        <v>94</v>
      </c>
      <c r="B98" s="20">
        <v>1211346171.2871287</v>
      </c>
    </row>
    <row r="99" spans="1:2" s="21" customFormat="1" outlineLevel="1" x14ac:dyDescent="0.25">
      <c r="A99" s="19" t="s">
        <v>95</v>
      </c>
      <c r="B99" s="20">
        <v>1239693623.7623763</v>
      </c>
    </row>
    <row r="100" spans="1:2" s="21" customFormat="1" outlineLevel="1" x14ac:dyDescent="0.25">
      <c r="A100" s="19" t="s">
        <v>96</v>
      </c>
      <c r="B100" s="20">
        <v>1625508018.1759996</v>
      </c>
    </row>
    <row r="101" spans="1:2" s="17" customFormat="1" outlineLevel="1" x14ac:dyDescent="0.25">
      <c r="A101" s="19"/>
      <c r="B101" s="24">
        <f>SUM(B4:B100)</f>
        <v>1276966895152.1125</v>
      </c>
    </row>
    <row r="103" spans="1:2" x14ac:dyDescent="0.25">
      <c r="B103" s="28"/>
    </row>
  </sheetData>
  <sheetProtection password="C9F1" sheet="1" objects="1" scenarios="1"/>
  <customSheetViews>
    <customSheetView guid="{7043DB3C-32B3-43B5-9ACE-4B1C78863594}" scale="75" state="hidden">
      <selection activeCell="A19" sqref="A19"/>
      <pageMargins left="0.75" right="0.75" top="1" bottom="1" header="0" footer="0"/>
      <headerFooter alignWithMargins="0"/>
    </customSheetView>
  </customSheetViews>
  <phoneticPr fontId="0" type="noConversion"/>
  <pageMargins left="0.75" right="0.75" top="1" bottom="1" header="0" footer="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27</vt:i4>
      </vt:variant>
    </vt:vector>
  </HeadingPairs>
  <TitlesOfParts>
    <vt:vector size="39" baseType="lpstr">
      <vt:lpstr>Verificaciones</vt:lpstr>
      <vt:lpstr>POA</vt:lpstr>
      <vt:lpstr>Puntajes</vt:lpstr>
      <vt:lpstr>Puntaje CF</vt:lpstr>
      <vt:lpstr>Puntaje Exp</vt:lpstr>
      <vt:lpstr>Puntaje CT</vt:lpstr>
      <vt:lpstr>Cap Organización</vt:lpstr>
      <vt:lpstr>Saldo CtosEjecución</vt:lpstr>
      <vt:lpstr>Capacidad Residual</vt:lpstr>
      <vt:lpstr>Contratos Ejecutados</vt:lpstr>
      <vt:lpstr>Contratos en Ejecucion</vt:lpstr>
      <vt:lpstr>PO</vt:lpstr>
      <vt:lpstr>AnticipoM1</vt:lpstr>
      <vt:lpstr>AnticipoM2</vt:lpstr>
      <vt:lpstr>AnticipoM3</vt:lpstr>
      <vt:lpstr>AnticipoM4</vt:lpstr>
      <vt:lpstr>'Cap Organización'!Área_de_impresión</vt:lpstr>
      <vt:lpstr>'Capacidad Residual'!Área_de_impresión</vt:lpstr>
      <vt:lpstr>'Contratos Ejecutados'!Área_de_impresión</vt:lpstr>
      <vt:lpstr>POA!Área_de_impresión</vt:lpstr>
      <vt:lpstr>'Puntaje CF'!Área_de_impresión</vt:lpstr>
      <vt:lpstr>'Puntaje CT'!Área_de_impresión</vt:lpstr>
      <vt:lpstr>'Puntaje Exp'!Área_de_impresión</vt:lpstr>
      <vt:lpstr>Puntajes!Área_de_impresión</vt:lpstr>
      <vt:lpstr>'Saldo CtosEjecución'!Área_de_impresión</vt:lpstr>
      <vt:lpstr>CapFinanciera1</vt:lpstr>
      <vt:lpstr>CapFinanciera2</vt:lpstr>
      <vt:lpstr>CapFinanciera3</vt:lpstr>
      <vt:lpstr>CapFinanciera4</vt:lpstr>
      <vt:lpstr>CapTecnica1</vt:lpstr>
      <vt:lpstr>CapTecnica2</vt:lpstr>
      <vt:lpstr>Experiencia1</vt:lpstr>
      <vt:lpstr>Experiencia2</vt:lpstr>
      <vt:lpstr>Experiencia3</vt:lpstr>
      <vt:lpstr>PlazoM1</vt:lpstr>
      <vt:lpstr>PlazoM2</vt:lpstr>
      <vt:lpstr>PlazoM3</vt:lpstr>
      <vt:lpstr>PlazoM4</vt:lpstr>
      <vt:lpstr>SALACTUAL</vt:lpstr>
    </vt:vector>
  </TitlesOfParts>
  <Company>Universidad del 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 2014</dc:creator>
  <cp:lastModifiedBy>Juan Pablo Aricapa Granada</cp:lastModifiedBy>
  <cp:lastPrinted>2021-04-14T16:12:57Z</cp:lastPrinted>
  <dcterms:created xsi:type="dcterms:W3CDTF">2005-03-19T14:11:58Z</dcterms:created>
  <dcterms:modified xsi:type="dcterms:W3CDTF">2024-08-28T20:54:45Z</dcterms:modified>
</cp:coreProperties>
</file>