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lfonseca_educacionbogota_gov_co/Documents/D. serv adm/CONTRATOS/SUM CARROTANQUES 2 PERIODO/01_DOCUMENTOS_PREVIOS/"/>
    </mc:Choice>
  </mc:AlternateContent>
  <xr:revisionPtr revIDLastSave="0" documentId="8_{5BB43E63-5980-49A0-BEF9-B1CFFBC4ADB6}" xr6:coauthVersionLast="47" xr6:coauthVersionMax="47" xr10:uidLastSave="{00000000-0000-0000-0000-000000000000}"/>
  <bookViews>
    <workbookView xWindow="-109" yWindow="-109" windowWidth="26301" windowHeight="14169" xr2:uid="{028C8F45-33C1-4DB9-8B18-619A94682A15}"/>
  </bookViews>
  <sheets>
    <sheet name="PROYECCION PRESUPUESTAL M3" sheetId="3" r:id="rId1"/>
    <sheet name="CORREOS" sheetId="4" r:id="rId2"/>
    <sheet name="PROYECCION METROS CUBICOS" sheetId="5" state="hidden" r:id="rId3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" l="1"/>
  <c r="D19" i="3" s="1"/>
  <c r="M11" i="3"/>
  <c r="L11" i="3"/>
  <c r="M5" i="3"/>
  <c r="M4" i="3"/>
  <c r="L12" i="3"/>
  <c r="M12" i="3"/>
  <c r="M15" i="3"/>
  <c r="L15" i="3"/>
  <c r="M14" i="3"/>
  <c r="L14" i="3"/>
  <c r="M13" i="3"/>
  <c r="L13" i="3"/>
  <c r="H19" i="3" l="1"/>
  <c r="B6" i="5"/>
  <c r="C6" i="5" s="1"/>
  <c r="C5" i="5"/>
  <c r="C4" i="5"/>
  <c r="C3" i="5"/>
  <c r="C2" i="5"/>
  <c r="B8" i="5" l="1"/>
</calcChain>
</file>

<file path=xl/sharedStrings.xml><?xml version="1.0" encoding="utf-8"?>
<sst xmlns="http://schemas.openxmlformats.org/spreadsheetml/2006/main" count="146" uniqueCount="109">
  <si>
    <t>ACUALIANZA &amp; BAQUERO S.A.S</t>
  </si>
  <si>
    <t>Demás Instituciones Educativas de la Secretaría de Educación del Distrito que lo requieran</t>
  </si>
  <si>
    <t>3.1</t>
  </si>
  <si>
    <t>m3</t>
  </si>
  <si>
    <t>3,2</t>
  </si>
  <si>
    <t>3,3</t>
  </si>
  <si>
    <t>3,4</t>
  </si>
  <si>
    <t>3,5</t>
  </si>
  <si>
    <t>ITEM</t>
  </si>
  <si>
    <t xml:space="preserve">Suministrar agua potable, mediante el sistema de carrotanques a la Institución educativa José Celestino Mutis ubicado en la localidad 19 de Ciudad Bolívar kilómetro 10 vía Quiba </t>
  </si>
  <si>
    <t>Suministrar agua potable, mediante el sistema de carrotanques a la Institución educativaJ 2.	Colegio Nuevo Horizonte Sede Torca ubicado en la localidad 1 de Usaquén</t>
  </si>
  <si>
    <t>CATEGORIA</t>
  </si>
  <si>
    <t>PRODUCTO</t>
  </si>
  <si>
    <t>Unidad</t>
  </si>
  <si>
    <t>Precio Unitario  por m3</t>
  </si>
  <si>
    <t>N/A</t>
  </si>
  <si>
    <t>Abastecemos Agua Potable Aprisa Ltda</t>
  </si>
  <si>
    <t>ACUAEXPRES DE COLOMBIA SAS</t>
  </si>
  <si>
    <t> ACUATIEMPO SAS &lt;acuatiempo02@gmail.com&gt;</t>
  </si>
  <si>
    <t xml:space="preserve"> comercial@knocolombia.com &lt;comercial@knocolombia.com&gt;</t>
  </si>
  <si>
    <t xml:space="preserve"> aprisaltda@gmail.com &lt;aprisaltda@gmail.com&gt;</t>
  </si>
  <si>
    <t xml:space="preserve"> acuatiempos2019@gmail.com &lt;acuatiempos2019@gmail.com&gt;</t>
  </si>
  <si>
    <t xml:space="preserve"> agua.potablebaquero@yahoo.com &lt;agua.potablebaquero@yahoo.com&gt;</t>
  </si>
  <si>
    <t xml:space="preserve"> transaguaarr@hotmail.com &lt;transaguaarr@hotmail.com&gt;</t>
  </si>
  <si>
    <t xml:space="preserve"> alf038@hotmail.com &lt;alf038@hotmail.com&gt;</t>
  </si>
  <si>
    <t xml:space="preserve"> APRISALTDA@HOTMAIL.COM &lt;APRISALTDA@HOTMAIL.COM&gt;</t>
  </si>
  <si>
    <t xml:space="preserve"> wleon@sgingenieriaenductos.com &lt;wleon@sgingenieriaenductos.com&gt;</t>
  </si>
  <si>
    <t xml:space="preserve"> ventas@aguasjb.com &lt;ventas@aguasjb.com&gt;</t>
  </si>
  <si>
    <t xml:space="preserve"> licitaciones@montajesdemarca.com &lt;licitaciones@montajesdemarca.com&gt;</t>
  </si>
  <si>
    <t xml:space="preserve"> info@incasursl.com &lt;info@incasursl.com&gt;</t>
  </si>
  <si>
    <t xml:space="preserve"> comercial@upsistemas.com &lt;comercial@upsistemas.com&gt;</t>
  </si>
  <si>
    <t xml:space="preserve"> admonezg@gmail.com &lt;admonezg@gmail.com&gt;</t>
  </si>
  <si>
    <t xml:space="preserve"> alexander.rodriguez@cpaingenieria.com &lt;alexander.rodriguez@cpaingenieria.com&gt;</t>
  </si>
  <si>
    <t xml:space="preserve"> juan.isaza@puretechltd.com &lt;juan.isaza@puretechltd.com&gt;</t>
  </si>
  <si>
    <t xml:space="preserve"> licitaciones@ingesem.co &lt;licitaciones@ingesem.co&gt;</t>
  </si>
  <si>
    <t xml:space="preserve"> luisyan.lopez@aguasdebogota.com.co &lt;luisyan.lopez@aguasdebogota.com.co&gt;</t>
  </si>
  <si>
    <t xml:space="preserve"> tecniinversiones@outlook.com &lt;tecniinversiones@outlook.com&gt;</t>
  </si>
  <si>
    <t xml:space="preserve"> nelsonzuluaga1982@gmail.com &lt;nelsonzuluaga1982@gmail.com&gt;</t>
  </si>
  <si>
    <t xml:space="preserve"> contacto@niteiku.com &lt;contacto@niteiku.com&gt;</t>
  </si>
  <si>
    <t xml:space="preserve"> yesidd14@hotmail.com &lt;yesidd14@hotmail.com&gt;</t>
  </si>
  <si>
    <t xml:space="preserve"> ps.licitaciones@gmail.com &lt;ps.licitaciones@gmail.com&gt;</t>
  </si>
  <si>
    <t xml:space="preserve"> licitaciones@interambiente.com.co &lt;licitaciones@interambiente.com.co&gt;</t>
  </si>
  <si>
    <t xml:space="preserve"> licitaciones@gng.com.co &lt;licitaciones@gng.com.co&gt;</t>
  </si>
  <si>
    <t xml:space="preserve"> ccivinging@gmail.com &lt;ccivinging@gmail.com&gt;</t>
  </si>
  <si>
    <t xml:space="preserve"> vallejohingenieros@gmail.com &lt;vallejohingenieros@gmail.com&gt;</t>
  </si>
  <si>
    <t xml:space="preserve"> secop2@consultecnicos.com &lt;secop2@consultecnicos.com&gt;</t>
  </si>
  <si>
    <t xml:space="preserve"> ceam@corpoceam.org &lt;ceam@corpoceam.org&gt;</t>
  </si>
  <si>
    <t xml:space="preserve"> ncringenieria@gmail.com &lt;ncringenieria@gmail.com&gt;</t>
  </si>
  <si>
    <t xml:space="preserve"> djosi363@gmail.com &lt;djosi363@gmail.com&gt;</t>
  </si>
  <si>
    <t xml:space="preserve"> gerencia.g@serarco.com &lt;gerencia.g@serarco.com&gt;</t>
  </si>
  <si>
    <t xml:space="preserve"> licitaciones-ing.juanvillany@outlook.com &lt;licitaciones-ing.juanvillany@outlook.com&gt;</t>
  </si>
  <si>
    <t xml:space="preserve"> colombia@cdmsmith.co &lt;colombia@cdmsmith.co&gt;</t>
  </si>
  <si>
    <t xml:space="preserve"> ticsacolombia@ticsa.com.mx &lt;ticsacolombia@ticsa.com.mx&gt;</t>
  </si>
  <si>
    <t xml:space="preserve"> licitaciones@emprociv.com &lt;licitaciones@emprociv.com&gt;</t>
  </si>
  <si>
    <t xml:space="preserve"> imegaestructuras2@gmail.com &lt;imegaestructuras2@gmail.com&gt;</t>
  </si>
  <si>
    <t xml:space="preserve"> colicitaciones@sgs.com &lt;colicitaciones@sgs.com&gt;</t>
  </si>
  <si>
    <t xml:space="preserve"> equipodetrabajo@valempa.com &lt;equipodetrabajo@valempa.com&gt;</t>
  </si>
  <si>
    <t xml:space="preserve"> contacto@powertek.com.co &lt;contacto@powertek.com.co&gt;</t>
  </si>
  <si>
    <t xml:space="preserve"> licitacionesjem@gmail.com &lt;licitacionesjem@gmail.com&gt;</t>
  </si>
  <si>
    <t xml:space="preserve"> info@shi-colombia.com &lt;info@shi-colombia.com&gt;</t>
  </si>
  <si>
    <t xml:space="preserve"> atg@atgltda.com &lt;atg@atgltda.com&gt;</t>
  </si>
  <si>
    <t xml:space="preserve"> analista.licitaciones@engevix.com.br &lt;analista.licitaciones@engevix.com.br&gt;</t>
  </si>
  <si>
    <t xml:space="preserve"> inprosersas@gmail.com &lt;inprosersas@gmail.com&gt;</t>
  </si>
  <si>
    <t xml:space="preserve"> sandraparrab@hotmail.com &lt;sandraparrab@hotmail.com&gt;</t>
  </si>
  <si>
    <t xml:space="preserve"> sospitia@igihm.net &lt;sospitia@igihm.net&gt;</t>
  </si>
  <si>
    <t xml:space="preserve"> concreambiente@gmail.com &lt;concreambiente@gmail.com&gt;</t>
  </si>
  <si>
    <t xml:space="preserve"> info.pravne@gmail.com &lt;info.pravne@gmail.com&gt;</t>
  </si>
  <si>
    <t xml:space="preserve"> gramirez@fccco.com &lt;gramirez@fccco.com&gt;</t>
  </si>
  <si>
    <t xml:space="preserve"> correspondencia@hidramsa.com.co &lt;correspondencia@hidramsa.com.co&gt;</t>
  </si>
  <si>
    <t xml:space="preserve"> gerencia@ldsingenieria.com.co &lt;gerencia@ldsingenieria.com.co&gt;</t>
  </si>
  <si>
    <t xml:space="preserve"> lrodriguez@tecnoaguas.com.co &lt;lrodriguez@tecnoaguas.com.co&gt;</t>
  </si>
  <si>
    <t xml:space="preserve"> pluismiv@hotmail.com &lt;pluismiv@hotmail.com&gt;</t>
  </si>
  <si>
    <t xml:space="preserve"> mcjcingenierialtda@outlook.com &lt;mcjcingenierialtda@outlook.com&gt;</t>
  </si>
  <si>
    <t xml:space="preserve"> antoniocamargo27@gmail.com &lt;antoniocamargo27@gmail.com&gt;</t>
  </si>
  <si>
    <t xml:space="preserve"> velasquezdavm@gmail.com &lt;velasquezdavm@gmail.com&gt;</t>
  </si>
  <si>
    <t xml:space="preserve"> aguahorizonte@hotmail.com &lt;aguahorizonte@hotmail.com&gt;</t>
  </si>
  <si>
    <t xml:space="preserve"> bayonalopez@gmail.com &lt;bayonalopez@gmail.com&gt;</t>
  </si>
  <si>
    <t>PROVEEDOR</t>
  </si>
  <si>
    <t>ABRIL</t>
  </si>
  <si>
    <t>MAYO</t>
  </si>
  <si>
    <t>JUNIO</t>
  </si>
  <si>
    <t>JULIO</t>
  </si>
  <si>
    <t>MES</t>
  </si>
  <si>
    <t>CANTIDAD DE MTS CUBICOS</t>
  </si>
  <si>
    <t>VALOR PAGADO</t>
  </si>
  <si>
    <t>PROMEDIO CONSUMO Y PROMEDIO PAGADO</t>
  </si>
  <si>
    <t xml:space="preserve">CANTIDAD REQUERIDA DE Mt3 POR LA SED </t>
  </si>
  <si>
    <t>promedio mes</t>
  </si>
  <si>
    <t>PRECIOS UNITARIOS DE REFERENCIA</t>
  </si>
  <si>
    <t>vr promedio m3</t>
  </si>
  <si>
    <t>plazo de tres meses</t>
  </si>
  <si>
    <t>vr redondeado</t>
  </si>
  <si>
    <t>vr presupuesto</t>
  </si>
  <si>
    <t>Nota: El lugar de suministro de Agua puede ser indicado al proveedor en cualquier localidad de la ciudad de Bogotá,  (Ver listado de sedes)</t>
  </si>
  <si>
    <t>cantidad m3 x mes</t>
  </si>
  <si>
    <t>cant m3 estimada para 3 meses</t>
  </si>
  <si>
    <t>HISTORICO</t>
  </si>
  <si>
    <t>Precio Unit x m3
Zona Urbana</t>
  </si>
  <si>
    <t>Precio Unit x m3
Zona Rural</t>
  </si>
  <si>
    <t>Precio Unit de Referencia x m3
Zona Urbana</t>
  </si>
  <si>
    <t>Precio Unit de Referencia x m3
Zona Rural</t>
  </si>
  <si>
    <t>Precio Unitario de Referencia por m3</t>
  </si>
  <si>
    <t>COMPARATIVO DE COTIZACIONES</t>
  </si>
  <si>
    <r>
      <t xml:space="preserve">SUMINISTRO DE AGUA POTABLE EN CARROTANQUES </t>
    </r>
    <r>
      <rPr>
        <b/>
        <sz val="10"/>
        <color theme="1"/>
        <rFont val="Arial"/>
        <family val="2"/>
      </rPr>
      <t>ENTREGANDO EN UN SOLO PUNTO (SEDE)</t>
    </r>
  </si>
  <si>
    <r>
      <t xml:space="preserve">SUMINISTRO DE AGUA POTABLE EN CARROTANQUES </t>
    </r>
    <r>
      <rPr>
        <b/>
        <sz val="10"/>
        <color theme="1"/>
        <rFont val="Arial"/>
        <family val="2"/>
      </rPr>
      <t>ENTREGANDO EN DOS PUNTOS (SEDES)</t>
    </r>
  </si>
  <si>
    <r>
      <t>SUMINISTRO DE AGUA POTABLE EN CARROTANQUES E</t>
    </r>
    <r>
      <rPr>
        <b/>
        <sz val="10"/>
        <color theme="1"/>
        <rFont val="Arial"/>
        <family val="2"/>
      </rPr>
      <t>NTREGANDO EN TRES PUNTOS (SEDES)</t>
    </r>
  </si>
  <si>
    <r>
      <t>SUMINISTRO DE AGUA POTABLE EN CARROTANQUES E</t>
    </r>
    <r>
      <rPr>
        <b/>
        <sz val="10"/>
        <color theme="1"/>
        <rFont val="Arial"/>
        <family val="2"/>
      </rPr>
      <t>NTREGANDO EN CUATRO PUNTOS (SEDES)</t>
    </r>
  </si>
  <si>
    <r>
      <t xml:space="preserve">SUMINISTRO DE AGUA POTABLE EN CARROTANQUES </t>
    </r>
    <r>
      <rPr>
        <b/>
        <sz val="10"/>
        <color theme="1"/>
        <rFont val="Arial"/>
        <family val="2"/>
      </rPr>
      <t>ENTREGANDO EN CINCO PUNTOS O MÁS (SEDES)</t>
    </r>
  </si>
  <si>
    <r>
      <t xml:space="preserve">Suministrar agua potable, </t>
    </r>
    <r>
      <rPr>
        <b/>
        <sz val="10"/>
        <color rgb="FF000000"/>
        <rFont val="Arial"/>
        <family val="2"/>
      </rPr>
      <t>Vr Histórico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</si>
</sst>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#,###.00\ &quot;COP&quot;"/>
    <numFmt numFmtId="166" formatCode="#,###.00"/>
    <numFmt numFmtId="167" formatCode="#,##0.00\ \€"/>
    <numFmt numFmtId="168" formatCode="_-* #,##0_-;\-* #,##0_-;_-* &quot;-&quot;??_-;_-@_-"/>
    <numFmt numFmtId="169" formatCode="_-&quot;$&quot;\ * #,##0_-;\-&quot;$&quot;\ * #,##0_-;_-&quot;$&quot;\ * &quot;-&quot;??_-;_-@_-"/>
    <numFmt numFmtId="170" formatCode="_-[$$-240A]\ * #,##0_-;\-[$$-240A]\ * #,##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4" borderId="2" applyNumberFormat="0" applyProtection="0">
      <alignment horizontal="left" vertical="center"/>
    </xf>
    <xf numFmtId="0" fontId="4" fillId="5" borderId="0" applyNumberFormat="0" applyBorder="0" applyProtection="0">
      <alignment horizontal="center" vertical="center"/>
    </xf>
    <xf numFmtId="0" fontId="4" fillId="6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 wrapText="1"/>
    </xf>
    <xf numFmtId="0" fontId="4" fillId="4" borderId="0" applyNumberFormat="0" applyBorder="0" applyProtection="0">
      <alignment horizontal="right" vertical="center" wrapText="1"/>
    </xf>
    <xf numFmtId="0" fontId="4" fillId="7" borderId="0" applyNumberFormat="0" applyBorder="0" applyProtection="0">
      <alignment horizontal="center" vertical="center" wrapText="1"/>
    </xf>
    <xf numFmtId="0" fontId="3" fillId="7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7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2" applyNumberFormat="0" applyFill="0" applyProtection="0">
      <alignment horizontal="left" vertical="center"/>
    </xf>
    <xf numFmtId="167" fontId="3" fillId="0" borderId="2" applyFill="0" applyProtection="0">
      <alignment horizontal="right" vertical="center"/>
    </xf>
    <xf numFmtId="3" fontId="3" fillId="0" borderId="2" applyFill="0" applyProtection="0">
      <alignment horizontal="right" vertical="center"/>
    </xf>
    <xf numFmtId="4" fontId="3" fillId="0" borderId="2" applyFill="0" applyProtection="0">
      <alignment horizontal="right" vertical="center"/>
    </xf>
    <xf numFmtId="0" fontId="2" fillId="0" borderId="2" applyNumberFormat="0" applyFon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6" fillId="9" borderId="2" xfId="0" applyFont="1" applyFill="1" applyBorder="1"/>
    <xf numFmtId="0" fontId="7" fillId="0" borderId="2" xfId="0" applyFont="1" applyBorder="1"/>
    <xf numFmtId="0" fontId="0" fillId="0" borderId="2" xfId="0" applyBorder="1"/>
    <xf numFmtId="17" fontId="0" fillId="0" borderId="0" xfId="0" applyNumberFormat="1"/>
    <xf numFmtId="10" fontId="0" fillId="0" borderId="0" xfId="30" applyNumberFormat="1" applyFont="1"/>
    <xf numFmtId="0" fontId="8" fillId="9" borderId="2" xfId="0" applyFont="1" applyFill="1" applyBorder="1"/>
    <xf numFmtId="44" fontId="0" fillId="0" borderId="2" xfId="1" applyFont="1" applyBorder="1"/>
    <xf numFmtId="44" fontId="0" fillId="0" borderId="0" xfId="1" applyFont="1"/>
    <xf numFmtId="43" fontId="8" fillId="9" borderId="2" xfId="29" applyFont="1" applyFill="1" applyBorder="1" applyAlignment="1">
      <alignment horizontal="center"/>
    </xf>
    <xf numFmtId="43" fontId="0" fillId="0" borderId="2" xfId="29" applyFont="1" applyBorder="1" applyAlignment="1">
      <alignment horizontal="center"/>
    </xf>
    <xf numFmtId="43" fontId="0" fillId="0" borderId="0" xfId="29" applyFont="1" applyAlignment="1">
      <alignment horizontal="center"/>
    </xf>
    <xf numFmtId="43" fontId="8" fillId="9" borderId="2" xfId="29" applyFont="1" applyFill="1" applyBorder="1" applyAlignment="1">
      <alignment horizontal="center" vertical="center"/>
    </xf>
    <xf numFmtId="44" fontId="8" fillId="9" borderId="2" xfId="1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0" fontId="9" fillId="8" borderId="2" xfId="9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49" fontId="2" fillId="3" borderId="2" xfId="15" applyFont="1" applyFill="1" applyBorder="1" applyAlignment="1">
      <alignment horizontal="center" vertical="center"/>
    </xf>
    <xf numFmtId="49" fontId="2" fillId="3" borderId="2" xfId="15" applyFont="1" applyFill="1" applyBorder="1" applyAlignment="1">
      <alignment horizontal="center" vertical="center" wrapText="1"/>
    </xf>
    <xf numFmtId="169" fontId="2" fillId="3" borderId="2" xfId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169" fontId="2" fillId="1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9" fontId="2" fillId="0" borderId="2" xfId="1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49" fontId="2" fillId="3" borderId="0" xfId="15" applyFont="1" applyFill="1" applyBorder="1" applyAlignment="1">
      <alignment horizontal="center" vertical="center" wrapText="1"/>
    </xf>
    <xf numFmtId="165" fontId="2" fillId="3" borderId="0" xfId="4" applyFont="1" applyFill="1" applyBorder="1" applyAlignment="1">
      <alignment horizontal="center" vertical="center" wrapText="1"/>
    </xf>
    <xf numFmtId="0" fontId="9" fillId="8" borderId="1" xfId="9" applyFont="1" applyFill="1" applyBorder="1" applyAlignment="1" applyProtection="1">
      <alignment horizontal="center" vertical="center" wrapText="1"/>
    </xf>
    <xf numFmtId="0" fontId="11" fillId="8" borderId="2" xfId="9" applyFont="1" applyFill="1" applyBorder="1" applyAlignment="1" applyProtection="1">
      <alignment horizontal="center" vertical="center" wrapText="1"/>
    </xf>
    <xf numFmtId="0" fontId="11" fillId="0" borderId="7" xfId="9" applyFont="1" applyFill="1" applyBorder="1" applyProtection="1">
      <alignment horizontal="center" vertical="center"/>
    </xf>
    <xf numFmtId="0" fontId="11" fillId="0" borderId="2" xfId="9" applyFont="1" applyFill="1" applyBorder="1" applyAlignment="1" applyProtection="1">
      <alignment vertical="center" wrapText="1"/>
    </xf>
    <xf numFmtId="0" fontId="9" fillId="0" borderId="2" xfId="9" applyFont="1" applyFill="1" applyBorder="1" applyAlignment="1" applyProtection="1">
      <alignment horizontal="center" vertical="center" wrapText="1"/>
    </xf>
    <xf numFmtId="0" fontId="11" fillId="0" borderId="2" xfId="9" applyFont="1" applyFill="1" applyBorder="1" applyAlignment="1" applyProtection="1">
      <alignment horizontal="center" vertical="center" wrapText="1"/>
    </xf>
    <xf numFmtId="49" fontId="2" fillId="3" borderId="1" xfId="15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justify" vertical="center"/>
    </xf>
    <xf numFmtId="170" fontId="2" fillId="2" borderId="2" xfId="15" applyNumberFormat="1" applyFont="1" applyFill="1" applyBorder="1" applyAlignment="1">
      <alignment horizontal="center" vertical="center"/>
    </xf>
    <xf numFmtId="170" fontId="2" fillId="3" borderId="2" xfId="15" applyNumberFormat="1" applyFont="1" applyFill="1" applyBorder="1" applyAlignment="1">
      <alignment horizontal="center" vertical="center"/>
    </xf>
    <xf numFmtId="49" fontId="11" fillId="3" borderId="3" xfId="15" applyFont="1" applyFill="1" applyBorder="1" applyAlignment="1">
      <alignment horizontal="centerContinuous" vertical="center" wrapText="1"/>
    </xf>
    <xf numFmtId="49" fontId="11" fillId="3" borderId="2" xfId="15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3" fontId="2" fillId="0" borderId="2" xfId="29" applyFont="1" applyBorder="1" applyAlignment="1">
      <alignment vertical="center"/>
    </xf>
    <xf numFmtId="168" fontId="2" fillId="0" borderId="2" xfId="29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</cellXfs>
  <cellStyles count="31">
    <cellStyle name="BodyStyle" xfId="15" xr:uid="{00000000-0005-0000-0000-000000000000}"/>
    <cellStyle name="BodyStyleBold" xfId="16" xr:uid="{00000000-0005-0000-0000-000001000000}"/>
    <cellStyle name="BodyStyleBoldRight" xfId="17" xr:uid="{00000000-0005-0000-0000-000002000000}"/>
    <cellStyle name="BodyStyleWithBorder" xfId="23" xr:uid="{00000000-0005-0000-0000-000003000000}"/>
    <cellStyle name="BorderThinBlack" xfId="27" xr:uid="{00000000-0005-0000-0000-000004000000}"/>
    <cellStyle name="Comma" xfId="6" xr:uid="{00000000-0005-0000-0000-000005000000}"/>
    <cellStyle name="Comma [0]" xfId="7" xr:uid="{00000000-0005-0000-0000-000006000000}"/>
    <cellStyle name="Currency" xfId="4" xr:uid="{00000000-0005-0000-0000-000007000000}"/>
    <cellStyle name="Currency [0]" xfId="5" xr:uid="{00000000-0005-0000-0000-000008000000}"/>
    <cellStyle name="DateStyle" xfId="19" xr:uid="{00000000-0005-0000-0000-000009000000}"/>
    <cellStyle name="DateTimeStyle" xfId="20" xr:uid="{00000000-0005-0000-0000-00000A000000}"/>
    <cellStyle name="Decimal" xfId="22" xr:uid="{00000000-0005-0000-0000-00000B000000}"/>
    <cellStyle name="DecimalWithBorder" xfId="26" xr:uid="{00000000-0005-0000-0000-00000C000000}"/>
    <cellStyle name="EuroCurrency" xfId="18" xr:uid="{00000000-0005-0000-0000-00000D000000}"/>
    <cellStyle name="EuroCurrencyWithBorder" xfId="24" xr:uid="{00000000-0005-0000-0000-00000E000000}"/>
    <cellStyle name="HeaderStyle" xfId="9" xr:uid="{00000000-0005-0000-0000-00000F000000}"/>
    <cellStyle name="HeaderSubTop" xfId="13" xr:uid="{00000000-0005-0000-0000-000010000000}"/>
    <cellStyle name="HeaderSubTopNoBold" xfId="14" xr:uid="{00000000-0005-0000-0000-000011000000}"/>
    <cellStyle name="HeaderTopBuyer" xfId="10" xr:uid="{00000000-0005-0000-0000-000012000000}"/>
    <cellStyle name="HeaderTopStyle" xfId="11" xr:uid="{00000000-0005-0000-0000-000013000000}"/>
    <cellStyle name="HeaderTopStyleAlignRight" xfId="12" xr:uid="{00000000-0005-0000-0000-000014000000}"/>
    <cellStyle name="MainTitle" xfId="8" xr:uid="{00000000-0005-0000-0000-000015000000}"/>
    <cellStyle name="Millares" xfId="29" builtinId="3"/>
    <cellStyle name="Moneda" xfId="1" builtinId="4"/>
    <cellStyle name="Normal" xfId="0" builtinId="0"/>
    <cellStyle name="Normal 2" xfId="2" xr:uid="{00000000-0005-0000-0000-000045000000}"/>
    <cellStyle name="Numeric" xfId="21" xr:uid="{00000000-0005-0000-0000-000018000000}"/>
    <cellStyle name="NumericWithBorder" xfId="25" xr:uid="{00000000-0005-0000-0000-000019000000}"/>
    <cellStyle name="Percent" xfId="3" xr:uid="{00000000-0005-0000-0000-00001A000000}"/>
    <cellStyle name="Porcentaje" xfId="30" builtinId="5"/>
    <cellStyle name="Porcentual 4 2" xfId="28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A379-DCD1-4FB3-96E1-5A34313A85E3}">
  <dimension ref="A1:M20"/>
  <sheetViews>
    <sheetView tabSelected="1" topLeftCell="B1" zoomScale="93" zoomScaleNormal="75" workbookViewId="0">
      <selection activeCell="L11" activeCellId="1" sqref="L11"/>
    </sheetView>
  </sheetViews>
  <sheetFormatPr baseColWidth="10" defaultColWidth="11.5" defaultRowHeight="12.9" outlineLevelCol="1" x14ac:dyDescent="0.25"/>
  <cols>
    <col min="1" max="1" width="7" style="50" customWidth="1"/>
    <col min="2" max="2" width="11.5" style="50" customWidth="1"/>
    <col min="3" max="3" width="36" style="50" customWidth="1"/>
    <col min="4" max="4" width="15" style="50" customWidth="1" outlineLevel="1"/>
    <col min="5" max="6" width="16.875" style="50" customWidth="1" outlineLevel="1"/>
    <col min="7" max="7" width="16.375" style="50" customWidth="1" outlineLevel="1"/>
    <col min="8" max="8" width="17.5" style="50" customWidth="1" outlineLevel="1"/>
    <col min="9" max="10" width="18.125" style="50" customWidth="1" outlineLevel="1"/>
    <col min="11" max="11" width="3" style="50" customWidth="1"/>
    <col min="12" max="13" width="22.5" style="50" customWidth="1"/>
    <col min="14" max="14" width="11.5" style="50"/>
    <col min="15" max="15" width="36" style="50" bestFit="1" customWidth="1"/>
    <col min="16" max="16" width="14.875" style="50" bestFit="1" customWidth="1"/>
    <col min="17" max="16384" width="11.5" style="50"/>
  </cols>
  <sheetData>
    <row r="1" spans="1:13" ht="13.6" x14ac:dyDescent="0.25">
      <c r="A1" s="49" t="s">
        <v>102</v>
      </c>
    </row>
    <row r="2" spans="1:13" ht="27.2" x14ac:dyDescent="0.25">
      <c r="A2" s="58"/>
      <c r="B2" s="58"/>
      <c r="E2" s="16" t="s">
        <v>96</v>
      </c>
      <c r="F2" s="17" t="s">
        <v>0</v>
      </c>
      <c r="G2" s="59" t="s">
        <v>16</v>
      </c>
      <c r="H2" s="59"/>
      <c r="I2" s="59" t="s">
        <v>17</v>
      </c>
      <c r="J2" s="59"/>
      <c r="L2" s="60" t="s">
        <v>88</v>
      </c>
      <c r="M2" s="60"/>
    </row>
    <row r="3" spans="1:13" ht="27.2" x14ac:dyDescent="0.25">
      <c r="A3" s="18" t="s">
        <v>8</v>
      </c>
      <c r="B3" s="18" t="s">
        <v>11</v>
      </c>
      <c r="C3" s="18" t="s">
        <v>12</v>
      </c>
      <c r="D3" s="18" t="s">
        <v>13</v>
      </c>
      <c r="E3" s="18"/>
      <c r="F3" s="18" t="s">
        <v>14</v>
      </c>
      <c r="G3" s="18" t="s">
        <v>13</v>
      </c>
      <c r="H3" s="18" t="s">
        <v>14</v>
      </c>
      <c r="I3" s="18" t="s">
        <v>13</v>
      </c>
      <c r="J3" s="18" t="s">
        <v>14</v>
      </c>
      <c r="L3" s="18" t="s">
        <v>13</v>
      </c>
      <c r="M3" s="18" t="s">
        <v>101</v>
      </c>
    </row>
    <row r="4" spans="1:13" ht="64.55" x14ac:dyDescent="0.25">
      <c r="A4" s="19">
        <v>1</v>
      </c>
      <c r="B4" s="20">
        <v>83101501</v>
      </c>
      <c r="C4" s="21" t="s">
        <v>9</v>
      </c>
      <c r="D4" s="22" t="s">
        <v>3</v>
      </c>
      <c r="E4" s="20" t="s">
        <v>15</v>
      </c>
      <c r="F4" s="23" t="s">
        <v>15</v>
      </c>
      <c r="G4" s="22" t="s">
        <v>3</v>
      </c>
      <c r="H4" s="24">
        <v>40000</v>
      </c>
      <c r="I4" s="22" t="s">
        <v>3</v>
      </c>
      <c r="J4" s="24">
        <v>42000</v>
      </c>
      <c r="L4" s="22" t="s">
        <v>3</v>
      </c>
      <c r="M4" s="24">
        <f>(H4+J4+E6)/3</f>
        <v>39828</v>
      </c>
    </row>
    <row r="5" spans="1:13" ht="64.55" x14ac:dyDescent="0.25">
      <c r="A5" s="25">
        <v>2</v>
      </c>
      <c r="B5" s="26">
        <v>83101501</v>
      </c>
      <c r="C5" s="27" t="s">
        <v>10</v>
      </c>
      <c r="D5" s="22" t="s">
        <v>3</v>
      </c>
      <c r="E5" s="20" t="s">
        <v>15</v>
      </c>
      <c r="F5" s="28">
        <v>25000</v>
      </c>
      <c r="G5" s="22" t="s">
        <v>3</v>
      </c>
      <c r="H5" s="24">
        <v>40000</v>
      </c>
      <c r="I5" s="22" t="s">
        <v>3</v>
      </c>
      <c r="J5" s="24">
        <v>42000</v>
      </c>
      <c r="L5" s="22" t="s">
        <v>3</v>
      </c>
      <c r="M5" s="24">
        <f>EVEN((H5+J5+E6)/3)</f>
        <v>39830</v>
      </c>
    </row>
    <row r="6" spans="1:13" ht="33.799999999999997" customHeight="1" x14ac:dyDescent="0.25">
      <c r="A6" s="29"/>
      <c r="B6" s="20">
        <v>83101501</v>
      </c>
      <c r="C6" s="21" t="s">
        <v>108</v>
      </c>
      <c r="D6" s="22" t="s">
        <v>3</v>
      </c>
      <c r="E6" s="30">
        <v>37485</v>
      </c>
      <c r="F6" s="30"/>
      <c r="G6" s="22"/>
      <c r="H6" s="24"/>
      <c r="I6" s="22"/>
      <c r="J6" s="24"/>
      <c r="L6" s="22" t="s">
        <v>3</v>
      </c>
      <c r="M6" s="24"/>
    </row>
    <row r="7" spans="1:13" x14ac:dyDescent="0.25">
      <c r="A7" s="31"/>
      <c r="B7" s="32"/>
      <c r="C7" s="33"/>
      <c r="D7" s="34"/>
      <c r="E7" s="35"/>
      <c r="F7" s="35"/>
      <c r="G7" s="34"/>
      <c r="H7" s="35"/>
      <c r="I7" s="34"/>
      <c r="J7" s="35"/>
      <c r="L7" s="34"/>
      <c r="M7" s="35"/>
    </row>
    <row r="8" spans="1:13" ht="34.5" customHeight="1" x14ac:dyDescent="0.25">
      <c r="A8" s="58"/>
      <c r="B8" s="58"/>
      <c r="E8" s="61" t="s">
        <v>0</v>
      </c>
      <c r="F8" s="62"/>
      <c r="G8" s="59" t="s">
        <v>16</v>
      </c>
      <c r="H8" s="59"/>
      <c r="I8" s="59" t="s">
        <v>17</v>
      </c>
      <c r="J8" s="59"/>
      <c r="L8" s="60" t="s">
        <v>88</v>
      </c>
      <c r="M8" s="60"/>
    </row>
    <row r="9" spans="1:13" ht="49.6" customHeight="1" x14ac:dyDescent="0.25">
      <c r="A9" s="36" t="s">
        <v>8</v>
      </c>
      <c r="B9" s="18" t="s">
        <v>11</v>
      </c>
      <c r="C9" s="18" t="s">
        <v>12</v>
      </c>
      <c r="D9" s="18" t="s">
        <v>13</v>
      </c>
      <c r="E9" s="37" t="s">
        <v>97</v>
      </c>
      <c r="F9" s="37" t="s">
        <v>98</v>
      </c>
      <c r="G9" s="37" t="s">
        <v>97</v>
      </c>
      <c r="H9" s="37" t="s">
        <v>98</v>
      </c>
      <c r="I9" s="37" t="s">
        <v>97</v>
      </c>
      <c r="J9" s="37" t="s">
        <v>98</v>
      </c>
      <c r="L9" s="37" t="s">
        <v>99</v>
      </c>
      <c r="M9" s="37" t="s">
        <v>100</v>
      </c>
    </row>
    <row r="10" spans="1:13" ht="48.1" customHeight="1" x14ac:dyDescent="0.25">
      <c r="A10" s="38">
        <v>3</v>
      </c>
      <c r="B10" s="20">
        <v>83101501</v>
      </c>
      <c r="C10" s="39" t="s">
        <v>1</v>
      </c>
      <c r="D10" s="40"/>
      <c r="E10" s="41"/>
      <c r="F10" s="41"/>
      <c r="G10" s="41"/>
      <c r="H10" s="41"/>
      <c r="I10" s="41"/>
      <c r="J10" s="41"/>
      <c r="L10" s="40"/>
      <c r="M10" s="40"/>
    </row>
    <row r="11" spans="1:13" ht="50.95" customHeight="1" x14ac:dyDescent="0.25">
      <c r="A11" s="42" t="s">
        <v>2</v>
      </c>
      <c r="B11" s="43">
        <v>83101501</v>
      </c>
      <c r="C11" s="44" t="s">
        <v>103</v>
      </c>
      <c r="D11" s="22" t="s">
        <v>3</v>
      </c>
      <c r="E11" s="45">
        <v>300000</v>
      </c>
      <c r="F11" s="45">
        <v>380000</v>
      </c>
      <c r="G11" s="46">
        <v>40000</v>
      </c>
      <c r="H11" s="46">
        <v>40000</v>
      </c>
      <c r="I11" s="46">
        <v>42000</v>
      </c>
      <c r="J11" s="46">
        <v>55000</v>
      </c>
      <c r="L11" s="46">
        <f>AVERAGE(G11,I11,E6)</f>
        <v>39828</v>
      </c>
      <c r="M11" s="46">
        <f>AVERAGE(H11,J11,E6)</f>
        <v>44162</v>
      </c>
    </row>
    <row r="12" spans="1:13" ht="50.95" customHeight="1" x14ac:dyDescent="0.25">
      <c r="A12" s="42" t="s">
        <v>4</v>
      </c>
      <c r="B12" s="43">
        <v>83101501</v>
      </c>
      <c r="C12" s="44" t="s">
        <v>104</v>
      </c>
      <c r="D12" s="22" t="s">
        <v>3</v>
      </c>
      <c r="E12" s="45">
        <v>380000</v>
      </c>
      <c r="F12" s="45">
        <v>420000</v>
      </c>
      <c r="G12" s="46">
        <v>60000</v>
      </c>
      <c r="H12" s="46">
        <v>60000</v>
      </c>
      <c r="I12" s="46">
        <v>42000</v>
      </c>
      <c r="J12" s="46">
        <v>55000</v>
      </c>
      <c r="L12" s="46">
        <f t="shared" ref="L12:L15" si="0">AVERAGE(G12,I12)</f>
        <v>51000</v>
      </c>
      <c r="M12" s="46">
        <f t="shared" ref="M12:M15" si="1">AVERAGE(H12,J12)</f>
        <v>57500</v>
      </c>
    </row>
    <row r="13" spans="1:13" ht="50.95" customHeight="1" x14ac:dyDescent="0.25">
      <c r="A13" s="42" t="s">
        <v>5</v>
      </c>
      <c r="B13" s="43">
        <v>83101501</v>
      </c>
      <c r="C13" s="44" t="s">
        <v>105</v>
      </c>
      <c r="D13" s="22" t="s">
        <v>3</v>
      </c>
      <c r="E13" s="45">
        <v>440000</v>
      </c>
      <c r="F13" s="45">
        <v>500000</v>
      </c>
      <c r="G13" s="46">
        <v>80000</v>
      </c>
      <c r="H13" s="46">
        <v>80000</v>
      </c>
      <c r="I13" s="46">
        <v>42000</v>
      </c>
      <c r="J13" s="46">
        <v>55000</v>
      </c>
      <c r="L13" s="46">
        <f t="shared" si="0"/>
        <v>61000</v>
      </c>
      <c r="M13" s="46">
        <f t="shared" si="1"/>
        <v>67500</v>
      </c>
    </row>
    <row r="14" spans="1:13" ht="50.95" customHeight="1" x14ac:dyDescent="0.25">
      <c r="A14" s="42" t="s">
        <v>6</v>
      </c>
      <c r="B14" s="43">
        <v>83101501</v>
      </c>
      <c r="C14" s="44" t="s">
        <v>106</v>
      </c>
      <c r="D14" s="22" t="s">
        <v>3</v>
      </c>
      <c r="E14" s="45">
        <v>500000</v>
      </c>
      <c r="F14" s="45">
        <v>580000</v>
      </c>
      <c r="G14" s="46">
        <v>100000</v>
      </c>
      <c r="H14" s="46">
        <v>100000</v>
      </c>
      <c r="I14" s="46">
        <v>42000</v>
      </c>
      <c r="J14" s="46">
        <v>55000</v>
      </c>
      <c r="L14" s="46">
        <f t="shared" si="0"/>
        <v>71000</v>
      </c>
      <c r="M14" s="46">
        <f t="shared" si="1"/>
        <v>77500</v>
      </c>
    </row>
    <row r="15" spans="1:13" ht="50.95" customHeight="1" x14ac:dyDescent="0.25">
      <c r="A15" s="22" t="s">
        <v>7</v>
      </c>
      <c r="B15" s="43">
        <v>83101501</v>
      </c>
      <c r="C15" s="44" t="s">
        <v>107</v>
      </c>
      <c r="D15" s="22" t="s">
        <v>3</v>
      </c>
      <c r="E15" s="45">
        <v>560000</v>
      </c>
      <c r="F15" s="45">
        <v>620000</v>
      </c>
      <c r="G15" s="46">
        <v>120000</v>
      </c>
      <c r="H15" s="46">
        <v>120000</v>
      </c>
      <c r="I15" s="46">
        <v>42000</v>
      </c>
      <c r="J15" s="46">
        <v>55000</v>
      </c>
      <c r="L15" s="46">
        <f t="shared" si="0"/>
        <v>81000</v>
      </c>
      <c r="M15" s="46">
        <f t="shared" si="1"/>
        <v>87500</v>
      </c>
    </row>
    <row r="16" spans="1:13" ht="41.3" customHeight="1" x14ac:dyDescent="0.25">
      <c r="C16" s="47" t="s">
        <v>93</v>
      </c>
      <c r="D16" s="51"/>
      <c r="E16" s="51"/>
      <c r="F16" s="51"/>
      <c r="G16" s="51"/>
      <c r="H16" s="51"/>
      <c r="I16" s="51"/>
      <c r="J16" s="52"/>
    </row>
    <row r="18" spans="4:8" ht="27.2" x14ac:dyDescent="0.25">
      <c r="D18" s="48" t="s">
        <v>94</v>
      </c>
      <c r="E18" s="48" t="s">
        <v>90</v>
      </c>
      <c r="F18" s="53" t="s">
        <v>95</v>
      </c>
      <c r="G18" s="54" t="s">
        <v>89</v>
      </c>
      <c r="H18" s="54" t="s">
        <v>92</v>
      </c>
    </row>
    <row r="19" spans="4:8" x14ac:dyDescent="0.25">
      <c r="D19" s="55">
        <f>+F19/E19</f>
        <v>445.9</v>
      </c>
      <c r="E19" s="55">
        <v>3</v>
      </c>
      <c r="F19" s="56">
        <f>+H20/59804</f>
        <v>1337.7</v>
      </c>
      <c r="G19" s="56">
        <v>59804</v>
      </c>
      <c r="H19" s="57">
        <f>+F19*G19</f>
        <v>79999811</v>
      </c>
    </row>
    <row r="20" spans="4:8" x14ac:dyDescent="0.25">
      <c r="D20" s="55"/>
      <c r="E20" s="55"/>
      <c r="F20" s="55"/>
      <c r="G20" s="55" t="s">
        <v>91</v>
      </c>
      <c r="H20" s="57">
        <v>80000000</v>
      </c>
    </row>
  </sheetData>
  <mergeCells count="9">
    <mergeCell ref="A2:B2"/>
    <mergeCell ref="G2:H2"/>
    <mergeCell ref="I2:J2"/>
    <mergeCell ref="L2:M2"/>
    <mergeCell ref="A8:B8"/>
    <mergeCell ref="G8:H8"/>
    <mergeCell ref="I8:J8"/>
    <mergeCell ref="L8:M8"/>
    <mergeCell ref="E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65A83-4612-439B-BE48-93BD5EE4AD05}">
  <dimension ref="A1:C64"/>
  <sheetViews>
    <sheetView topLeftCell="A13" workbookViewId="0">
      <selection sqref="A1:A64"/>
    </sheetView>
  </sheetViews>
  <sheetFormatPr baseColWidth="10" defaultRowHeight="14.3" x14ac:dyDescent="0.25"/>
  <cols>
    <col min="1" max="1" width="79.125" bestFit="1" customWidth="1"/>
  </cols>
  <sheetData>
    <row r="1" spans="1:1" x14ac:dyDescent="0.25">
      <c r="A1" s="1" t="s">
        <v>77</v>
      </c>
    </row>
    <row r="2" spans="1:1" x14ac:dyDescent="0.25">
      <c r="A2" s="2" t="s">
        <v>18</v>
      </c>
    </row>
    <row r="3" spans="1:1" x14ac:dyDescent="0.25">
      <c r="A3" s="3" t="s">
        <v>19</v>
      </c>
    </row>
    <row r="4" spans="1:1" x14ac:dyDescent="0.25">
      <c r="A4" s="3" t="s">
        <v>20</v>
      </c>
    </row>
    <row r="5" spans="1:1" x14ac:dyDescent="0.25">
      <c r="A5" s="3" t="s">
        <v>21</v>
      </c>
    </row>
    <row r="6" spans="1:1" x14ac:dyDescent="0.25">
      <c r="A6" s="3" t="s">
        <v>22</v>
      </c>
    </row>
    <row r="7" spans="1:1" x14ac:dyDescent="0.25">
      <c r="A7" s="3" t="s">
        <v>23</v>
      </c>
    </row>
    <row r="8" spans="1:1" x14ac:dyDescent="0.25">
      <c r="A8" s="3" t="s">
        <v>24</v>
      </c>
    </row>
    <row r="9" spans="1:1" x14ac:dyDescent="0.25">
      <c r="A9" s="3" t="s">
        <v>25</v>
      </c>
    </row>
    <row r="10" spans="1:1" x14ac:dyDescent="0.25">
      <c r="A10" s="3" t="s">
        <v>26</v>
      </c>
    </row>
    <row r="11" spans="1:1" x14ac:dyDescent="0.25">
      <c r="A11" s="3" t="s">
        <v>27</v>
      </c>
    </row>
    <row r="12" spans="1:1" x14ac:dyDescent="0.25">
      <c r="A12" s="3" t="s">
        <v>28</v>
      </c>
    </row>
    <row r="13" spans="1:1" x14ac:dyDescent="0.25">
      <c r="A13" s="3" t="s">
        <v>29</v>
      </c>
    </row>
    <row r="14" spans="1:1" x14ac:dyDescent="0.25">
      <c r="A14" s="3" t="s">
        <v>30</v>
      </c>
    </row>
    <row r="15" spans="1:1" x14ac:dyDescent="0.25">
      <c r="A15" s="3" t="s">
        <v>31</v>
      </c>
    </row>
    <row r="16" spans="1:1" x14ac:dyDescent="0.25">
      <c r="A16" s="3" t="s">
        <v>32</v>
      </c>
    </row>
    <row r="17" spans="1:1" x14ac:dyDescent="0.25">
      <c r="A17" s="3" t="s">
        <v>33</v>
      </c>
    </row>
    <row r="18" spans="1:1" x14ac:dyDescent="0.25">
      <c r="A18" s="3" t="s">
        <v>34</v>
      </c>
    </row>
    <row r="19" spans="1:1" x14ac:dyDescent="0.25">
      <c r="A19" s="3" t="s">
        <v>34</v>
      </c>
    </row>
    <row r="20" spans="1:1" x14ac:dyDescent="0.25">
      <c r="A20" s="3" t="s">
        <v>35</v>
      </c>
    </row>
    <row r="21" spans="1:1" x14ac:dyDescent="0.25">
      <c r="A21" s="3" t="s">
        <v>36</v>
      </c>
    </row>
    <row r="22" spans="1:1" x14ac:dyDescent="0.25">
      <c r="A22" s="3" t="s">
        <v>37</v>
      </c>
    </row>
    <row r="23" spans="1:1" x14ac:dyDescent="0.25">
      <c r="A23" s="3" t="s">
        <v>38</v>
      </c>
    </row>
    <row r="24" spans="1:1" x14ac:dyDescent="0.25">
      <c r="A24" s="3" t="s">
        <v>39</v>
      </c>
    </row>
    <row r="25" spans="1:1" x14ac:dyDescent="0.25">
      <c r="A25" s="3" t="s">
        <v>40</v>
      </c>
    </row>
    <row r="26" spans="1:1" x14ac:dyDescent="0.25">
      <c r="A26" s="3" t="s">
        <v>41</v>
      </c>
    </row>
    <row r="27" spans="1:1" x14ac:dyDescent="0.25">
      <c r="A27" s="3" t="s">
        <v>42</v>
      </c>
    </row>
    <row r="28" spans="1:1" x14ac:dyDescent="0.25">
      <c r="A28" s="3" t="s">
        <v>43</v>
      </c>
    </row>
    <row r="29" spans="1:1" x14ac:dyDescent="0.25">
      <c r="A29" s="3" t="s">
        <v>44</v>
      </c>
    </row>
    <row r="30" spans="1:1" x14ac:dyDescent="0.25">
      <c r="A30" s="3" t="s">
        <v>45</v>
      </c>
    </row>
    <row r="31" spans="1:1" x14ac:dyDescent="0.25">
      <c r="A31" s="3" t="s">
        <v>46</v>
      </c>
    </row>
    <row r="32" spans="1:1" x14ac:dyDescent="0.25">
      <c r="A32" s="3" t="s">
        <v>47</v>
      </c>
    </row>
    <row r="33" spans="1:1" x14ac:dyDescent="0.25">
      <c r="A33" s="3" t="s">
        <v>48</v>
      </c>
    </row>
    <row r="34" spans="1:1" x14ac:dyDescent="0.25">
      <c r="A34" s="3" t="s">
        <v>49</v>
      </c>
    </row>
    <row r="35" spans="1:1" x14ac:dyDescent="0.25">
      <c r="A35" s="3" t="s">
        <v>50</v>
      </c>
    </row>
    <row r="36" spans="1:1" x14ac:dyDescent="0.25">
      <c r="A36" s="3" t="s">
        <v>51</v>
      </c>
    </row>
    <row r="37" spans="1:1" x14ac:dyDescent="0.25">
      <c r="A37" s="3" t="s">
        <v>52</v>
      </c>
    </row>
    <row r="38" spans="1:1" x14ac:dyDescent="0.25">
      <c r="A38" s="3" t="s">
        <v>53</v>
      </c>
    </row>
    <row r="39" spans="1:1" x14ac:dyDescent="0.25">
      <c r="A39" s="3" t="s">
        <v>54</v>
      </c>
    </row>
    <row r="40" spans="1:1" x14ac:dyDescent="0.25">
      <c r="A40" s="3" t="s">
        <v>55</v>
      </c>
    </row>
    <row r="41" spans="1:1" x14ac:dyDescent="0.25">
      <c r="A41" s="3" t="s">
        <v>56</v>
      </c>
    </row>
    <row r="42" spans="1:1" x14ac:dyDescent="0.25">
      <c r="A42" s="3" t="s">
        <v>57</v>
      </c>
    </row>
    <row r="43" spans="1:1" x14ac:dyDescent="0.25">
      <c r="A43" s="3" t="s">
        <v>55</v>
      </c>
    </row>
    <row r="44" spans="1:1" x14ac:dyDescent="0.25">
      <c r="A44" s="3" t="s">
        <v>58</v>
      </c>
    </row>
    <row r="45" spans="1:1" x14ac:dyDescent="0.25">
      <c r="A45" s="3" t="s">
        <v>59</v>
      </c>
    </row>
    <row r="46" spans="1:1" x14ac:dyDescent="0.25">
      <c r="A46" s="3" t="s">
        <v>60</v>
      </c>
    </row>
    <row r="47" spans="1:1" x14ac:dyDescent="0.25">
      <c r="A47" s="3" t="s">
        <v>26</v>
      </c>
    </row>
    <row r="48" spans="1:1" x14ac:dyDescent="0.25">
      <c r="A48" s="3" t="s">
        <v>61</v>
      </c>
    </row>
    <row r="49" spans="1:3" x14ac:dyDescent="0.25">
      <c r="A49" s="3" t="s">
        <v>62</v>
      </c>
    </row>
    <row r="50" spans="1:3" x14ac:dyDescent="0.25">
      <c r="A50" s="3" t="s">
        <v>63</v>
      </c>
    </row>
    <row r="51" spans="1:3" x14ac:dyDescent="0.25">
      <c r="A51" s="3" t="s">
        <v>64</v>
      </c>
    </row>
    <row r="52" spans="1:3" x14ac:dyDescent="0.25">
      <c r="A52" s="3" t="s">
        <v>65</v>
      </c>
    </row>
    <row r="53" spans="1:3" x14ac:dyDescent="0.25">
      <c r="A53" s="3" t="s">
        <v>66</v>
      </c>
      <c r="C53" s="4"/>
    </row>
    <row r="54" spans="1:3" x14ac:dyDescent="0.25">
      <c r="A54" s="3" t="s">
        <v>67</v>
      </c>
    </row>
    <row r="55" spans="1:3" x14ac:dyDescent="0.25">
      <c r="A55" s="3" t="s">
        <v>68</v>
      </c>
      <c r="C55" s="5"/>
    </row>
    <row r="56" spans="1:3" x14ac:dyDescent="0.25">
      <c r="A56" s="3" t="s">
        <v>69</v>
      </c>
    </row>
    <row r="57" spans="1:3" x14ac:dyDescent="0.25">
      <c r="A57" s="3" t="s">
        <v>70</v>
      </c>
    </row>
    <row r="58" spans="1:3" x14ac:dyDescent="0.25">
      <c r="A58" s="3" t="s">
        <v>71</v>
      </c>
    </row>
    <row r="59" spans="1:3" x14ac:dyDescent="0.25">
      <c r="A59" s="3" t="s">
        <v>72</v>
      </c>
    </row>
    <row r="60" spans="1:3" x14ac:dyDescent="0.25">
      <c r="A60" s="3" t="s">
        <v>73</v>
      </c>
    </row>
    <row r="61" spans="1:3" x14ac:dyDescent="0.25">
      <c r="A61" s="3" t="s">
        <v>74</v>
      </c>
    </row>
    <row r="62" spans="1:3" x14ac:dyDescent="0.25">
      <c r="A62" s="3" t="s">
        <v>25</v>
      </c>
    </row>
    <row r="63" spans="1:3" x14ac:dyDescent="0.25">
      <c r="A63" s="3" t="s">
        <v>75</v>
      </c>
    </row>
    <row r="64" spans="1:3" x14ac:dyDescent="0.25">
      <c r="A64" s="3" t="s">
        <v>76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45915-6BEA-48D3-AEF4-D4A19E2D6154}">
  <dimension ref="A1:D8"/>
  <sheetViews>
    <sheetView workbookViewId="0">
      <selection activeCell="F8" sqref="F8"/>
    </sheetView>
  </sheetViews>
  <sheetFormatPr baseColWidth="10" defaultRowHeight="14.3" x14ac:dyDescent="0.25"/>
  <cols>
    <col min="1" max="1" width="18" customWidth="1"/>
    <col min="2" max="2" width="29.375" style="11" bestFit="1" customWidth="1"/>
    <col min="3" max="3" width="17.375" style="8" bestFit="1" customWidth="1"/>
  </cols>
  <sheetData>
    <row r="1" spans="1:4" x14ac:dyDescent="0.25">
      <c r="A1" s="6" t="s">
        <v>82</v>
      </c>
      <c r="B1" s="9" t="s">
        <v>83</v>
      </c>
      <c r="C1" s="6" t="s">
        <v>84</v>
      </c>
    </row>
    <row r="2" spans="1:4" x14ac:dyDescent="0.25">
      <c r="A2" s="3" t="s">
        <v>78</v>
      </c>
      <c r="B2" s="10">
        <v>959</v>
      </c>
      <c r="C2" s="7">
        <f>37485*B2</f>
        <v>35948115</v>
      </c>
    </row>
    <row r="3" spans="1:4" x14ac:dyDescent="0.25">
      <c r="A3" s="3" t="s">
        <v>79</v>
      </c>
      <c r="B3" s="10">
        <v>1138</v>
      </c>
      <c r="C3" s="7">
        <f t="shared" ref="C3:C5" si="0">37485*B3</f>
        <v>42657930</v>
      </c>
    </row>
    <row r="4" spans="1:4" x14ac:dyDescent="0.25">
      <c r="A4" s="3" t="s">
        <v>80</v>
      </c>
      <c r="B4" s="10">
        <v>376</v>
      </c>
      <c r="C4" s="7">
        <f t="shared" si="0"/>
        <v>14094360</v>
      </c>
    </row>
    <row r="5" spans="1:4" x14ac:dyDescent="0.25">
      <c r="A5" s="3" t="s">
        <v>81</v>
      </c>
      <c r="B5" s="10">
        <v>854</v>
      </c>
      <c r="C5" s="7">
        <f t="shared" si="0"/>
        <v>32012190</v>
      </c>
    </row>
    <row r="6" spans="1:4" ht="57.1" x14ac:dyDescent="0.25">
      <c r="A6" s="14" t="s">
        <v>85</v>
      </c>
      <c r="B6" s="12">
        <f>ODD(HARMEAN(B2:B5))</f>
        <v>697</v>
      </c>
      <c r="C6" s="13">
        <f>37485*B6</f>
        <v>26127045</v>
      </c>
      <c r="D6" s="15" t="s">
        <v>87</v>
      </c>
    </row>
    <row r="8" spans="1:4" ht="42.8" x14ac:dyDescent="0.25">
      <c r="A8" s="14" t="s">
        <v>86</v>
      </c>
      <c r="B8" s="10">
        <f>B6*3</f>
        <v>2091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PROYECCION PRESUPUESTAL M3</vt:lpstr>
      <vt:lpstr>CORREOS</vt:lpstr>
      <vt:lpstr>PROYECCION METROS CUBICOS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LUZ DARY FONSECA SUAREZ</cp:lastModifiedBy>
  <dcterms:created xsi:type="dcterms:W3CDTF">2024-07-30T19:18:29Z</dcterms:created>
  <dcterms:modified xsi:type="dcterms:W3CDTF">2024-09-16T17:58:30Z</dcterms:modified>
</cp:coreProperties>
</file>