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naj.lozano\Desktop\"/>
    </mc:Choice>
  </mc:AlternateContent>
  <xr:revisionPtr revIDLastSave="0" documentId="13_ncr:1_{48ED3BBE-C6A9-4B18-A980-ED9B837AFF73}" xr6:coauthVersionLast="47" xr6:coauthVersionMax="47" xr10:uidLastSave="{00000000-0000-0000-0000-000000000000}"/>
  <bookViews>
    <workbookView xWindow="-120" yWindow="-120" windowWidth="29040" windowHeight="15840" xr2:uid="{51CC565D-C2C7-4C92-A1CF-B79855A5F0D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  <c r="L6" i="1" l="1"/>
  <c r="M6" i="1"/>
  <c r="N6" i="1"/>
  <c r="O6" i="1"/>
  <c r="P6" i="1"/>
  <c r="L7" i="1"/>
  <c r="M7" i="1"/>
  <c r="N7" i="1"/>
  <c r="O7" i="1"/>
  <c r="P7" i="1"/>
  <c r="L8" i="1"/>
  <c r="M8" i="1"/>
  <c r="N8" i="1"/>
  <c r="O8" i="1"/>
  <c r="P8" i="1"/>
  <c r="R8" i="1"/>
  <c r="T8" i="1" s="1"/>
  <c r="L9" i="1"/>
  <c r="M9" i="1"/>
  <c r="N9" i="1"/>
  <c r="O9" i="1"/>
  <c r="P9" i="1"/>
  <c r="L10" i="1"/>
  <c r="M10" i="1"/>
  <c r="N10" i="1"/>
  <c r="O10" i="1"/>
  <c r="P10" i="1"/>
  <c r="L11" i="1"/>
  <c r="M11" i="1"/>
  <c r="N11" i="1"/>
  <c r="O11" i="1"/>
  <c r="P11" i="1"/>
  <c r="L12" i="1"/>
  <c r="M12" i="1"/>
  <c r="N12" i="1"/>
  <c r="O12" i="1"/>
  <c r="P12" i="1"/>
  <c r="L13" i="1"/>
  <c r="M13" i="1"/>
  <c r="N13" i="1"/>
  <c r="O13" i="1"/>
  <c r="P13" i="1"/>
  <c r="L14" i="1"/>
  <c r="M14" i="1"/>
  <c r="N14" i="1"/>
  <c r="O14" i="1"/>
  <c r="P14" i="1"/>
  <c r="L15" i="1"/>
  <c r="M15" i="1"/>
  <c r="N15" i="1"/>
  <c r="O15" i="1"/>
  <c r="P15" i="1"/>
  <c r="L16" i="1"/>
  <c r="M16" i="1"/>
  <c r="N16" i="1"/>
  <c r="O16" i="1"/>
  <c r="P16" i="1"/>
  <c r="L17" i="1"/>
  <c r="M17" i="1"/>
  <c r="N17" i="1"/>
  <c r="O17" i="1"/>
  <c r="P17" i="1"/>
  <c r="L18" i="1"/>
  <c r="M18" i="1"/>
  <c r="N18" i="1"/>
  <c r="O18" i="1"/>
  <c r="P18" i="1"/>
  <c r="L19" i="1"/>
  <c r="M19" i="1"/>
  <c r="N19" i="1"/>
  <c r="O19" i="1"/>
  <c r="P19" i="1"/>
  <c r="L20" i="1"/>
  <c r="M20" i="1"/>
  <c r="N20" i="1"/>
  <c r="O20" i="1"/>
  <c r="P20" i="1"/>
  <c r="L21" i="1"/>
  <c r="M21" i="1"/>
  <c r="N21" i="1"/>
  <c r="O21" i="1"/>
  <c r="P21" i="1"/>
  <c r="L22" i="1"/>
  <c r="M22" i="1"/>
  <c r="N22" i="1"/>
  <c r="O22" i="1"/>
  <c r="P22" i="1"/>
  <c r="L23" i="1"/>
  <c r="M23" i="1"/>
  <c r="N23" i="1"/>
  <c r="O23" i="1"/>
  <c r="P23" i="1"/>
  <c r="L24" i="1"/>
  <c r="M24" i="1"/>
  <c r="N24" i="1"/>
  <c r="O24" i="1"/>
  <c r="P24" i="1"/>
  <c r="L25" i="1"/>
  <c r="M25" i="1"/>
  <c r="N25" i="1"/>
  <c r="O25" i="1"/>
  <c r="P25" i="1"/>
  <c r="L26" i="1"/>
  <c r="M26" i="1"/>
  <c r="N26" i="1"/>
  <c r="O26" i="1"/>
  <c r="P26" i="1"/>
  <c r="L27" i="1"/>
  <c r="M27" i="1"/>
  <c r="N27" i="1"/>
  <c r="O27" i="1"/>
  <c r="P27" i="1"/>
  <c r="L28" i="1"/>
  <c r="M28" i="1"/>
  <c r="N28" i="1"/>
  <c r="O28" i="1"/>
  <c r="P28" i="1"/>
  <c r="L29" i="1"/>
  <c r="M29" i="1"/>
  <c r="N29" i="1"/>
  <c r="O29" i="1"/>
  <c r="P29" i="1"/>
  <c r="L30" i="1"/>
  <c r="M30" i="1"/>
  <c r="N30" i="1"/>
  <c r="O30" i="1"/>
  <c r="P30" i="1"/>
  <c r="L31" i="1"/>
  <c r="M31" i="1"/>
  <c r="N31" i="1"/>
  <c r="O31" i="1"/>
  <c r="P31" i="1"/>
  <c r="L32" i="1"/>
  <c r="M32" i="1"/>
  <c r="N32" i="1"/>
  <c r="O32" i="1"/>
  <c r="P32" i="1"/>
  <c r="L33" i="1"/>
  <c r="M33" i="1"/>
  <c r="N33" i="1"/>
  <c r="O33" i="1"/>
  <c r="P33" i="1"/>
  <c r="L34" i="1"/>
  <c r="M34" i="1"/>
  <c r="N34" i="1"/>
  <c r="O34" i="1"/>
  <c r="P34" i="1"/>
  <c r="L35" i="1"/>
  <c r="M35" i="1"/>
  <c r="N35" i="1"/>
  <c r="O35" i="1"/>
  <c r="P35" i="1"/>
  <c r="L36" i="1"/>
  <c r="M36" i="1"/>
  <c r="N36" i="1"/>
  <c r="O36" i="1"/>
  <c r="P36" i="1"/>
  <c r="L37" i="1"/>
  <c r="M37" i="1"/>
  <c r="N37" i="1"/>
  <c r="O37" i="1"/>
  <c r="P37" i="1"/>
  <c r="L38" i="1"/>
  <c r="M38" i="1"/>
  <c r="N38" i="1"/>
  <c r="O38" i="1"/>
  <c r="P38" i="1"/>
  <c r="L39" i="1"/>
  <c r="M39" i="1"/>
  <c r="N39" i="1"/>
  <c r="O39" i="1"/>
  <c r="P39" i="1"/>
  <c r="L40" i="1"/>
  <c r="M40" i="1"/>
  <c r="N40" i="1"/>
  <c r="O40" i="1"/>
  <c r="P40" i="1"/>
  <c r="L41" i="1"/>
  <c r="M41" i="1"/>
  <c r="N41" i="1"/>
  <c r="O41" i="1"/>
  <c r="P41" i="1"/>
  <c r="L42" i="1"/>
  <c r="M42" i="1"/>
  <c r="N42" i="1"/>
  <c r="O42" i="1"/>
  <c r="P42" i="1"/>
  <c r="L43" i="1"/>
  <c r="M43" i="1"/>
  <c r="N43" i="1"/>
  <c r="O43" i="1"/>
  <c r="P43" i="1"/>
  <c r="L44" i="1"/>
  <c r="M44" i="1"/>
  <c r="N44" i="1"/>
  <c r="O44" i="1"/>
  <c r="P44" i="1"/>
  <c r="L45" i="1"/>
  <c r="M45" i="1"/>
  <c r="N45" i="1"/>
  <c r="O45" i="1"/>
  <c r="P45" i="1"/>
  <c r="L46" i="1"/>
  <c r="M46" i="1"/>
  <c r="N46" i="1"/>
  <c r="O46" i="1"/>
  <c r="P46" i="1"/>
  <c r="L47" i="1"/>
  <c r="M47" i="1"/>
  <c r="N47" i="1"/>
  <c r="O47" i="1"/>
  <c r="P47" i="1"/>
  <c r="L48" i="1"/>
  <c r="M48" i="1"/>
  <c r="N48" i="1"/>
  <c r="O48" i="1"/>
  <c r="P48" i="1"/>
  <c r="P5" i="1"/>
  <c r="O5" i="1"/>
  <c r="N5" i="1"/>
  <c r="M5" i="1"/>
  <c r="L5" i="1"/>
  <c r="R6" i="1" l="1"/>
  <c r="R22" i="1"/>
  <c r="T22" i="1" s="1"/>
  <c r="Q46" i="1"/>
  <c r="R21" i="1"/>
  <c r="S21" i="1" s="1"/>
  <c r="Q9" i="1"/>
  <c r="Q10" i="1"/>
  <c r="R45" i="1"/>
  <c r="S45" i="1" s="1"/>
  <c r="Q48" i="1"/>
  <c r="Q42" i="1"/>
  <c r="Q14" i="1"/>
  <c r="R39" i="1"/>
  <c r="S39" i="1" s="1"/>
  <c r="Q16" i="1"/>
  <c r="Q37" i="1"/>
  <c r="Q11" i="1"/>
  <c r="R47" i="1"/>
  <c r="S47" i="1" s="1"/>
  <c r="Q30" i="1"/>
  <c r="Q15" i="1"/>
  <c r="Q12" i="1"/>
  <c r="R7" i="1"/>
  <c r="S7" i="1" s="1"/>
  <c r="R18" i="1"/>
  <c r="S18" i="1" s="1"/>
  <c r="Q20" i="1"/>
  <c r="R34" i="1"/>
  <c r="T34" i="1" s="1"/>
  <c r="R31" i="1"/>
  <c r="S31" i="1" s="1"/>
  <c r="Q26" i="1"/>
  <c r="Q13" i="1"/>
  <c r="Q36" i="1"/>
  <c r="Q32" i="1"/>
  <c r="R48" i="1"/>
  <c r="T48" i="1" s="1"/>
  <c r="Q40" i="1"/>
  <c r="R36" i="1"/>
  <c r="S36" i="1" s="1"/>
  <c r="R23" i="1"/>
  <c r="S23" i="1" s="1"/>
  <c r="Q8" i="1"/>
  <c r="Q29" i="1"/>
  <c r="R26" i="1"/>
  <c r="S26" i="1" s="1"/>
  <c r="R38" i="1"/>
  <c r="S38" i="1" s="1"/>
  <c r="Q44" i="1"/>
  <c r="Q41" i="1"/>
  <c r="Q24" i="1"/>
  <c r="Q21" i="1"/>
  <c r="R20" i="1"/>
  <c r="S20" i="1" s="1"/>
  <c r="Q5" i="1"/>
  <c r="R32" i="1"/>
  <c r="T32" i="1" s="1"/>
  <c r="R30" i="1"/>
  <c r="S30" i="1" s="1"/>
  <c r="Q38" i="1"/>
  <c r="Q31" i="1"/>
  <c r="Q28" i="1"/>
  <c r="Q25" i="1"/>
  <c r="Q18" i="1"/>
  <c r="Q33" i="1"/>
  <c r="R29" i="1"/>
  <c r="R24" i="1"/>
  <c r="T24" i="1" s="1"/>
  <c r="Q22" i="1"/>
  <c r="R14" i="1"/>
  <c r="T14" i="1" s="1"/>
  <c r="R12" i="1"/>
  <c r="S12" i="1" s="1"/>
  <c r="R10" i="1"/>
  <c r="S10" i="1" s="1"/>
  <c r="Q6" i="1"/>
  <c r="R37" i="1"/>
  <c r="R15" i="1"/>
  <c r="S15" i="1" s="1"/>
  <c r="R40" i="1"/>
  <c r="S40" i="1" s="1"/>
  <c r="Q34" i="1"/>
  <c r="R28" i="1"/>
  <c r="S28" i="1" s="1"/>
  <c r="S8" i="1"/>
  <c r="Q45" i="1"/>
  <c r="Q23" i="1"/>
  <c r="Q19" i="1"/>
  <c r="Q7" i="1"/>
  <c r="R46" i="1"/>
  <c r="S46" i="1" s="1"/>
  <c r="R44" i="1"/>
  <c r="S44" i="1" s="1"/>
  <c r="R42" i="1"/>
  <c r="S42" i="1" s="1"/>
  <c r="Q27" i="1"/>
  <c r="Q35" i="1"/>
  <c r="Q39" i="1"/>
  <c r="Q47" i="1"/>
  <c r="Q43" i="1"/>
  <c r="T21" i="1"/>
  <c r="Q17" i="1"/>
  <c r="R16" i="1"/>
  <c r="S16" i="1" s="1"/>
  <c r="R13" i="1"/>
  <c r="T6" i="1"/>
  <c r="S6" i="1"/>
  <c r="R43" i="1"/>
  <c r="R35" i="1"/>
  <c r="R27" i="1"/>
  <c r="R19" i="1"/>
  <c r="R11" i="1"/>
  <c r="R41" i="1"/>
  <c r="R33" i="1"/>
  <c r="R25" i="1"/>
  <c r="R17" i="1"/>
  <c r="R9" i="1"/>
  <c r="T39" i="1" l="1"/>
  <c r="S22" i="1"/>
  <c r="T23" i="1"/>
  <c r="S34" i="1"/>
  <c r="T45" i="1"/>
  <c r="T36" i="1"/>
  <c r="T10" i="1"/>
  <c r="T28" i="1"/>
  <c r="T30" i="1"/>
  <c r="T31" i="1"/>
  <c r="T20" i="1"/>
  <c r="T47" i="1"/>
  <c r="T18" i="1"/>
  <c r="S48" i="1"/>
  <c r="T7" i="1"/>
  <c r="T40" i="1"/>
  <c r="S24" i="1"/>
  <c r="T38" i="1"/>
  <c r="T46" i="1"/>
  <c r="S32" i="1"/>
  <c r="T26" i="1"/>
  <c r="T15" i="1"/>
  <c r="S13" i="1"/>
  <c r="T13" i="1"/>
  <c r="T5" i="1"/>
  <c r="S5" i="1"/>
  <c r="T44" i="1"/>
  <c r="T12" i="1"/>
  <c r="T16" i="1"/>
  <c r="S14" i="1"/>
  <c r="T42" i="1"/>
  <c r="S37" i="1"/>
  <c r="T37" i="1"/>
  <c r="S29" i="1"/>
  <c r="T29" i="1"/>
  <c r="S9" i="1"/>
  <c r="T9" i="1"/>
  <c r="S17" i="1"/>
  <c r="T17" i="1"/>
  <c r="S11" i="1"/>
  <c r="T11" i="1"/>
  <c r="S33" i="1"/>
  <c r="T33" i="1"/>
  <c r="S41" i="1"/>
  <c r="T41" i="1"/>
  <c r="S19" i="1"/>
  <c r="T19" i="1"/>
  <c r="S25" i="1"/>
  <c r="T25" i="1"/>
  <c r="S27" i="1"/>
  <c r="T27" i="1"/>
  <c r="T43" i="1"/>
  <c r="S43" i="1"/>
  <c r="S35" i="1"/>
  <c r="T35" i="1"/>
  <c r="S49" i="1" l="1"/>
</calcChain>
</file>

<file path=xl/sharedStrings.xml><?xml version="1.0" encoding="utf-8"?>
<sst xmlns="http://schemas.openxmlformats.org/spreadsheetml/2006/main" count="155" uniqueCount="90">
  <si>
    <t>ESTUDIO DE MERCADO / ANALISIS DE PRECIOS</t>
  </si>
  <si>
    <t>CONFECCIÓN</t>
  </si>
  <si>
    <t>ITEM</t>
  </si>
  <si>
    <t>DESCRIPCIÓN ELEMENTO</t>
  </si>
  <si>
    <t>UNIDAD DE MEDIDA</t>
  </si>
  <si>
    <t>COTIZANTE No. 1 ESTILO Y DISEÑOS SAS</t>
  </si>
  <si>
    <t>COTIZANTE No. 2 TEMPOEFECTIVA</t>
  </si>
  <si>
    <t>VALOR</t>
  </si>
  <si>
    <t>IVA</t>
  </si>
  <si>
    <t>VALOR TOTAL + IVA</t>
  </si>
  <si>
    <t>BOBINA PARA MAQUINA DE COSER INDUSTRIAL PLANA</t>
  </si>
  <si>
    <t>CAJA * 50 UNID</t>
  </si>
  <si>
    <t>GUATA</t>
  </si>
  <si>
    <t>ROLLO * 50 METROS</t>
  </si>
  <si>
    <t>TELA ALGODÓN PERCHADO</t>
  </si>
  <si>
    <t>TELA FLEECE</t>
  </si>
  <si>
    <t>TELA LICRA NYLON / POWER ESTAMPADA</t>
  </si>
  <si>
    <t>TELA PIEL DE DURAZNO COLOR BLANCO</t>
  </si>
  <si>
    <t>TELA QUIRÚRGICA O KRAMBEL CALIBRE 100</t>
  </si>
  <si>
    <t>CAUCHO ELASTICO 3 CM</t>
  </si>
  <si>
    <t>CAUCHO ELASTICO 5 CM</t>
  </si>
  <si>
    <t>CORTA HILOS CUERPO PLÁSTICO Y PUNTA METÁLICA</t>
  </si>
  <si>
    <t>CAJA * 12 UNID</t>
  </si>
  <si>
    <t>FOLDER PARA SESGAR MAQUINA COLLARÍN TAMAÑO • FOLDER 2.00 CMS • FOLDER 3.00 CMS</t>
  </si>
  <si>
    <t>UNIDAD</t>
  </si>
  <si>
    <t>FOLDER PARA SESGAR MAQUINA PLANA TAMAÑO • FOLDER 2.00 CMS • FOLDER 3.00 CMS</t>
  </si>
  <si>
    <t>PINZAS FILETE</t>
  </si>
  <si>
    <t>PAQ * 10</t>
  </si>
  <si>
    <t>TELA DENIM ALGODÓN MEZCLA LYCRA 14 ONZAS</t>
  </si>
  <si>
    <t>TELA LINO MANTEL</t>
  </si>
  <si>
    <t>TELA LINO POLIÉSTER</t>
  </si>
  <si>
    <t>TELA MALLA POOL</t>
  </si>
  <si>
    <t>TELA QUIRÚRGICA O KRAMBEL CALIBRE 80</t>
  </si>
  <si>
    <t>TELA RIB ALGODÓN COLOR SURTIDO</t>
  </si>
  <si>
    <t>CARRETEL PARA MAQUINA DE COSER INDUSTRIAL PLANA</t>
  </si>
  <si>
    <t>paquete * 20 unid</t>
  </si>
  <si>
    <t>VELCRO</t>
  </si>
  <si>
    <t>ROLLO * 10 M</t>
  </si>
  <si>
    <t>DESTORNILLADOR BRÍSTOL (JUEGO)</t>
  </si>
  <si>
    <t>JUEGO</t>
  </si>
  <si>
    <t>Aceite 3 En 1 Uno Lubrica 30ml</t>
  </si>
  <si>
    <t>unidad</t>
  </si>
  <si>
    <t>ALFILERES CON CABEZA DE PERLA</t>
  </si>
  <si>
    <t>PAQUETE 12 RODAJAS X 40 UN</t>
  </si>
  <si>
    <t>SESGO EN TELA ALGODÓN COLORES SURTIDOS 3 CM</t>
  </si>
  <si>
    <t>ROLLO * 50 M</t>
  </si>
  <si>
    <t>AGUJA DE MANO No 1</t>
  </si>
  <si>
    <t>PAQ DE 10 UNID</t>
  </si>
  <si>
    <t>TIJERAS EN ACERO</t>
  </si>
  <si>
    <t>TIJERAS EN PASTA</t>
  </si>
  <si>
    <t>Abreojal Descosedor Rematador</t>
  </si>
  <si>
    <t>paquete * 10 unid</t>
  </si>
  <si>
    <t>AGUJA PARA MAQUINA FILETEADORA CALIBRE 80 Y 90</t>
  </si>
  <si>
    <t>PAQ POR 10 UND</t>
  </si>
  <si>
    <t>HILAZA 2 cabos 200 Gr NEGRA</t>
  </si>
  <si>
    <t>CONO</t>
  </si>
  <si>
    <t>Hilo De Coser Rey 2000yds Calibre 120 COLOR BLANCO</t>
  </si>
  <si>
    <t>Hilo De Coser Rey 2000yds Calibre 120 COLOR NEGRO</t>
  </si>
  <si>
    <t>CARTON CARTULINA PARA MOLDES</t>
  </si>
  <si>
    <t>PLIEGO</t>
  </si>
  <si>
    <t>ENTRETELA TERMOFUSIONABLE</t>
  </si>
  <si>
    <t>METRO</t>
  </si>
  <si>
    <t>PAPEL TRAZO</t>
  </si>
  <si>
    <t>TELA ALGODÓN VISCOSA</t>
  </si>
  <si>
    <t>TELA DACRON HOGAR ESTAMPADO CUADROS VICHY</t>
  </si>
  <si>
    <t>TELA DACRON HOGAR ESTAMPADO NAVIDEÑO</t>
  </si>
  <si>
    <t>TELA DACRON HOGAR ESTAMPADO COCINA</t>
  </si>
  <si>
    <t>tela Microfibra Toallas Poliester</t>
  </si>
  <si>
    <t>TELA SATIN LICRADA</t>
  </si>
  <si>
    <t>TELA DACRON UNICOLOR</t>
  </si>
  <si>
    <t>CREMALLERA PARA CHAQUETA 50 cm NYLON</t>
  </si>
  <si>
    <t>POSPRE</t>
  </si>
  <si>
    <t>O23201010030106 Otras máquinas para usos generales y sus partes y piezas</t>
  </si>
  <si>
    <t>O232020200661131 Comercio al por mayor (excepto el realizado a cambio de una retribución o por contrata) de hilo, telas y tejidos</t>
  </si>
  <si>
    <t>O2320201004024291502 Cortaúñas, pinzas y similares</t>
  </si>
  <si>
    <t>O2320201004024292119 Destornilladores</t>
  </si>
  <si>
    <t>O2320201003033338004 Aceites lubricantes</t>
  </si>
  <si>
    <t>O2320201004024299989 Artículos n.c.p. de metal moldeado</t>
  </si>
  <si>
    <t>O2320201004024291305 Tijeras para artes y oficios</t>
  </si>
  <si>
    <t>O2320201003023212899 Papeles n.c.p.</t>
  </si>
  <si>
    <t>CANTIDAD</t>
  </si>
  <si>
    <t>VALOR DE REFERENCIA UNITARIO</t>
  </si>
  <si>
    <t>VALOR TOTAL INCLUIDO IVA</t>
  </si>
  <si>
    <t>METRICA UTILIZADA</t>
  </si>
  <si>
    <t>PROMEDIO</t>
  </si>
  <si>
    <t xml:space="preserve">MENOR </t>
  </si>
  <si>
    <t>MEDIANA</t>
  </si>
  <si>
    <t>MEDIA GEOMETRICA</t>
  </si>
  <si>
    <t>DESVIACION</t>
  </si>
  <si>
    <t>DISPERSION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</si>
</sst>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;[Red]\-&quot;$&quot;\ #,##0"/>
    <numFmt numFmtId="165" formatCode="_-&quot;$&quot;\ * #,##0.00_-;\-&quot;$&quot;\ * #,##0.00_-;_-&quot;$&quot;\ * &quot;-&quot;??_-;_-@_-"/>
    <numFmt numFmtId="166" formatCode="0.0%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6"/>
      <color rgb="FF000000"/>
      <name val="Times New Roman"/>
      <family val="1"/>
    </font>
    <font>
      <sz val="6"/>
      <color theme="1"/>
      <name val="Times New Roman"/>
      <family val="1"/>
    </font>
    <font>
      <sz val="6.5"/>
      <color theme="1"/>
      <name val="Calibri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Aptos Narrow"/>
      <family val="2"/>
      <scheme val="minor"/>
    </font>
    <font>
      <sz val="7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DEBF6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4" fillId="2" borderId="5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top" wrapText="1"/>
    </xf>
    <xf numFmtId="0" fontId="3" fillId="2" borderId="7" xfId="0" applyFont="1" applyFill="1" applyBorder="1" applyAlignment="1">
      <alignment horizontal="left" vertical="center" wrapText="1" indent="1"/>
    </xf>
    <xf numFmtId="0" fontId="3" fillId="4" borderId="0" xfId="0" applyFont="1" applyFill="1" applyAlignment="1">
      <alignment horizontal="left" vertical="center" wrapText="1" indent="4"/>
    </xf>
    <xf numFmtId="0" fontId="4" fillId="2" borderId="9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9" fontId="4" fillId="0" borderId="8" xfId="0" applyNumberFormat="1" applyFont="1" applyBorder="1" applyAlignment="1">
      <alignment horizontal="center" vertical="center" wrapText="1"/>
    </xf>
    <xf numFmtId="0" fontId="3" fillId="3" borderId="15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8" fillId="5" borderId="19" xfId="0" applyFont="1" applyFill="1" applyBorder="1" applyAlignment="1">
      <alignment vertical="center" wrapText="1"/>
    </xf>
    <xf numFmtId="0" fontId="8" fillId="5" borderId="20" xfId="0" applyFont="1" applyFill="1" applyBorder="1" applyAlignment="1">
      <alignment vertical="center"/>
    </xf>
    <xf numFmtId="0" fontId="8" fillId="5" borderId="19" xfId="0" applyFont="1" applyFill="1" applyBorder="1" applyAlignment="1">
      <alignment vertical="center"/>
    </xf>
    <xf numFmtId="166" fontId="4" fillId="0" borderId="8" xfId="2" applyNumberFormat="1" applyFont="1" applyBorder="1" applyAlignment="1">
      <alignment horizontal="center" vertical="center" wrapText="1"/>
    </xf>
    <xf numFmtId="4" fontId="9" fillId="0" borderId="19" xfId="0" applyNumberFormat="1" applyFont="1" applyBorder="1" applyAlignment="1">
      <alignment horizontal="center" vertical="center" wrapText="1"/>
    </xf>
    <xf numFmtId="165" fontId="8" fillId="0" borderId="19" xfId="0" applyNumberFormat="1" applyFont="1" applyBorder="1" applyAlignment="1">
      <alignment horizontal="center" vertical="center"/>
    </xf>
    <xf numFmtId="165" fontId="0" fillId="0" borderId="0" xfId="0" applyNumberFormat="1"/>
    <xf numFmtId="165" fontId="0" fillId="0" borderId="0" xfId="1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 vertical="center" wrapText="1" indent="4"/>
    </xf>
    <xf numFmtId="0" fontId="3" fillId="3" borderId="0" xfId="0" applyFont="1" applyFill="1" applyAlignment="1">
      <alignment horizontal="left" vertical="center" wrapText="1" indent="4"/>
    </xf>
    <xf numFmtId="0" fontId="3" fillId="3" borderId="9" xfId="0" applyFont="1" applyFill="1" applyBorder="1" applyAlignment="1">
      <alignment horizontal="left" vertical="center" wrapText="1" indent="4"/>
    </xf>
    <xf numFmtId="0" fontId="3" fillId="4" borderId="14" xfId="0" applyFont="1" applyFill="1" applyBorder="1" applyAlignment="1">
      <alignment horizontal="left" vertical="center" wrapText="1" indent="4"/>
    </xf>
    <xf numFmtId="0" fontId="3" fillId="4" borderId="0" xfId="0" applyFont="1" applyFill="1" applyAlignment="1">
      <alignment horizontal="left" vertical="center" wrapText="1" indent="4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15BB6-527B-44E3-83AC-248CC27EB9D8}">
  <dimension ref="A1:U49"/>
  <sheetViews>
    <sheetView tabSelected="1" workbookViewId="0">
      <selection activeCell="U1" sqref="U1:U1048576"/>
    </sheetView>
  </sheetViews>
  <sheetFormatPr baseColWidth="10" defaultRowHeight="15" x14ac:dyDescent="0.25"/>
  <cols>
    <col min="4" max="4" width="21.42578125" customWidth="1"/>
    <col min="6" max="17" width="0" hidden="1" customWidth="1"/>
    <col min="18" max="18" width="16.7109375" customWidth="1"/>
    <col min="19" max="19" width="19.7109375" customWidth="1"/>
    <col min="21" max="21" width="15.5703125" bestFit="1" customWidth="1"/>
  </cols>
  <sheetData>
    <row r="1" spans="1:21" ht="16.5" thickTop="1" thickBot="1" x14ac:dyDescent="0.3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2"/>
    </row>
    <row r="2" spans="1:21" ht="15.75" thickBot="1" x14ac:dyDescent="0.3">
      <c r="A2" s="33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5"/>
    </row>
    <row r="3" spans="1:21" ht="16.5" thickTop="1" thickBot="1" x14ac:dyDescent="0.3">
      <c r="A3" s="1"/>
      <c r="B3" s="3"/>
      <c r="C3" s="3"/>
      <c r="D3" s="18"/>
      <c r="E3" s="18"/>
      <c r="F3" s="36" t="s">
        <v>5</v>
      </c>
      <c r="G3" s="37"/>
      <c r="H3" s="38"/>
      <c r="I3" s="39" t="s">
        <v>6</v>
      </c>
      <c r="J3" s="40"/>
      <c r="K3" s="40"/>
      <c r="L3" s="7"/>
      <c r="M3" s="7"/>
      <c r="N3" s="7"/>
      <c r="O3" s="7"/>
      <c r="P3" s="7"/>
      <c r="Q3" s="7"/>
      <c r="R3" s="8"/>
    </row>
    <row r="4" spans="1:21" ht="45.75" thickBot="1" x14ac:dyDescent="0.3">
      <c r="A4" s="2" t="s">
        <v>2</v>
      </c>
      <c r="B4" s="4" t="s">
        <v>3</v>
      </c>
      <c r="C4" s="6" t="s">
        <v>4</v>
      </c>
      <c r="D4" s="19" t="s">
        <v>71</v>
      </c>
      <c r="E4" s="5" t="s">
        <v>80</v>
      </c>
      <c r="F4" s="9" t="s">
        <v>7</v>
      </c>
      <c r="G4" s="9" t="s">
        <v>8</v>
      </c>
      <c r="H4" s="17"/>
      <c r="I4" s="10" t="s">
        <v>7</v>
      </c>
      <c r="J4" s="10" t="s">
        <v>8</v>
      </c>
      <c r="K4" s="11" t="s">
        <v>9</v>
      </c>
      <c r="L4" s="23" t="s">
        <v>84</v>
      </c>
      <c r="M4" s="24" t="s">
        <v>85</v>
      </c>
      <c r="N4" s="24" t="s">
        <v>86</v>
      </c>
      <c r="O4" s="24" t="s">
        <v>87</v>
      </c>
      <c r="P4" s="24" t="s">
        <v>88</v>
      </c>
      <c r="Q4" s="24" t="s">
        <v>89</v>
      </c>
      <c r="R4" s="22" t="s">
        <v>81</v>
      </c>
      <c r="S4" s="22" t="s">
        <v>82</v>
      </c>
      <c r="T4" s="22" t="s">
        <v>83</v>
      </c>
    </row>
    <row r="5" spans="1:21" ht="51.75" thickBot="1" x14ac:dyDescent="0.3">
      <c r="A5" s="12">
        <v>1</v>
      </c>
      <c r="B5" s="13" t="s">
        <v>10</v>
      </c>
      <c r="C5" s="14" t="s">
        <v>11</v>
      </c>
      <c r="D5" s="41" t="s">
        <v>72</v>
      </c>
      <c r="E5" s="20">
        <v>1</v>
      </c>
      <c r="F5" s="15">
        <v>571100</v>
      </c>
      <c r="G5" s="16">
        <v>0.19</v>
      </c>
      <c r="H5" s="15">
        <v>679609</v>
      </c>
      <c r="I5" s="15">
        <v>579500</v>
      </c>
      <c r="J5" s="16">
        <v>0.19</v>
      </c>
      <c r="K5" s="15">
        <v>689605</v>
      </c>
      <c r="L5" s="15">
        <f>+AVERAGE(H5,K5)</f>
        <v>684607</v>
      </c>
      <c r="M5" s="15">
        <f>+MIN(H5,K5)</f>
        <v>679609</v>
      </c>
      <c r="N5" s="15">
        <f>+MEDIAN(H5,K5)</f>
        <v>684607</v>
      </c>
      <c r="O5" s="15">
        <f>+GEOMEAN(H5,K5)</f>
        <v>684588.75571031694</v>
      </c>
      <c r="P5" s="15">
        <f>+STDEV(H5,K5)</f>
        <v>7068.2393847407293</v>
      </c>
      <c r="Q5" s="25">
        <f>+P5/L5</f>
        <v>1.0324521053306101E-2</v>
      </c>
      <c r="R5" s="27">
        <f>+IF(P5&gt;=50%,M5,N5)</f>
        <v>679609</v>
      </c>
      <c r="S5" s="27">
        <f>+R5*E5</f>
        <v>679609</v>
      </c>
      <c r="T5" s="26" t="str">
        <f>IF(R5=M5,"MENOR VALOR","MEDIANA")</f>
        <v>MENOR VALOR</v>
      </c>
    </row>
    <row r="6" spans="1:21" ht="77.25" thickBot="1" x14ac:dyDescent="0.3">
      <c r="A6" s="12">
        <v>2</v>
      </c>
      <c r="B6" s="13" t="s">
        <v>12</v>
      </c>
      <c r="C6" s="14" t="s">
        <v>13</v>
      </c>
      <c r="D6" s="41" t="s">
        <v>73</v>
      </c>
      <c r="E6" s="21">
        <v>1</v>
      </c>
      <c r="F6" s="15">
        <v>275500</v>
      </c>
      <c r="G6" s="16">
        <v>0.19</v>
      </c>
      <c r="H6" s="15">
        <v>327845</v>
      </c>
      <c r="I6" s="15">
        <v>282050</v>
      </c>
      <c r="J6" s="16">
        <v>0.19</v>
      </c>
      <c r="K6" s="15">
        <v>335640</v>
      </c>
      <c r="L6" s="15">
        <f t="shared" ref="L6:L48" si="0">+AVERAGE(H6,K6)</f>
        <v>331742.5</v>
      </c>
      <c r="M6" s="15">
        <f t="shared" ref="M6:M48" si="1">+MIN(H6,K6)</f>
        <v>327845</v>
      </c>
      <c r="N6" s="15">
        <f t="shared" ref="N6:N48" si="2">+MEDIAN(H6,K6)</f>
        <v>331742.5</v>
      </c>
      <c r="O6" s="15">
        <f t="shared" ref="O6:O48" si="3">+GEOMEAN(H6,K6)</f>
        <v>331719.60418401565</v>
      </c>
      <c r="P6" s="15">
        <f t="shared" ref="P6:P48" si="4">+STDEV(H6,K6)</f>
        <v>5511.8973593491382</v>
      </c>
      <c r="Q6" s="25">
        <f t="shared" ref="Q6:Q48" si="5">+P6/L6</f>
        <v>1.661498710400126E-2</v>
      </c>
      <c r="R6" s="27">
        <f t="shared" ref="R6:R48" si="6">+IF(P6&gt;=50%,M6,N6)</f>
        <v>327845</v>
      </c>
      <c r="S6" s="27">
        <f t="shared" ref="S6:S48" si="7">+R6*E6</f>
        <v>327845</v>
      </c>
      <c r="T6" s="26" t="str">
        <f t="shared" ref="T6:T48" si="8">IF(R6=M6,"MENOR VALOR","MEDIANA")</f>
        <v>MENOR VALOR</v>
      </c>
      <c r="U6" s="29"/>
    </row>
    <row r="7" spans="1:21" ht="77.25" thickBot="1" x14ac:dyDescent="0.3">
      <c r="A7" s="12">
        <v>3</v>
      </c>
      <c r="B7" s="13" t="s">
        <v>14</v>
      </c>
      <c r="C7" s="14" t="s">
        <v>13</v>
      </c>
      <c r="D7" s="41" t="s">
        <v>73</v>
      </c>
      <c r="E7" s="20">
        <v>1</v>
      </c>
      <c r="F7" s="15">
        <v>1292000</v>
      </c>
      <c r="G7" s="16">
        <v>0.19</v>
      </c>
      <c r="H7" s="15">
        <v>1537480</v>
      </c>
      <c r="I7" s="15">
        <v>1304300</v>
      </c>
      <c r="J7" s="16">
        <v>0.19</v>
      </c>
      <c r="K7" s="15">
        <v>1552117</v>
      </c>
      <c r="L7" s="15">
        <f t="shared" si="0"/>
        <v>1544798.5</v>
      </c>
      <c r="M7" s="15">
        <f t="shared" si="1"/>
        <v>1537480</v>
      </c>
      <c r="N7" s="15">
        <f t="shared" si="2"/>
        <v>1544798.5</v>
      </c>
      <c r="O7" s="15">
        <f t="shared" si="3"/>
        <v>1544781.1641653324</v>
      </c>
      <c r="P7" s="15">
        <f t="shared" si="4"/>
        <v>10349.921956227496</v>
      </c>
      <c r="Q7" s="25">
        <f t="shared" si="5"/>
        <v>6.6998524119666709E-3</v>
      </c>
      <c r="R7" s="27">
        <f t="shared" si="6"/>
        <v>1537480</v>
      </c>
      <c r="S7" s="27">
        <f t="shared" si="7"/>
        <v>1537480</v>
      </c>
      <c r="T7" s="26" t="str">
        <f t="shared" si="8"/>
        <v>MENOR VALOR</v>
      </c>
    </row>
    <row r="8" spans="1:21" ht="77.25" thickBot="1" x14ac:dyDescent="0.3">
      <c r="A8" s="12">
        <v>4</v>
      </c>
      <c r="B8" s="13" t="s">
        <v>15</v>
      </c>
      <c r="C8" s="14" t="s">
        <v>13</v>
      </c>
      <c r="D8" s="41" t="s">
        <v>73</v>
      </c>
      <c r="E8" s="21">
        <v>1</v>
      </c>
      <c r="F8" s="15">
        <v>472000</v>
      </c>
      <c r="G8" s="16">
        <v>0.19</v>
      </c>
      <c r="H8" s="15">
        <v>561680</v>
      </c>
      <c r="I8" s="15">
        <v>471900</v>
      </c>
      <c r="J8" s="16">
        <v>0.19</v>
      </c>
      <c r="K8" s="15">
        <v>561561</v>
      </c>
      <c r="L8" s="15">
        <f t="shared" si="0"/>
        <v>561620.5</v>
      </c>
      <c r="M8" s="15">
        <f t="shared" si="1"/>
        <v>561561</v>
      </c>
      <c r="N8" s="15">
        <f t="shared" si="2"/>
        <v>561620.5</v>
      </c>
      <c r="O8" s="15">
        <f t="shared" si="3"/>
        <v>561620.4968481831</v>
      </c>
      <c r="P8" s="15">
        <f t="shared" si="4"/>
        <v>84.145706961199153</v>
      </c>
      <c r="Q8" s="25">
        <f t="shared" si="5"/>
        <v>1.4982663019102606E-4</v>
      </c>
      <c r="R8" s="27">
        <f t="shared" si="6"/>
        <v>561561</v>
      </c>
      <c r="S8" s="27">
        <f t="shared" si="7"/>
        <v>561561</v>
      </c>
      <c r="T8" s="26" t="str">
        <f t="shared" si="8"/>
        <v>MENOR VALOR</v>
      </c>
    </row>
    <row r="9" spans="1:21" ht="77.25" thickBot="1" x14ac:dyDescent="0.3">
      <c r="A9" s="12">
        <v>5</v>
      </c>
      <c r="B9" s="13" t="s">
        <v>16</v>
      </c>
      <c r="C9" s="14" t="s">
        <v>13</v>
      </c>
      <c r="D9" s="41" t="s">
        <v>73</v>
      </c>
      <c r="E9" s="20">
        <v>1</v>
      </c>
      <c r="F9" s="15">
        <v>1410000</v>
      </c>
      <c r="G9" s="16">
        <v>0.19</v>
      </c>
      <c r="H9" s="15">
        <v>1677900</v>
      </c>
      <c r="I9" s="15">
        <v>1390000</v>
      </c>
      <c r="J9" s="16">
        <v>0.19</v>
      </c>
      <c r="K9" s="15">
        <v>1654100</v>
      </c>
      <c r="L9" s="15">
        <f t="shared" si="0"/>
        <v>1666000</v>
      </c>
      <c r="M9" s="15">
        <f t="shared" si="1"/>
        <v>1654100</v>
      </c>
      <c r="N9" s="15">
        <f t="shared" si="2"/>
        <v>1666000</v>
      </c>
      <c r="O9" s="15">
        <f t="shared" si="3"/>
        <v>1665957.4994578944</v>
      </c>
      <c r="P9" s="15">
        <f t="shared" si="4"/>
        <v>16829.141392239831</v>
      </c>
      <c r="Q9" s="25">
        <f t="shared" si="5"/>
        <v>1.0101525445522107E-2</v>
      </c>
      <c r="R9" s="27">
        <f t="shared" si="6"/>
        <v>1654100</v>
      </c>
      <c r="S9" s="27">
        <f t="shared" si="7"/>
        <v>1654100</v>
      </c>
      <c r="T9" s="26" t="str">
        <f t="shared" si="8"/>
        <v>MENOR VALOR</v>
      </c>
    </row>
    <row r="10" spans="1:21" ht="77.25" thickBot="1" x14ac:dyDescent="0.3">
      <c r="A10" s="12">
        <v>6</v>
      </c>
      <c r="B10" s="13" t="s">
        <v>17</v>
      </c>
      <c r="C10" s="14" t="s">
        <v>13</v>
      </c>
      <c r="D10" s="41" t="s">
        <v>73</v>
      </c>
      <c r="E10" s="21">
        <v>1</v>
      </c>
      <c r="F10" s="15">
        <v>435000</v>
      </c>
      <c r="G10" s="16">
        <v>0.19</v>
      </c>
      <c r="H10" s="15">
        <v>517650</v>
      </c>
      <c r="I10" s="15">
        <v>442650</v>
      </c>
      <c r="J10" s="16">
        <v>0.19</v>
      </c>
      <c r="K10" s="15">
        <v>526754</v>
      </c>
      <c r="L10" s="15">
        <f t="shared" si="0"/>
        <v>522202</v>
      </c>
      <c r="M10" s="15">
        <f t="shared" si="1"/>
        <v>517650</v>
      </c>
      <c r="N10" s="15">
        <f t="shared" si="2"/>
        <v>522202</v>
      </c>
      <c r="O10" s="15">
        <f t="shared" si="3"/>
        <v>522182.15988292824</v>
      </c>
      <c r="P10" s="15">
        <f t="shared" si="4"/>
        <v>6437.5001359223288</v>
      </c>
      <c r="Q10" s="25">
        <f t="shared" si="5"/>
        <v>1.2327605286694285E-2</v>
      </c>
      <c r="R10" s="27">
        <f t="shared" si="6"/>
        <v>517650</v>
      </c>
      <c r="S10" s="27">
        <f t="shared" si="7"/>
        <v>517650</v>
      </c>
      <c r="T10" s="26" t="str">
        <f t="shared" si="8"/>
        <v>MENOR VALOR</v>
      </c>
    </row>
    <row r="11" spans="1:21" ht="77.25" thickBot="1" x14ac:dyDescent="0.3">
      <c r="A11" s="12">
        <v>7</v>
      </c>
      <c r="B11" s="13" t="s">
        <v>18</v>
      </c>
      <c r="C11" s="14" t="s">
        <v>13</v>
      </c>
      <c r="D11" s="41" t="s">
        <v>73</v>
      </c>
      <c r="E11" s="20">
        <v>1</v>
      </c>
      <c r="F11" s="15">
        <v>171000</v>
      </c>
      <c r="G11" s="16">
        <v>0.19</v>
      </c>
      <c r="H11" s="15">
        <v>203490</v>
      </c>
      <c r="I11" s="15">
        <v>171000</v>
      </c>
      <c r="J11" s="16">
        <v>0.19</v>
      </c>
      <c r="K11" s="15">
        <v>203490</v>
      </c>
      <c r="L11" s="15">
        <f t="shared" si="0"/>
        <v>203490</v>
      </c>
      <c r="M11" s="15">
        <f t="shared" si="1"/>
        <v>203490</v>
      </c>
      <c r="N11" s="15">
        <f t="shared" si="2"/>
        <v>203490</v>
      </c>
      <c r="O11" s="15">
        <f t="shared" si="3"/>
        <v>203490</v>
      </c>
      <c r="P11" s="15">
        <f t="shared" si="4"/>
        <v>0</v>
      </c>
      <c r="Q11" s="25">
        <f t="shared" si="5"/>
        <v>0</v>
      </c>
      <c r="R11" s="27">
        <f t="shared" si="6"/>
        <v>203490</v>
      </c>
      <c r="S11" s="27">
        <f t="shared" si="7"/>
        <v>203490</v>
      </c>
      <c r="T11" s="26" t="str">
        <f t="shared" si="8"/>
        <v>MENOR VALOR</v>
      </c>
    </row>
    <row r="12" spans="1:21" ht="77.25" thickBot="1" x14ac:dyDescent="0.3">
      <c r="A12" s="12">
        <v>8</v>
      </c>
      <c r="B12" s="13" t="s">
        <v>19</v>
      </c>
      <c r="C12" s="14" t="s">
        <v>13</v>
      </c>
      <c r="D12" s="41" t="s">
        <v>73</v>
      </c>
      <c r="E12" s="21">
        <v>1</v>
      </c>
      <c r="F12" s="15">
        <v>55000</v>
      </c>
      <c r="G12" s="16">
        <v>0.19</v>
      </c>
      <c r="H12" s="15">
        <v>65450</v>
      </c>
      <c r="I12" s="15">
        <v>60000</v>
      </c>
      <c r="J12" s="16">
        <v>0.19</v>
      </c>
      <c r="K12" s="15">
        <v>71400</v>
      </c>
      <c r="L12" s="15">
        <f t="shared" si="0"/>
        <v>68425</v>
      </c>
      <c r="M12" s="15">
        <f t="shared" si="1"/>
        <v>65450</v>
      </c>
      <c r="N12" s="15">
        <f t="shared" si="2"/>
        <v>68425</v>
      </c>
      <c r="O12" s="15">
        <f t="shared" si="3"/>
        <v>68360.295493802536</v>
      </c>
      <c r="P12" s="15">
        <f t="shared" si="4"/>
        <v>4207.2853480599579</v>
      </c>
      <c r="Q12" s="25">
        <f t="shared" si="5"/>
        <v>6.1487546190134572E-2</v>
      </c>
      <c r="R12" s="27">
        <f t="shared" si="6"/>
        <v>65450</v>
      </c>
      <c r="S12" s="27">
        <f t="shared" si="7"/>
        <v>65450</v>
      </c>
      <c r="T12" s="26" t="str">
        <f t="shared" si="8"/>
        <v>MENOR VALOR</v>
      </c>
    </row>
    <row r="13" spans="1:21" ht="77.25" thickBot="1" x14ac:dyDescent="0.3">
      <c r="A13" s="12">
        <v>9</v>
      </c>
      <c r="B13" s="13" t="s">
        <v>20</v>
      </c>
      <c r="C13" s="14" t="s">
        <v>13</v>
      </c>
      <c r="D13" s="41" t="s">
        <v>73</v>
      </c>
      <c r="E13" s="20">
        <v>1</v>
      </c>
      <c r="F13" s="15">
        <v>62000</v>
      </c>
      <c r="G13" s="16">
        <v>0.19</v>
      </c>
      <c r="H13" s="15">
        <v>73780</v>
      </c>
      <c r="I13" s="15">
        <v>67000</v>
      </c>
      <c r="J13" s="16">
        <v>0.19</v>
      </c>
      <c r="K13" s="15">
        <v>79730</v>
      </c>
      <c r="L13" s="15">
        <f t="shared" si="0"/>
        <v>76755</v>
      </c>
      <c r="M13" s="15">
        <f t="shared" si="1"/>
        <v>73780</v>
      </c>
      <c r="N13" s="15">
        <f t="shared" si="2"/>
        <v>76755</v>
      </c>
      <c r="O13" s="15">
        <f t="shared" si="3"/>
        <v>76697.32329097281</v>
      </c>
      <c r="P13" s="15">
        <f t="shared" si="4"/>
        <v>4207.2853480599579</v>
      </c>
      <c r="Q13" s="25">
        <f t="shared" si="5"/>
        <v>5.4814479161747871E-2</v>
      </c>
      <c r="R13" s="27">
        <f t="shared" si="6"/>
        <v>73780</v>
      </c>
      <c r="S13" s="27">
        <f t="shared" si="7"/>
        <v>73780</v>
      </c>
      <c r="T13" s="26" t="str">
        <f t="shared" si="8"/>
        <v>MENOR VALOR</v>
      </c>
    </row>
    <row r="14" spans="1:21" ht="77.25" thickBot="1" x14ac:dyDescent="0.3">
      <c r="A14" s="12">
        <v>10</v>
      </c>
      <c r="B14" s="13" t="s">
        <v>21</v>
      </c>
      <c r="C14" s="14" t="s">
        <v>22</v>
      </c>
      <c r="D14" s="41" t="s">
        <v>73</v>
      </c>
      <c r="E14" s="21">
        <v>1</v>
      </c>
      <c r="F14" s="15">
        <v>44200</v>
      </c>
      <c r="G14" s="16">
        <v>0.19</v>
      </c>
      <c r="H14" s="15">
        <v>52598</v>
      </c>
      <c r="I14" s="15">
        <v>50000</v>
      </c>
      <c r="J14" s="16">
        <v>0.19</v>
      </c>
      <c r="K14" s="15">
        <v>59500</v>
      </c>
      <c r="L14" s="15">
        <f t="shared" si="0"/>
        <v>56049</v>
      </c>
      <c r="M14" s="15">
        <f t="shared" si="1"/>
        <v>52598</v>
      </c>
      <c r="N14" s="15">
        <f t="shared" si="2"/>
        <v>56049</v>
      </c>
      <c r="O14" s="15">
        <f t="shared" si="3"/>
        <v>55942.658142065433</v>
      </c>
      <c r="P14" s="15">
        <f t="shared" si="4"/>
        <v>4880.4510037495511</v>
      </c>
      <c r="Q14" s="25">
        <f t="shared" si="5"/>
        <v>8.7074720400891203E-2</v>
      </c>
      <c r="R14" s="27">
        <f t="shared" si="6"/>
        <v>52598</v>
      </c>
      <c r="S14" s="27">
        <f t="shared" si="7"/>
        <v>52598</v>
      </c>
      <c r="T14" s="26" t="str">
        <f t="shared" si="8"/>
        <v>MENOR VALOR</v>
      </c>
    </row>
    <row r="15" spans="1:21" ht="72.75" thickBot="1" x14ac:dyDescent="0.3">
      <c r="A15" s="12">
        <v>11</v>
      </c>
      <c r="B15" s="13" t="s">
        <v>23</v>
      </c>
      <c r="C15" s="14" t="s">
        <v>24</v>
      </c>
      <c r="D15" s="41" t="s">
        <v>72</v>
      </c>
      <c r="E15" s="20">
        <v>1</v>
      </c>
      <c r="F15" s="15">
        <v>120000</v>
      </c>
      <c r="G15" s="16">
        <v>0.19</v>
      </c>
      <c r="H15" s="15">
        <v>142800</v>
      </c>
      <c r="I15" s="15">
        <v>122000</v>
      </c>
      <c r="J15" s="16">
        <v>0.19</v>
      </c>
      <c r="K15" s="15">
        <v>145180</v>
      </c>
      <c r="L15" s="15">
        <f t="shared" si="0"/>
        <v>143990</v>
      </c>
      <c r="M15" s="15">
        <f t="shared" si="1"/>
        <v>142800</v>
      </c>
      <c r="N15" s="15">
        <f t="shared" si="2"/>
        <v>143990</v>
      </c>
      <c r="O15" s="15">
        <f t="shared" si="3"/>
        <v>143985.08256065974</v>
      </c>
      <c r="P15" s="15">
        <f t="shared" si="4"/>
        <v>1682.9141392239831</v>
      </c>
      <c r="Q15" s="25">
        <f t="shared" si="5"/>
        <v>1.1687715391513183E-2</v>
      </c>
      <c r="R15" s="27">
        <f t="shared" si="6"/>
        <v>142800</v>
      </c>
      <c r="S15" s="27">
        <f t="shared" si="7"/>
        <v>142800</v>
      </c>
      <c r="T15" s="26" t="str">
        <f t="shared" si="8"/>
        <v>MENOR VALOR</v>
      </c>
    </row>
    <row r="16" spans="1:21" ht="72.75" thickBot="1" x14ac:dyDescent="0.3">
      <c r="A16" s="12">
        <v>12</v>
      </c>
      <c r="B16" s="13" t="s">
        <v>25</v>
      </c>
      <c r="C16" s="14" t="s">
        <v>24</v>
      </c>
      <c r="D16" s="41" t="s">
        <v>72</v>
      </c>
      <c r="E16" s="21">
        <v>1</v>
      </c>
      <c r="F16" s="15">
        <v>132000</v>
      </c>
      <c r="G16" s="16">
        <v>0.19</v>
      </c>
      <c r="H16" s="15">
        <v>157080</v>
      </c>
      <c r="I16" s="15">
        <v>132000</v>
      </c>
      <c r="J16" s="16">
        <v>0.19</v>
      </c>
      <c r="K16" s="15">
        <v>157080</v>
      </c>
      <c r="L16" s="15">
        <f t="shared" si="0"/>
        <v>157080</v>
      </c>
      <c r="M16" s="15">
        <f t="shared" si="1"/>
        <v>157080</v>
      </c>
      <c r="N16" s="15">
        <f t="shared" si="2"/>
        <v>157080</v>
      </c>
      <c r="O16" s="15">
        <f t="shared" si="3"/>
        <v>157080</v>
      </c>
      <c r="P16" s="15">
        <f t="shared" si="4"/>
        <v>0</v>
      </c>
      <c r="Q16" s="25">
        <f t="shared" si="5"/>
        <v>0</v>
      </c>
      <c r="R16" s="27">
        <f t="shared" si="6"/>
        <v>157080</v>
      </c>
      <c r="S16" s="27">
        <f t="shared" si="7"/>
        <v>157080</v>
      </c>
      <c r="T16" s="26" t="str">
        <f t="shared" si="8"/>
        <v>MENOR VALOR</v>
      </c>
    </row>
    <row r="17" spans="1:20" ht="39" thickBot="1" x14ac:dyDescent="0.3">
      <c r="A17" s="12">
        <v>13</v>
      </c>
      <c r="B17" s="13" t="s">
        <v>26</v>
      </c>
      <c r="C17" s="14" t="s">
        <v>27</v>
      </c>
      <c r="D17" s="41" t="s">
        <v>74</v>
      </c>
      <c r="E17" s="20">
        <v>1</v>
      </c>
      <c r="F17" s="15">
        <v>121000</v>
      </c>
      <c r="G17" s="16">
        <v>0.19</v>
      </c>
      <c r="H17" s="15">
        <v>143990</v>
      </c>
      <c r="I17" s="15">
        <v>125000</v>
      </c>
      <c r="J17" s="16">
        <v>0.19</v>
      </c>
      <c r="K17" s="15">
        <v>148750</v>
      </c>
      <c r="L17" s="15">
        <f t="shared" si="0"/>
        <v>146370</v>
      </c>
      <c r="M17" s="15">
        <f t="shared" si="1"/>
        <v>143990</v>
      </c>
      <c r="N17" s="15">
        <f t="shared" si="2"/>
        <v>146370</v>
      </c>
      <c r="O17" s="15">
        <f t="shared" si="3"/>
        <v>146350.64912736125</v>
      </c>
      <c r="P17" s="15">
        <f t="shared" si="4"/>
        <v>3365.8282784479661</v>
      </c>
      <c r="Q17" s="25">
        <f t="shared" si="5"/>
        <v>2.29953424776113E-2</v>
      </c>
      <c r="R17" s="27">
        <f t="shared" si="6"/>
        <v>143990</v>
      </c>
      <c r="S17" s="27">
        <f t="shared" si="7"/>
        <v>143990</v>
      </c>
      <c r="T17" s="26" t="str">
        <f t="shared" si="8"/>
        <v>MENOR VALOR</v>
      </c>
    </row>
    <row r="18" spans="1:20" ht="77.25" thickBot="1" x14ac:dyDescent="0.3">
      <c r="A18" s="12">
        <v>14</v>
      </c>
      <c r="B18" s="13" t="s">
        <v>28</v>
      </c>
      <c r="C18" s="14" t="s">
        <v>13</v>
      </c>
      <c r="D18" s="41" t="s">
        <v>73</v>
      </c>
      <c r="E18" s="21">
        <v>1</v>
      </c>
      <c r="F18" s="15">
        <v>1291300</v>
      </c>
      <c r="G18" s="16">
        <v>0.19</v>
      </c>
      <c r="H18" s="15">
        <v>1536647</v>
      </c>
      <c r="I18" s="15">
        <v>1289000</v>
      </c>
      <c r="J18" s="16">
        <v>0.19</v>
      </c>
      <c r="K18" s="15">
        <v>1533910</v>
      </c>
      <c r="L18" s="15">
        <f t="shared" si="0"/>
        <v>1535278.5</v>
      </c>
      <c r="M18" s="15">
        <f t="shared" si="1"/>
        <v>1533910</v>
      </c>
      <c r="N18" s="15">
        <f t="shared" si="2"/>
        <v>1535278.5</v>
      </c>
      <c r="O18" s="15">
        <f t="shared" si="3"/>
        <v>1535277.8900804897</v>
      </c>
      <c r="P18" s="15">
        <f t="shared" si="4"/>
        <v>1935.3512601075806</v>
      </c>
      <c r="Q18" s="25">
        <f t="shared" si="5"/>
        <v>1.2605864409014915E-3</v>
      </c>
      <c r="R18" s="27">
        <f t="shared" si="6"/>
        <v>1533910</v>
      </c>
      <c r="S18" s="27">
        <f t="shared" si="7"/>
        <v>1533910</v>
      </c>
      <c r="T18" s="26" t="str">
        <f t="shared" si="8"/>
        <v>MENOR VALOR</v>
      </c>
    </row>
    <row r="19" spans="1:20" ht="77.25" thickBot="1" x14ac:dyDescent="0.3">
      <c r="A19" s="12">
        <v>15</v>
      </c>
      <c r="B19" s="13" t="s">
        <v>29</v>
      </c>
      <c r="C19" s="14" t="s">
        <v>13</v>
      </c>
      <c r="D19" s="41" t="s">
        <v>73</v>
      </c>
      <c r="E19" s="20">
        <v>1</v>
      </c>
      <c r="F19" s="15">
        <v>1285700</v>
      </c>
      <c r="G19" s="16">
        <v>0.19</v>
      </c>
      <c r="H19" s="15">
        <v>1529983</v>
      </c>
      <c r="I19" s="15">
        <v>1290000</v>
      </c>
      <c r="J19" s="16">
        <v>0.19</v>
      </c>
      <c r="K19" s="15">
        <v>1535100</v>
      </c>
      <c r="L19" s="15">
        <f t="shared" si="0"/>
        <v>1532541.5</v>
      </c>
      <c r="M19" s="15">
        <f t="shared" si="1"/>
        <v>1529983</v>
      </c>
      <c r="N19" s="15">
        <f t="shared" si="2"/>
        <v>1532541.5</v>
      </c>
      <c r="O19" s="15">
        <f t="shared" si="3"/>
        <v>1532539.3643557741</v>
      </c>
      <c r="P19" s="15">
        <f t="shared" si="4"/>
        <v>3618.2653993315635</v>
      </c>
      <c r="Q19" s="25">
        <f t="shared" si="5"/>
        <v>2.36095753317712E-3</v>
      </c>
      <c r="R19" s="27">
        <f t="shared" si="6"/>
        <v>1529983</v>
      </c>
      <c r="S19" s="27">
        <f t="shared" si="7"/>
        <v>1529983</v>
      </c>
      <c r="T19" s="26" t="str">
        <f t="shared" si="8"/>
        <v>MENOR VALOR</v>
      </c>
    </row>
    <row r="20" spans="1:20" ht="77.25" thickBot="1" x14ac:dyDescent="0.3">
      <c r="A20" s="12">
        <v>16</v>
      </c>
      <c r="B20" s="13" t="s">
        <v>30</v>
      </c>
      <c r="C20" s="14" t="s">
        <v>13</v>
      </c>
      <c r="D20" s="41" t="s">
        <v>73</v>
      </c>
      <c r="E20" s="21">
        <v>1</v>
      </c>
      <c r="F20" s="15">
        <v>936500</v>
      </c>
      <c r="G20" s="16">
        <v>0.19</v>
      </c>
      <c r="H20" s="15">
        <v>1114435</v>
      </c>
      <c r="I20" s="15">
        <v>939000</v>
      </c>
      <c r="J20" s="16">
        <v>0.19</v>
      </c>
      <c r="K20" s="15">
        <v>1117410</v>
      </c>
      <c r="L20" s="15">
        <f t="shared" si="0"/>
        <v>1115922.5</v>
      </c>
      <c r="M20" s="15">
        <f t="shared" si="1"/>
        <v>1114435</v>
      </c>
      <c r="N20" s="15">
        <f t="shared" si="2"/>
        <v>1115922.5</v>
      </c>
      <c r="O20" s="15">
        <f t="shared" si="3"/>
        <v>1115921.5085972669</v>
      </c>
      <c r="P20" s="15">
        <f t="shared" si="4"/>
        <v>2103.6426740299789</v>
      </c>
      <c r="Q20" s="25">
        <f t="shared" si="5"/>
        <v>1.8851153857279326E-3</v>
      </c>
      <c r="R20" s="27">
        <f t="shared" si="6"/>
        <v>1114435</v>
      </c>
      <c r="S20" s="27">
        <f t="shared" si="7"/>
        <v>1114435</v>
      </c>
      <c r="T20" s="26" t="str">
        <f t="shared" si="8"/>
        <v>MENOR VALOR</v>
      </c>
    </row>
    <row r="21" spans="1:20" ht="77.25" thickBot="1" x14ac:dyDescent="0.3">
      <c r="A21" s="12">
        <v>17</v>
      </c>
      <c r="B21" s="13" t="s">
        <v>31</v>
      </c>
      <c r="C21" s="14" t="s">
        <v>13</v>
      </c>
      <c r="D21" s="41" t="s">
        <v>73</v>
      </c>
      <c r="E21" s="20">
        <v>1</v>
      </c>
      <c r="F21" s="15">
        <v>435000</v>
      </c>
      <c r="G21" s="16">
        <v>0.19</v>
      </c>
      <c r="H21" s="15">
        <v>517650</v>
      </c>
      <c r="I21" s="15">
        <v>442000</v>
      </c>
      <c r="J21" s="16">
        <v>0.19</v>
      </c>
      <c r="K21" s="15">
        <v>525980</v>
      </c>
      <c r="L21" s="15">
        <f t="shared" si="0"/>
        <v>521815</v>
      </c>
      <c r="M21" s="15">
        <f t="shared" si="1"/>
        <v>517650</v>
      </c>
      <c r="N21" s="15">
        <f t="shared" si="2"/>
        <v>521815</v>
      </c>
      <c r="O21" s="15">
        <f t="shared" si="3"/>
        <v>521798.3777284096</v>
      </c>
      <c r="P21" s="15">
        <f t="shared" si="4"/>
        <v>5890.1994872839405</v>
      </c>
      <c r="Q21" s="25">
        <f t="shared" si="5"/>
        <v>1.1287907567402127E-2</v>
      </c>
      <c r="R21" s="27">
        <f t="shared" si="6"/>
        <v>517650</v>
      </c>
      <c r="S21" s="27">
        <f t="shared" si="7"/>
        <v>517650</v>
      </c>
      <c r="T21" s="26" t="str">
        <f t="shared" si="8"/>
        <v>MENOR VALOR</v>
      </c>
    </row>
    <row r="22" spans="1:20" ht="77.25" thickBot="1" x14ac:dyDescent="0.3">
      <c r="A22" s="12">
        <v>18</v>
      </c>
      <c r="B22" s="13" t="s">
        <v>32</v>
      </c>
      <c r="C22" s="14" t="s">
        <v>13</v>
      </c>
      <c r="D22" s="41" t="s">
        <v>73</v>
      </c>
      <c r="E22" s="21">
        <v>1</v>
      </c>
      <c r="F22" s="15">
        <v>145600</v>
      </c>
      <c r="G22" s="16">
        <v>0.19</v>
      </c>
      <c r="H22" s="15">
        <v>173264</v>
      </c>
      <c r="I22" s="15">
        <v>148000</v>
      </c>
      <c r="J22" s="16">
        <v>0.19</v>
      </c>
      <c r="K22" s="15">
        <v>176120</v>
      </c>
      <c r="L22" s="15">
        <f t="shared" si="0"/>
        <v>174692</v>
      </c>
      <c r="M22" s="15">
        <f t="shared" si="1"/>
        <v>173264</v>
      </c>
      <c r="N22" s="15">
        <f t="shared" si="2"/>
        <v>174692</v>
      </c>
      <c r="O22" s="15">
        <f t="shared" si="3"/>
        <v>174686.16339023534</v>
      </c>
      <c r="P22" s="15">
        <f t="shared" si="4"/>
        <v>2019.4969670687797</v>
      </c>
      <c r="Q22" s="25">
        <f t="shared" si="5"/>
        <v>1.1560328847736471E-2</v>
      </c>
      <c r="R22" s="27">
        <f t="shared" si="6"/>
        <v>173264</v>
      </c>
      <c r="S22" s="27">
        <f t="shared" si="7"/>
        <v>173264</v>
      </c>
      <c r="T22" s="26" t="str">
        <f t="shared" si="8"/>
        <v>MENOR VALOR</v>
      </c>
    </row>
    <row r="23" spans="1:20" ht="77.25" thickBot="1" x14ac:dyDescent="0.3">
      <c r="A23" s="12">
        <v>19</v>
      </c>
      <c r="B23" s="13" t="s">
        <v>33</v>
      </c>
      <c r="C23" s="14" t="s">
        <v>13</v>
      </c>
      <c r="D23" s="41" t="s">
        <v>73</v>
      </c>
      <c r="E23" s="20">
        <v>1</v>
      </c>
      <c r="F23" s="15">
        <v>328300</v>
      </c>
      <c r="G23" s="16">
        <v>0.19</v>
      </c>
      <c r="H23" s="15">
        <v>390677</v>
      </c>
      <c r="I23" s="15">
        <v>330000</v>
      </c>
      <c r="J23" s="16">
        <v>0.19</v>
      </c>
      <c r="K23" s="15">
        <v>392700</v>
      </c>
      <c r="L23" s="15">
        <f t="shared" si="0"/>
        <v>391688.5</v>
      </c>
      <c r="M23" s="15">
        <f t="shared" si="1"/>
        <v>390677</v>
      </c>
      <c r="N23" s="15">
        <f t="shared" si="2"/>
        <v>391688.5</v>
      </c>
      <c r="O23" s="15">
        <f t="shared" si="3"/>
        <v>391687.19394435146</v>
      </c>
      <c r="P23" s="15">
        <f t="shared" si="4"/>
        <v>1430.4770183403857</v>
      </c>
      <c r="Q23" s="25">
        <f t="shared" si="5"/>
        <v>3.6520781650224241E-3</v>
      </c>
      <c r="R23" s="27">
        <f t="shared" si="6"/>
        <v>390677</v>
      </c>
      <c r="S23" s="27">
        <f t="shared" si="7"/>
        <v>390677</v>
      </c>
      <c r="T23" s="26" t="str">
        <f t="shared" si="8"/>
        <v>MENOR VALOR</v>
      </c>
    </row>
    <row r="24" spans="1:20" ht="54.75" thickBot="1" x14ac:dyDescent="0.3">
      <c r="A24" s="12">
        <v>20</v>
      </c>
      <c r="B24" s="13" t="s">
        <v>34</v>
      </c>
      <c r="C24" s="14" t="s">
        <v>35</v>
      </c>
      <c r="D24" s="41" t="s">
        <v>72</v>
      </c>
      <c r="E24" s="21">
        <v>1</v>
      </c>
      <c r="F24" s="15">
        <v>69200</v>
      </c>
      <c r="G24" s="16">
        <v>0.19</v>
      </c>
      <c r="H24" s="15">
        <v>82348</v>
      </c>
      <c r="I24" s="15">
        <v>70000</v>
      </c>
      <c r="J24" s="16">
        <v>0.19</v>
      </c>
      <c r="K24" s="15">
        <v>83300</v>
      </c>
      <c r="L24" s="15">
        <f t="shared" si="0"/>
        <v>82824</v>
      </c>
      <c r="M24" s="15">
        <f t="shared" si="1"/>
        <v>82348</v>
      </c>
      <c r="N24" s="15">
        <f t="shared" si="2"/>
        <v>82824</v>
      </c>
      <c r="O24" s="15">
        <f t="shared" si="3"/>
        <v>82822.632172613303</v>
      </c>
      <c r="P24" s="15">
        <f t="shared" si="4"/>
        <v>673.16565568959322</v>
      </c>
      <c r="Q24" s="25">
        <f t="shared" si="5"/>
        <v>8.1276641515695119E-3</v>
      </c>
      <c r="R24" s="27">
        <f t="shared" si="6"/>
        <v>82348</v>
      </c>
      <c r="S24" s="27">
        <f t="shared" si="7"/>
        <v>82348</v>
      </c>
      <c r="T24" s="26" t="str">
        <f t="shared" si="8"/>
        <v>MENOR VALOR</v>
      </c>
    </row>
    <row r="25" spans="1:20" ht="77.25" thickBot="1" x14ac:dyDescent="0.3">
      <c r="A25" s="12">
        <v>21</v>
      </c>
      <c r="B25" s="13" t="s">
        <v>36</v>
      </c>
      <c r="C25" s="14" t="s">
        <v>37</v>
      </c>
      <c r="D25" s="41" t="s">
        <v>73</v>
      </c>
      <c r="E25" s="20">
        <v>1</v>
      </c>
      <c r="F25" s="15">
        <v>22500</v>
      </c>
      <c r="G25" s="16">
        <v>0.19</v>
      </c>
      <c r="H25" s="15">
        <v>26775</v>
      </c>
      <c r="I25" s="15">
        <v>30000</v>
      </c>
      <c r="J25" s="16">
        <v>0.19</v>
      </c>
      <c r="K25" s="15">
        <v>35700</v>
      </c>
      <c r="L25" s="15">
        <f t="shared" si="0"/>
        <v>31237.5</v>
      </c>
      <c r="M25" s="15">
        <f t="shared" si="1"/>
        <v>26775</v>
      </c>
      <c r="N25" s="15">
        <f t="shared" si="2"/>
        <v>31237.5</v>
      </c>
      <c r="O25" s="15">
        <f t="shared" si="3"/>
        <v>30917.106915104461</v>
      </c>
      <c r="P25" s="15">
        <f t="shared" si="4"/>
        <v>6310.9280220899363</v>
      </c>
      <c r="Q25" s="25">
        <f t="shared" si="5"/>
        <v>0.20203050891044214</v>
      </c>
      <c r="R25" s="27">
        <f t="shared" si="6"/>
        <v>26775</v>
      </c>
      <c r="S25" s="27">
        <f t="shared" si="7"/>
        <v>26775</v>
      </c>
      <c r="T25" s="26" t="str">
        <f t="shared" si="8"/>
        <v>MENOR VALOR</v>
      </c>
    </row>
    <row r="26" spans="1:20" ht="27.75" thickBot="1" x14ac:dyDescent="0.3">
      <c r="A26" s="12">
        <v>22</v>
      </c>
      <c r="B26" s="13" t="s">
        <v>38</v>
      </c>
      <c r="C26" s="14" t="s">
        <v>39</v>
      </c>
      <c r="D26" s="41" t="s">
        <v>75</v>
      </c>
      <c r="E26" s="21">
        <v>1</v>
      </c>
      <c r="F26" s="15">
        <v>28900</v>
      </c>
      <c r="G26" s="16">
        <v>0.19</v>
      </c>
      <c r="H26" s="15">
        <v>34391</v>
      </c>
      <c r="I26" s="15">
        <v>25000</v>
      </c>
      <c r="J26" s="16">
        <v>0.19</v>
      </c>
      <c r="K26" s="15">
        <v>29750</v>
      </c>
      <c r="L26" s="15">
        <f t="shared" si="0"/>
        <v>32070.5</v>
      </c>
      <c r="M26" s="15">
        <f t="shared" si="1"/>
        <v>29750</v>
      </c>
      <c r="N26" s="15">
        <f t="shared" si="2"/>
        <v>32070.5</v>
      </c>
      <c r="O26" s="15">
        <f t="shared" si="3"/>
        <v>31986.438532603155</v>
      </c>
      <c r="P26" s="15">
        <f t="shared" si="4"/>
        <v>3281.6825714867668</v>
      </c>
      <c r="Q26" s="25">
        <f t="shared" si="5"/>
        <v>0.10232714087671745</v>
      </c>
      <c r="R26" s="27">
        <f t="shared" si="6"/>
        <v>29750</v>
      </c>
      <c r="S26" s="27">
        <f t="shared" si="7"/>
        <v>29750</v>
      </c>
      <c r="T26" s="26" t="str">
        <f t="shared" si="8"/>
        <v>MENOR VALOR</v>
      </c>
    </row>
    <row r="27" spans="1:20" ht="26.25" thickBot="1" x14ac:dyDescent="0.3">
      <c r="A27" s="12">
        <v>23</v>
      </c>
      <c r="B27" s="13" t="s">
        <v>40</v>
      </c>
      <c r="C27" s="14" t="s">
        <v>41</v>
      </c>
      <c r="D27" s="41" t="s">
        <v>76</v>
      </c>
      <c r="E27" s="20">
        <v>1</v>
      </c>
      <c r="F27" s="15">
        <v>48500</v>
      </c>
      <c r="G27" s="16">
        <v>0.19</v>
      </c>
      <c r="H27" s="15">
        <v>57715</v>
      </c>
      <c r="I27" s="15">
        <v>51500</v>
      </c>
      <c r="J27" s="16">
        <v>0.19</v>
      </c>
      <c r="K27" s="15">
        <v>61285</v>
      </c>
      <c r="L27" s="15">
        <f t="shared" si="0"/>
        <v>59500</v>
      </c>
      <c r="M27" s="15">
        <f t="shared" si="1"/>
        <v>57715</v>
      </c>
      <c r="N27" s="15">
        <f t="shared" si="2"/>
        <v>59500</v>
      </c>
      <c r="O27" s="15">
        <f t="shared" si="3"/>
        <v>59473.218972912502</v>
      </c>
      <c r="P27" s="15">
        <f t="shared" si="4"/>
        <v>2524.3712088359748</v>
      </c>
      <c r="Q27" s="25">
        <f t="shared" si="5"/>
        <v>4.2426406871192854E-2</v>
      </c>
      <c r="R27" s="27">
        <f t="shared" si="6"/>
        <v>57715</v>
      </c>
      <c r="S27" s="27">
        <f t="shared" si="7"/>
        <v>57715</v>
      </c>
      <c r="T27" s="26" t="str">
        <f t="shared" si="8"/>
        <v>MENOR VALOR</v>
      </c>
    </row>
    <row r="28" spans="1:20" ht="39" thickBot="1" x14ac:dyDescent="0.3">
      <c r="A28" s="12">
        <v>24</v>
      </c>
      <c r="B28" s="13" t="s">
        <v>42</v>
      </c>
      <c r="C28" s="14" t="s">
        <v>43</v>
      </c>
      <c r="D28" s="41" t="s">
        <v>77</v>
      </c>
      <c r="E28" s="21">
        <v>1</v>
      </c>
      <c r="F28" s="15">
        <v>48600</v>
      </c>
      <c r="G28" s="16">
        <v>0.19</v>
      </c>
      <c r="H28" s="15">
        <v>57834</v>
      </c>
      <c r="I28" s="15">
        <v>45000</v>
      </c>
      <c r="J28" s="16">
        <v>0.19</v>
      </c>
      <c r="K28" s="15">
        <v>53550</v>
      </c>
      <c r="L28" s="15">
        <f t="shared" si="0"/>
        <v>55692</v>
      </c>
      <c r="M28" s="15">
        <f t="shared" si="1"/>
        <v>53550</v>
      </c>
      <c r="N28" s="15">
        <f t="shared" si="2"/>
        <v>55692</v>
      </c>
      <c r="O28" s="15">
        <f t="shared" si="3"/>
        <v>55650.792447188025</v>
      </c>
      <c r="P28" s="15">
        <f t="shared" si="4"/>
        <v>3029.2454506031695</v>
      </c>
      <c r="Q28" s="25">
        <f t="shared" si="5"/>
        <v>5.4392829322042119E-2</v>
      </c>
      <c r="R28" s="27">
        <f t="shared" si="6"/>
        <v>53550</v>
      </c>
      <c r="S28" s="27">
        <f t="shared" si="7"/>
        <v>53550</v>
      </c>
      <c r="T28" s="26" t="str">
        <f t="shared" si="8"/>
        <v>MENOR VALOR</v>
      </c>
    </row>
    <row r="29" spans="1:20" ht="77.25" thickBot="1" x14ac:dyDescent="0.3">
      <c r="A29" s="12">
        <v>25</v>
      </c>
      <c r="B29" s="13" t="s">
        <v>44</v>
      </c>
      <c r="C29" s="14" t="s">
        <v>45</v>
      </c>
      <c r="D29" s="41" t="s">
        <v>73</v>
      </c>
      <c r="E29" s="20">
        <v>1</v>
      </c>
      <c r="F29" s="15">
        <v>18100</v>
      </c>
      <c r="G29" s="16">
        <v>0.19</v>
      </c>
      <c r="H29" s="15">
        <v>21539</v>
      </c>
      <c r="I29" s="15">
        <v>20000</v>
      </c>
      <c r="J29" s="16">
        <v>0.19</v>
      </c>
      <c r="K29" s="15">
        <v>23800</v>
      </c>
      <c r="L29" s="15">
        <f t="shared" si="0"/>
        <v>22669.5</v>
      </c>
      <c r="M29" s="15">
        <f t="shared" si="1"/>
        <v>21539</v>
      </c>
      <c r="N29" s="15">
        <f t="shared" si="2"/>
        <v>22669.5</v>
      </c>
      <c r="O29" s="15">
        <f t="shared" si="3"/>
        <v>22641.294132624134</v>
      </c>
      <c r="P29" s="15">
        <f t="shared" si="4"/>
        <v>1598.768432262784</v>
      </c>
      <c r="Q29" s="25">
        <f t="shared" si="5"/>
        <v>7.0525085787634667E-2</v>
      </c>
      <c r="R29" s="27">
        <f t="shared" si="6"/>
        <v>21539</v>
      </c>
      <c r="S29" s="27">
        <f t="shared" si="7"/>
        <v>21539</v>
      </c>
      <c r="T29" s="26" t="str">
        <f t="shared" si="8"/>
        <v>MENOR VALOR</v>
      </c>
    </row>
    <row r="30" spans="1:20" ht="51.75" thickBot="1" x14ac:dyDescent="0.3">
      <c r="A30" s="12">
        <v>26</v>
      </c>
      <c r="B30" s="13" t="s">
        <v>46</v>
      </c>
      <c r="C30" s="14" t="s">
        <v>47</v>
      </c>
      <c r="D30" s="41" t="s">
        <v>72</v>
      </c>
      <c r="E30" s="21">
        <v>1</v>
      </c>
      <c r="F30" s="15">
        <v>21300</v>
      </c>
      <c r="G30" s="16">
        <v>0.19</v>
      </c>
      <c r="H30" s="15">
        <v>25347</v>
      </c>
      <c r="I30" s="15">
        <v>25000</v>
      </c>
      <c r="J30" s="16">
        <v>0.19</v>
      </c>
      <c r="K30" s="15">
        <v>29750</v>
      </c>
      <c r="L30" s="15">
        <f t="shared" si="0"/>
        <v>27548.5</v>
      </c>
      <c r="M30" s="15">
        <f t="shared" si="1"/>
        <v>25347</v>
      </c>
      <c r="N30" s="15">
        <f t="shared" si="2"/>
        <v>27548.5</v>
      </c>
      <c r="O30" s="15">
        <f t="shared" si="3"/>
        <v>27460.394206930097</v>
      </c>
      <c r="P30" s="15">
        <f t="shared" si="4"/>
        <v>3113.3911575643688</v>
      </c>
      <c r="Q30" s="25">
        <f t="shared" si="5"/>
        <v>0.11301490671232077</v>
      </c>
      <c r="R30" s="27">
        <f t="shared" si="6"/>
        <v>25347</v>
      </c>
      <c r="S30" s="27">
        <f t="shared" si="7"/>
        <v>25347</v>
      </c>
      <c r="T30" s="26" t="str">
        <f t="shared" si="8"/>
        <v>MENOR VALOR</v>
      </c>
    </row>
    <row r="31" spans="1:20" ht="26.25" thickBot="1" x14ac:dyDescent="0.3">
      <c r="A31" s="12">
        <v>27</v>
      </c>
      <c r="B31" s="13" t="s">
        <v>48</v>
      </c>
      <c r="C31" s="14" t="s">
        <v>24</v>
      </c>
      <c r="D31" s="41" t="s">
        <v>78</v>
      </c>
      <c r="E31" s="20">
        <v>1</v>
      </c>
      <c r="F31" s="15">
        <v>42000</v>
      </c>
      <c r="G31" s="16">
        <v>0.19</v>
      </c>
      <c r="H31" s="15">
        <v>49980</v>
      </c>
      <c r="I31" s="15">
        <v>45000</v>
      </c>
      <c r="J31" s="16">
        <v>0.19</v>
      </c>
      <c r="K31" s="15">
        <v>53550</v>
      </c>
      <c r="L31" s="15">
        <f t="shared" si="0"/>
        <v>51765</v>
      </c>
      <c r="M31" s="15">
        <f t="shared" si="1"/>
        <v>49980</v>
      </c>
      <c r="N31" s="15">
        <f t="shared" si="2"/>
        <v>51765</v>
      </c>
      <c r="O31" s="15">
        <f t="shared" si="3"/>
        <v>51734.214983896294</v>
      </c>
      <c r="P31" s="15">
        <f t="shared" si="4"/>
        <v>2524.3712088359748</v>
      </c>
      <c r="Q31" s="25">
        <f t="shared" si="5"/>
        <v>4.8765984909417075E-2</v>
      </c>
      <c r="R31" s="27">
        <f t="shared" si="6"/>
        <v>49980</v>
      </c>
      <c r="S31" s="27">
        <f t="shared" si="7"/>
        <v>49980</v>
      </c>
      <c r="T31" s="26" t="str">
        <f t="shared" si="8"/>
        <v>MENOR VALOR</v>
      </c>
    </row>
    <row r="32" spans="1:20" ht="26.25" thickBot="1" x14ac:dyDescent="0.3">
      <c r="A32" s="12">
        <v>28</v>
      </c>
      <c r="B32" s="13" t="s">
        <v>49</v>
      </c>
      <c r="C32" s="14" t="s">
        <v>24</v>
      </c>
      <c r="D32" s="41" t="s">
        <v>78</v>
      </c>
      <c r="E32" s="21">
        <v>1</v>
      </c>
      <c r="F32" s="15">
        <v>15000</v>
      </c>
      <c r="G32" s="16">
        <v>0.19</v>
      </c>
      <c r="H32" s="15">
        <v>17850</v>
      </c>
      <c r="I32" s="15">
        <v>28000</v>
      </c>
      <c r="J32" s="16">
        <v>0.19</v>
      </c>
      <c r="K32" s="15">
        <v>33320</v>
      </c>
      <c r="L32" s="15">
        <f t="shared" si="0"/>
        <v>25585</v>
      </c>
      <c r="M32" s="15">
        <f t="shared" si="1"/>
        <v>17850</v>
      </c>
      <c r="N32" s="15">
        <f t="shared" si="2"/>
        <v>25585</v>
      </c>
      <c r="O32" s="15">
        <f t="shared" si="3"/>
        <v>24387.742822983844</v>
      </c>
      <c r="P32" s="15">
        <f t="shared" si="4"/>
        <v>10938.941904955891</v>
      </c>
      <c r="Q32" s="25">
        <f t="shared" si="5"/>
        <v>0.42755293746163342</v>
      </c>
      <c r="R32" s="27">
        <f t="shared" si="6"/>
        <v>17850</v>
      </c>
      <c r="S32" s="27">
        <f t="shared" si="7"/>
        <v>17850</v>
      </c>
      <c r="T32" s="26" t="str">
        <f t="shared" si="8"/>
        <v>MENOR VALOR</v>
      </c>
    </row>
    <row r="33" spans="1:20" ht="27.75" thickBot="1" x14ac:dyDescent="0.3">
      <c r="A33" s="12">
        <v>29</v>
      </c>
      <c r="B33" s="13" t="s">
        <v>50</v>
      </c>
      <c r="C33" s="14" t="s">
        <v>51</v>
      </c>
      <c r="D33" s="41" t="s">
        <v>78</v>
      </c>
      <c r="E33" s="20">
        <v>1</v>
      </c>
      <c r="F33" s="15">
        <v>35100</v>
      </c>
      <c r="G33" s="16">
        <v>0.19</v>
      </c>
      <c r="H33" s="15">
        <v>41769</v>
      </c>
      <c r="I33" s="15">
        <v>33000</v>
      </c>
      <c r="J33" s="16">
        <v>0.19</v>
      </c>
      <c r="K33" s="15">
        <v>39270</v>
      </c>
      <c r="L33" s="15">
        <f t="shared" si="0"/>
        <v>40519.5</v>
      </c>
      <c r="M33" s="15">
        <f t="shared" si="1"/>
        <v>39270</v>
      </c>
      <c r="N33" s="15">
        <f t="shared" si="2"/>
        <v>40519.5</v>
      </c>
      <c r="O33" s="15">
        <f t="shared" si="3"/>
        <v>40500.229999346921</v>
      </c>
      <c r="P33" s="15">
        <f t="shared" si="4"/>
        <v>1767.0598461851823</v>
      </c>
      <c r="Q33" s="25">
        <f t="shared" si="5"/>
        <v>4.361010985291483E-2</v>
      </c>
      <c r="R33" s="27">
        <f t="shared" si="6"/>
        <v>39270</v>
      </c>
      <c r="S33" s="27">
        <f t="shared" si="7"/>
        <v>39270</v>
      </c>
      <c r="T33" s="26" t="str">
        <f t="shared" si="8"/>
        <v>MENOR VALOR</v>
      </c>
    </row>
    <row r="34" spans="1:20" ht="51.75" thickBot="1" x14ac:dyDescent="0.3">
      <c r="A34" s="12">
        <v>30</v>
      </c>
      <c r="B34" s="13" t="s">
        <v>52</v>
      </c>
      <c r="C34" s="14" t="s">
        <v>53</v>
      </c>
      <c r="D34" s="41" t="s">
        <v>72</v>
      </c>
      <c r="E34" s="21">
        <v>1</v>
      </c>
      <c r="F34" s="15">
        <v>236200</v>
      </c>
      <c r="G34" s="16">
        <v>0.19</v>
      </c>
      <c r="H34" s="15">
        <v>281078</v>
      </c>
      <c r="I34" s="15">
        <v>239000</v>
      </c>
      <c r="J34" s="16">
        <v>0.19</v>
      </c>
      <c r="K34" s="15">
        <v>284410</v>
      </c>
      <c r="L34" s="15">
        <f t="shared" si="0"/>
        <v>282744</v>
      </c>
      <c r="M34" s="15">
        <f t="shared" si="1"/>
        <v>281078</v>
      </c>
      <c r="N34" s="15">
        <f t="shared" si="2"/>
        <v>282744</v>
      </c>
      <c r="O34" s="15">
        <f t="shared" si="3"/>
        <v>282739.09170823905</v>
      </c>
      <c r="P34" s="15">
        <f t="shared" si="4"/>
        <v>2356.0797949135763</v>
      </c>
      <c r="Q34" s="25">
        <f t="shared" si="5"/>
        <v>8.3329081958010646E-3</v>
      </c>
      <c r="R34" s="27">
        <f t="shared" si="6"/>
        <v>281078</v>
      </c>
      <c r="S34" s="27">
        <f t="shared" si="7"/>
        <v>281078</v>
      </c>
      <c r="T34" s="26" t="str">
        <f t="shared" si="8"/>
        <v>MENOR VALOR</v>
      </c>
    </row>
    <row r="35" spans="1:20" ht="77.25" thickBot="1" x14ac:dyDescent="0.3">
      <c r="A35" s="12">
        <v>31</v>
      </c>
      <c r="B35" s="13" t="s">
        <v>54</v>
      </c>
      <c r="C35" s="14" t="s">
        <v>55</v>
      </c>
      <c r="D35" s="41" t="s">
        <v>73</v>
      </c>
      <c r="E35" s="20">
        <v>1</v>
      </c>
      <c r="F35" s="15">
        <v>18000</v>
      </c>
      <c r="G35" s="16">
        <v>0.19</v>
      </c>
      <c r="H35" s="15">
        <v>21420</v>
      </c>
      <c r="I35" s="15">
        <v>22500</v>
      </c>
      <c r="J35" s="16">
        <v>0.19</v>
      </c>
      <c r="K35" s="15">
        <v>26775</v>
      </c>
      <c r="L35" s="15">
        <f t="shared" si="0"/>
        <v>24097.5</v>
      </c>
      <c r="M35" s="15">
        <f t="shared" si="1"/>
        <v>21420</v>
      </c>
      <c r="N35" s="15">
        <f t="shared" si="2"/>
        <v>24097.5</v>
      </c>
      <c r="O35" s="15">
        <f t="shared" si="3"/>
        <v>23948.288039022747</v>
      </c>
      <c r="P35" s="15">
        <f t="shared" si="4"/>
        <v>3786.556813253962</v>
      </c>
      <c r="Q35" s="25">
        <f t="shared" si="5"/>
        <v>0.15713484026367722</v>
      </c>
      <c r="R35" s="27">
        <f t="shared" si="6"/>
        <v>21420</v>
      </c>
      <c r="S35" s="27">
        <f t="shared" si="7"/>
        <v>21420</v>
      </c>
      <c r="T35" s="26" t="str">
        <f t="shared" si="8"/>
        <v>MENOR VALOR</v>
      </c>
    </row>
    <row r="36" spans="1:20" ht="77.25" thickBot="1" x14ac:dyDescent="0.3">
      <c r="A36" s="12">
        <v>32</v>
      </c>
      <c r="B36" s="13" t="s">
        <v>56</v>
      </c>
      <c r="C36" s="14" t="s">
        <v>24</v>
      </c>
      <c r="D36" s="41" t="s">
        <v>73</v>
      </c>
      <c r="E36" s="21">
        <v>1</v>
      </c>
      <c r="F36" s="15">
        <v>15000</v>
      </c>
      <c r="G36" s="16">
        <v>0.19</v>
      </c>
      <c r="H36" s="15">
        <v>17850</v>
      </c>
      <c r="I36" s="15">
        <v>16300</v>
      </c>
      <c r="J36" s="16">
        <v>0.19</v>
      </c>
      <c r="K36" s="15">
        <v>19397</v>
      </c>
      <c r="L36" s="15">
        <f t="shared" si="0"/>
        <v>18623.5</v>
      </c>
      <c r="M36" s="15">
        <f t="shared" si="1"/>
        <v>17850</v>
      </c>
      <c r="N36" s="15">
        <f t="shared" si="2"/>
        <v>18623.5</v>
      </c>
      <c r="O36" s="15">
        <f t="shared" si="3"/>
        <v>18607.429967623149</v>
      </c>
      <c r="P36" s="15">
        <f t="shared" si="4"/>
        <v>1093.8941904955891</v>
      </c>
      <c r="Q36" s="25">
        <f t="shared" si="5"/>
        <v>5.8737304507508747E-2</v>
      </c>
      <c r="R36" s="27">
        <f t="shared" si="6"/>
        <v>17850</v>
      </c>
      <c r="S36" s="27">
        <f t="shared" si="7"/>
        <v>17850</v>
      </c>
      <c r="T36" s="26" t="str">
        <f t="shared" si="8"/>
        <v>MENOR VALOR</v>
      </c>
    </row>
    <row r="37" spans="1:20" ht="77.25" thickBot="1" x14ac:dyDescent="0.3">
      <c r="A37" s="12">
        <v>33</v>
      </c>
      <c r="B37" s="13" t="s">
        <v>57</v>
      </c>
      <c r="C37" s="14" t="s">
        <v>24</v>
      </c>
      <c r="D37" s="41" t="s">
        <v>73</v>
      </c>
      <c r="E37" s="20">
        <v>1</v>
      </c>
      <c r="F37" s="15">
        <v>15000</v>
      </c>
      <c r="G37" s="16">
        <v>0.19</v>
      </c>
      <c r="H37" s="15">
        <v>17850</v>
      </c>
      <c r="I37" s="15">
        <v>15000</v>
      </c>
      <c r="J37" s="16">
        <v>0.19</v>
      </c>
      <c r="K37" s="15">
        <v>17850</v>
      </c>
      <c r="L37" s="15">
        <f t="shared" si="0"/>
        <v>17850</v>
      </c>
      <c r="M37" s="15">
        <f t="shared" si="1"/>
        <v>17850</v>
      </c>
      <c r="N37" s="15">
        <f t="shared" si="2"/>
        <v>17850</v>
      </c>
      <c r="O37" s="15">
        <f t="shared" si="3"/>
        <v>17850</v>
      </c>
      <c r="P37" s="15">
        <f t="shared" si="4"/>
        <v>0</v>
      </c>
      <c r="Q37" s="25">
        <f t="shared" si="5"/>
        <v>0</v>
      </c>
      <c r="R37" s="27">
        <f t="shared" si="6"/>
        <v>17850</v>
      </c>
      <c r="S37" s="27">
        <f t="shared" si="7"/>
        <v>17850</v>
      </c>
      <c r="T37" s="26" t="str">
        <f t="shared" si="8"/>
        <v>MENOR VALOR</v>
      </c>
    </row>
    <row r="38" spans="1:20" ht="27.75" thickBot="1" x14ac:dyDescent="0.3">
      <c r="A38" s="12">
        <v>34</v>
      </c>
      <c r="B38" s="13" t="s">
        <v>58</v>
      </c>
      <c r="C38" s="14" t="s">
        <v>59</v>
      </c>
      <c r="D38" s="41" t="s">
        <v>79</v>
      </c>
      <c r="E38" s="21">
        <v>1</v>
      </c>
      <c r="F38" s="15">
        <v>6000</v>
      </c>
      <c r="G38" s="16">
        <v>0.19</v>
      </c>
      <c r="H38" s="15">
        <v>7140</v>
      </c>
      <c r="I38" s="15">
        <v>6300</v>
      </c>
      <c r="J38" s="16">
        <v>0.19</v>
      </c>
      <c r="K38" s="15">
        <v>7497</v>
      </c>
      <c r="L38" s="15">
        <f t="shared" si="0"/>
        <v>7318.5</v>
      </c>
      <c r="M38" s="15">
        <f t="shared" si="1"/>
        <v>7140</v>
      </c>
      <c r="N38" s="15">
        <f t="shared" si="2"/>
        <v>7318.5</v>
      </c>
      <c r="O38" s="15">
        <f t="shared" si="3"/>
        <v>7316.3228468951529</v>
      </c>
      <c r="P38" s="15">
        <f t="shared" si="4"/>
        <v>252.43712088359746</v>
      </c>
      <c r="Q38" s="25">
        <f t="shared" si="5"/>
        <v>3.449301371641695E-2</v>
      </c>
      <c r="R38" s="27">
        <f t="shared" si="6"/>
        <v>7140</v>
      </c>
      <c r="S38" s="27">
        <f t="shared" si="7"/>
        <v>7140</v>
      </c>
      <c r="T38" s="26" t="str">
        <f t="shared" si="8"/>
        <v>MENOR VALOR</v>
      </c>
    </row>
    <row r="39" spans="1:20" ht="77.25" thickBot="1" x14ac:dyDescent="0.3">
      <c r="A39" s="12">
        <v>35</v>
      </c>
      <c r="B39" s="13" t="s">
        <v>60</v>
      </c>
      <c r="C39" s="14" t="s">
        <v>61</v>
      </c>
      <c r="D39" s="41" t="s">
        <v>73</v>
      </c>
      <c r="E39" s="20">
        <v>1</v>
      </c>
      <c r="F39" s="15">
        <v>7000</v>
      </c>
      <c r="G39" s="16">
        <v>0.19</v>
      </c>
      <c r="H39" s="15">
        <v>8330</v>
      </c>
      <c r="I39" s="15">
        <v>9000</v>
      </c>
      <c r="J39" s="16">
        <v>0.19</v>
      </c>
      <c r="K39" s="15">
        <v>10710</v>
      </c>
      <c r="L39" s="15">
        <f t="shared" si="0"/>
        <v>9520</v>
      </c>
      <c r="M39" s="15">
        <f t="shared" si="1"/>
        <v>8330</v>
      </c>
      <c r="N39" s="15">
        <f t="shared" si="2"/>
        <v>9520</v>
      </c>
      <c r="O39" s="15">
        <f t="shared" si="3"/>
        <v>9445.3321805005889</v>
      </c>
      <c r="P39" s="15">
        <f t="shared" si="4"/>
        <v>1682.9141392239831</v>
      </c>
      <c r="Q39" s="25">
        <f t="shared" si="5"/>
        <v>0.17677669529663687</v>
      </c>
      <c r="R39" s="27">
        <f t="shared" si="6"/>
        <v>8330</v>
      </c>
      <c r="S39" s="27">
        <f t="shared" si="7"/>
        <v>8330</v>
      </c>
      <c r="T39" s="26" t="str">
        <f t="shared" si="8"/>
        <v>MENOR VALOR</v>
      </c>
    </row>
    <row r="40" spans="1:20" ht="26.25" thickBot="1" x14ac:dyDescent="0.3">
      <c r="A40" s="12">
        <v>36</v>
      </c>
      <c r="B40" s="13" t="s">
        <v>62</v>
      </c>
      <c r="C40" s="14" t="s">
        <v>59</v>
      </c>
      <c r="D40" s="41" t="s">
        <v>79</v>
      </c>
      <c r="E40" s="21">
        <v>1</v>
      </c>
      <c r="F40" s="15">
        <v>21800</v>
      </c>
      <c r="G40" s="16">
        <v>0.19</v>
      </c>
      <c r="H40" s="15">
        <v>25942</v>
      </c>
      <c r="I40" s="15">
        <v>22500</v>
      </c>
      <c r="J40" s="16">
        <v>0.19</v>
      </c>
      <c r="K40" s="15">
        <v>26775</v>
      </c>
      <c r="L40" s="15">
        <f t="shared" si="0"/>
        <v>26358.5</v>
      </c>
      <c r="M40" s="15">
        <f t="shared" si="1"/>
        <v>25942</v>
      </c>
      <c r="N40" s="15">
        <f t="shared" si="2"/>
        <v>26358.5</v>
      </c>
      <c r="O40" s="15">
        <f t="shared" si="3"/>
        <v>26355.209162516618</v>
      </c>
      <c r="P40" s="15">
        <f t="shared" si="4"/>
        <v>589.01994872839407</v>
      </c>
      <c r="Q40" s="25">
        <f t="shared" si="5"/>
        <v>2.2346489698897663E-2</v>
      </c>
      <c r="R40" s="27">
        <f t="shared" si="6"/>
        <v>25942</v>
      </c>
      <c r="S40" s="27">
        <f t="shared" si="7"/>
        <v>25942</v>
      </c>
      <c r="T40" s="26" t="str">
        <f t="shared" si="8"/>
        <v>MENOR VALOR</v>
      </c>
    </row>
    <row r="41" spans="1:20" ht="77.25" thickBot="1" x14ac:dyDescent="0.3">
      <c r="A41" s="12">
        <v>37</v>
      </c>
      <c r="B41" s="13" t="s">
        <v>63</v>
      </c>
      <c r="C41" s="14" t="s">
        <v>61</v>
      </c>
      <c r="D41" s="41" t="s">
        <v>73</v>
      </c>
      <c r="E41" s="20">
        <v>1</v>
      </c>
      <c r="F41" s="15">
        <v>14600</v>
      </c>
      <c r="G41" s="16">
        <v>0.19</v>
      </c>
      <c r="H41" s="15">
        <v>17374</v>
      </c>
      <c r="I41" s="15">
        <v>16000</v>
      </c>
      <c r="J41" s="16">
        <v>0.19</v>
      </c>
      <c r="K41" s="15">
        <v>19040</v>
      </c>
      <c r="L41" s="15">
        <f t="shared" si="0"/>
        <v>18207</v>
      </c>
      <c r="M41" s="15">
        <f t="shared" si="1"/>
        <v>17374</v>
      </c>
      <c r="N41" s="15">
        <f t="shared" si="2"/>
        <v>18207</v>
      </c>
      <c r="O41" s="15">
        <f t="shared" si="3"/>
        <v>18187.934462164747</v>
      </c>
      <c r="P41" s="15">
        <f t="shared" si="4"/>
        <v>1178.0398974567881</v>
      </c>
      <c r="Q41" s="25">
        <f t="shared" si="5"/>
        <v>6.4702581285043567E-2</v>
      </c>
      <c r="R41" s="27">
        <f t="shared" si="6"/>
        <v>17374</v>
      </c>
      <c r="S41" s="27">
        <f t="shared" si="7"/>
        <v>17374</v>
      </c>
      <c r="T41" s="26" t="str">
        <f t="shared" si="8"/>
        <v>MENOR VALOR</v>
      </c>
    </row>
    <row r="42" spans="1:20" ht="77.25" thickBot="1" x14ac:dyDescent="0.3">
      <c r="A42" s="12">
        <v>38</v>
      </c>
      <c r="B42" s="13" t="s">
        <v>64</v>
      </c>
      <c r="C42" s="14" t="s">
        <v>61</v>
      </c>
      <c r="D42" s="42" t="s">
        <v>73</v>
      </c>
      <c r="E42" s="21">
        <v>1</v>
      </c>
      <c r="F42" s="15">
        <v>16800</v>
      </c>
      <c r="G42" s="16">
        <v>0.19</v>
      </c>
      <c r="H42" s="15">
        <v>19992</v>
      </c>
      <c r="I42" s="15">
        <v>16000</v>
      </c>
      <c r="J42" s="16">
        <v>0.19</v>
      </c>
      <c r="K42" s="15">
        <v>19040</v>
      </c>
      <c r="L42" s="15">
        <f t="shared" si="0"/>
        <v>19516</v>
      </c>
      <c r="M42" s="15">
        <f t="shared" si="1"/>
        <v>19040</v>
      </c>
      <c r="N42" s="15">
        <f t="shared" si="2"/>
        <v>19516</v>
      </c>
      <c r="O42" s="15">
        <f t="shared" si="3"/>
        <v>19510.194258387077</v>
      </c>
      <c r="P42" s="15">
        <f t="shared" si="4"/>
        <v>673.16565568959322</v>
      </c>
      <c r="Q42" s="25">
        <f t="shared" si="5"/>
        <v>3.449301371641695E-2</v>
      </c>
      <c r="R42" s="27">
        <f t="shared" si="6"/>
        <v>19040</v>
      </c>
      <c r="S42" s="27">
        <f t="shared" si="7"/>
        <v>19040</v>
      </c>
      <c r="T42" s="26" t="str">
        <f t="shared" si="8"/>
        <v>MENOR VALOR</v>
      </c>
    </row>
    <row r="43" spans="1:20" ht="77.25" thickBot="1" x14ac:dyDescent="0.3">
      <c r="A43" s="12">
        <v>39</v>
      </c>
      <c r="B43" s="13" t="s">
        <v>65</v>
      </c>
      <c r="C43" s="14" t="s">
        <v>61</v>
      </c>
      <c r="D43" s="41" t="s">
        <v>73</v>
      </c>
      <c r="E43" s="20">
        <v>1</v>
      </c>
      <c r="F43" s="15">
        <v>16800</v>
      </c>
      <c r="G43" s="16">
        <v>0.19</v>
      </c>
      <c r="H43" s="15">
        <v>19992</v>
      </c>
      <c r="I43" s="15">
        <v>16000</v>
      </c>
      <c r="J43" s="16">
        <v>0.19</v>
      </c>
      <c r="K43" s="15">
        <v>19040</v>
      </c>
      <c r="L43" s="15">
        <f t="shared" si="0"/>
        <v>19516</v>
      </c>
      <c r="M43" s="15">
        <f t="shared" si="1"/>
        <v>19040</v>
      </c>
      <c r="N43" s="15">
        <f t="shared" si="2"/>
        <v>19516</v>
      </c>
      <c r="O43" s="15">
        <f t="shared" si="3"/>
        <v>19510.194258387077</v>
      </c>
      <c r="P43" s="15">
        <f t="shared" si="4"/>
        <v>673.16565568959322</v>
      </c>
      <c r="Q43" s="25">
        <f t="shared" si="5"/>
        <v>3.449301371641695E-2</v>
      </c>
      <c r="R43" s="27">
        <f t="shared" si="6"/>
        <v>19040</v>
      </c>
      <c r="S43" s="27">
        <f t="shared" si="7"/>
        <v>19040</v>
      </c>
      <c r="T43" s="26" t="str">
        <f t="shared" si="8"/>
        <v>MENOR VALOR</v>
      </c>
    </row>
    <row r="44" spans="1:20" ht="77.25" thickBot="1" x14ac:dyDescent="0.3">
      <c r="A44" s="12">
        <v>9</v>
      </c>
      <c r="B44" s="13" t="s">
        <v>66</v>
      </c>
      <c r="C44" s="14" t="s">
        <v>61</v>
      </c>
      <c r="D44" s="43" t="s">
        <v>73</v>
      </c>
      <c r="E44" s="21">
        <v>1</v>
      </c>
      <c r="F44" s="15">
        <v>16800</v>
      </c>
      <c r="G44" s="16">
        <v>0.19</v>
      </c>
      <c r="H44" s="15">
        <v>19992</v>
      </c>
      <c r="I44" s="15">
        <v>16000</v>
      </c>
      <c r="J44" s="16">
        <v>0.19</v>
      </c>
      <c r="K44" s="15">
        <v>32040</v>
      </c>
      <c r="L44" s="15">
        <f t="shared" si="0"/>
        <v>26016</v>
      </c>
      <c r="M44" s="15">
        <f t="shared" si="1"/>
        <v>19992</v>
      </c>
      <c r="N44" s="15">
        <f t="shared" si="2"/>
        <v>26016</v>
      </c>
      <c r="O44" s="15">
        <f t="shared" si="3"/>
        <v>25308.964419746611</v>
      </c>
      <c r="P44" s="15">
        <f t="shared" si="4"/>
        <v>8519.2224997355243</v>
      </c>
      <c r="Q44" s="25">
        <f t="shared" si="5"/>
        <v>0.32746088944247864</v>
      </c>
      <c r="R44" s="27">
        <f t="shared" si="6"/>
        <v>19992</v>
      </c>
      <c r="S44" s="27">
        <f t="shared" si="7"/>
        <v>19992</v>
      </c>
      <c r="T44" s="26" t="str">
        <f t="shared" si="8"/>
        <v>MENOR VALOR</v>
      </c>
    </row>
    <row r="45" spans="1:20" ht="77.25" thickBot="1" x14ac:dyDescent="0.3">
      <c r="A45" s="12">
        <v>41</v>
      </c>
      <c r="B45" s="13" t="s">
        <v>67</v>
      </c>
      <c r="C45" s="14" t="s">
        <v>61</v>
      </c>
      <c r="D45" s="41" t="s">
        <v>73</v>
      </c>
      <c r="E45" s="20">
        <v>1</v>
      </c>
      <c r="F45" s="15">
        <v>27100</v>
      </c>
      <c r="G45" s="16">
        <v>0.19</v>
      </c>
      <c r="H45" s="15">
        <v>32249</v>
      </c>
      <c r="I45" s="15">
        <v>29000</v>
      </c>
      <c r="J45" s="16">
        <v>0.19</v>
      </c>
      <c r="K45" s="15">
        <v>34510</v>
      </c>
      <c r="L45" s="15">
        <f t="shared" si="0"/>
        <v>33379.5</v>
      </c>
      <c r="M45" s="15">
        <f t="shared" si="1"/>
        <v>32249</v>
      </c>
      <c r="N45" s="15">
        <f t="shared" si="2"/>
        <v>33379.5</v>
      </c>
      <c r="O45" s="15">
        <f t="shared" si="3"/>
        <v>33360.350567702371</v>
      </c>
      <c r="P45" s="15">
        <f t="shared" si="4"/>
        <v>1598.768432262784</v>
      </c>
      <c r="Q45" s="25">
        <f t="shared" si="5"/>
        <v>4.7896716016201081E-2</v>
      </c>
      <c r="R45" s="27">
        <f t="shared" si="6"/>
        <v>32249</v>
      </c>
      <c r="S45" s="27">
        <f t="shared" si="7"/>
        <v>32249</v>
      </c>
      <c r="T45" s="26" t="str">
        <f t="shared" si="8"/>
        <v>MENOR VALOR</v>
      </c>
    </row>
    <row r="46" spans="1:20" ht="77.25" thickBot="1" x14ac:dyDescent="0.3">
      <c r="A46" s="12">
        <v>42</v>
      </c>
      <c r="B46" s="13" t="s">
        <v>68</v>
      </c>
      <c r="C46" s="14" t="s">
        <v>61</v>
      </c>
      <c r="D46" s="41" t="s">
        <v>73</v>
      </c>
      <c r="E46" s="21">
        <v>1</v>
      </c>
      <c r="F46" s="15">
        <v>13100</v>
      </c>
      <c r="G46" s="16">
        <v>0.19</v>
      </c>
      <c r="H46" s="15">
        <v>15589</v>
      </c>
      <c r="I46" s="15">
        <v>14200</v>
      </c>
      <c r="J46" s="16">
        <v>0.19</v>
      </c>
      <c r="K46" s="15">
        <v>16898</v>
      </c>
      <c r="L46" s="15">
        <f t="shared" si="0"/>
        <v>16243.5</v>
      </c>
      <c r="M46" s="15">
        <f t="shared" si="1"/>
        <v>15589</v>
      </c>
      <c r="N46" s="15">
        <f t="shared" si="2"/>
        <v>16243.5</v>
      </c>
      <c r="O46" s="15">
        <f t="shared" si="3"/>
        <v>16230.308746293153</v>
      </c>
      <c r="P46" s="15">
        <f t="shared" si="4"/>
        <v>925.60277657319068</v>
      </c>
      <c r="Q46" s="25">
        <f t="shared" si="5"/>
        <v>5.6982964051663171E-2</v>
      </c>
      <c r="R46" s="27">
        <f t="shared" si="6"/>
        <v>15589</v>
      </c>
      <c r="S46" s="27">
        <f t="shared" si="7"/>
        <v>15589</v>
      </c>
      <c r="T46" s="26" t="str">
        <f t="shared" si="8"/>
        <v>MENOR VALOR</v>
      </c>
    </row>
    <row r="47" spans="1:20" ht="77.25" thickBot="1" x14ac:dyDescent="0.3">
      <c r="A47" s="12">
        <v>43</v>
      </c>
      <c r="B47" s="13" t="s">
        <v>69</v>
      </c>
      <c r="C47" s="14" t="s">
        <v>61</v>
      </c>
      <c r="D47" s="41" t="s">
        <v>73</v>
      </c>
      <c r="E47" s="20">
        <v>1</v>
      </c>
      <c r="F47" s="15">
        <v>9900</v>
      </c>
      <c r="G47" s="16">
        <v>0.19</v>
      </c>
      <c r="H47" s="15">
        <v>11781</v>
      </c>
      <c r="I47" s="15">
        <v>11150</v>
      </c>
      <c r="J47" s="16">
        <v>0.19</v>
      </c>
      <c r="K47" s="15">
        <v>13269</v>
      </c>
      <c r="L47" s="15">
        <f t="shared" si="0"/>
        <v>12525</v>
      </c>
      <c r="M47" s="15">
        <f t="shared" si="1"/>
        <v>11781</v>
      </c>
      <c r="N47" s="15">
        <f t="shared" si="2"/>
        <v>12525</v>
      </c>
      <c r="O47" s="15">
        <f t="shared" si="3"/>
        <v>12502.883227479972</v>
      </c>
      <c r="P47" s="15">
        <f t="shared" si="4"/>
        <v>1052.1748904055828</v>
      </c>
      <c r="Q47" s="25">
        <f t="shared" si="5"/>
        <v>8.4005979273898829E-2</v>
      </c>
      <c r="R47" s="27">
        <f t="shared" si="6"/>
        <v>11781</v>
      </c>
      <c r="S47" s="27">
        <f t="shared" si="7"/>
        <v>11781</v>
      </c>
      <c r="T47" s="26" t="str">
        <f t="shared" si="8"/>
        <v>MENOR VALOR</v>
      </c>
    </row>
    <row r="48" spans="1:20" ht="77.25" thickBot="1" x14ac:dyDescent="0.3">
      <c r="A48" s="12">
        <v>44</v>
      </c>
      <c r="B48" s="13" t="s">
        <v>70</v>
      </c>
      <c r="C48" s="14" t="s">
        <v>24</v>
      </c>
      <c r="D48" s="41" t="s">
        <v>73</v>
      </c>
      <c r="E48" s="21">
        <v>1</v>
      </c>
      <c r="F48" s="15">
        <v>900</v>
      </c>
      <c r="G48" s="16">
        <v>0.19</v>
      </c>
      <c r="H48" s="15">
        <v>1071</v>
      </c>
      <c r="I48" s="15">
        <v>1000</v>
      </c>
      <c r="J48" s="16">
        <v>0.19</v>
      </c>
      <c r="K48" s="15">
        <v>1190</v>
      </c>
      <c r="L48" s="15">
        <f t="shared" si="0"/>
        <v>1130.5</v>
      </c>
      <c r="M48" s="15">
        <f t="shared" si="1"/>
        <v>1071</v>
      </c>
      <c r="N48" s="15">
        <f t="shared" si="2"/>
        <v>1130.5</v>
      </c>
      <c r="O48" s="15">
        <f t="shared" si="3"/>
        <v>1128.9331246801114</v>
      </c>
      <c r="P48" s="15">
        <f t="shared" si="4"/>
        <v>84.145706961199153</v>
      </c>
      <c r="Q48" s="25">
        <f t="shared" si="5"/>
        <v>7.4432292756478682E-2</v>
      </c>
      <c r="R48" s="27">
        <f t="shared" si="6"/>
        <v>1071</v>
      </c>
      <c r="S48" s="27">
        <f t="shared" si="7"/>
        <v>1071</v>
      </c>
      <c r="T48" s="26" t="str">
        <f t="shared" si="8"/>
        <v>MENOR VALOR</v>
      </c>
    </row>
    <row r="49" spans="19:19" x14ac:dyDescent="0.25">
      <c r="S49" s="28">
        <f>SUM(S5:S48)</f>
        <v>12297222</v>
      </c>
    </row>
  </sheetData>
  <mergeCells count="4">
    <mergeCell ref="A1:R1"/>
    <mergeCell ref="A2:R2"/>
    <mergeCell ref="F3:H3"/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Area Adquisiciones</cp:lastModifiedBy>
  <dcterms:created xsi:type="dcterms:W3CDTF">2024-09-11T01:48:13Z</dcterms:created>
  <dcterms:modified xsi:type="dcterms:W3CDTF">2024-09-12T19:12:38Z</dcterms:modified>
</cp:coreProperties>
</file>