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BRIELA LUCIA ARIAS\Desktop\ADJUDICACION HOY 20-09-2024\"/>
    </mc:Choice>
  </mc:AlternateContent>
  <xr:revisionPtr revIDLastSave="0" documentId="13_ncr:1_{7CB1F600-35B3-4653-A275-7FD3378155A2}" xr6:coauthVersionLast="47" xr6:coauthVersionMax="47" xr10:uidLastSave="{00000000-0000-0000-0000-000000000000}"/>
  <bookViews>
    <workbookView xWindow="-110" yWindow="-110" windowWidth="19420" windowHeight="10300" firstSheet="3" activeTab="3" xr2:uid="{00000000-000D-0000-FFFF-FFFF00000000}"/>
  </bookViews>
  <sheets>
    <sheet name="HAB.GEN." sheetId="2" r:id="rId1"/>
    <sheet name="EVAL. ECONOMICAS " sheetId="8" r:id="rId2"/>
    <sheet name="PUNTAJE OFERTA" sheetId="9" r:id="rId3"/>
    <sheet name="ELEGIBILIDAD" sheetId="7" r:id="rId4"/>
  </sheets>
  <definedNames>
    <definedName name="\0" localSheetId="2">#REF!</definedName>
    <definedName name="\0">#REF!</definedName>
    <definedName name="\00" localSheetId="2">#REF!</definedName>
    <definedName name="\00">#REF!</definedName>
    <definedName name="\a" localSheetId="2">#REF!</definedName>
    <definedName name="\a">#REF!</definedName>
    <definedName name="\AA" localSheetId="2">#REF!</definedName>
    <definedName name="\AA">#REF!</definedName>
    <definedName name="\b" localSheetId="2">#REF!</definedName>
    <definedName name="\b">#REF!</definedName>
    <definedName name="\bb" localSheetId="2">#REF!</definedName>
    <definedName name="\bb">#REF!</definedName>
    <definedName name="\c" localSheetId="2">#REF!</definedName>
    <definedName name="\c">#REF!</definedName>
    <definedName name="\E" localSheetId="2">#REF!</definedName>
    <definedName name="\E">#REF!</definedName>
    <definedName name="\EE" localSheetId="2">#REF!</definedName>
    <definedName name="\EE">#REF!</definedName>
    <definedName name="\G">#REF!</definedName>
    <definedName name="\k">#REF!</definedName>
    <definedName name="\L" localSheetId="2">#REF!</definedName>
    <definedName name="\L">#REF!</definedName>
    <definedName name="\m" localSheetId="2">#REF!</definedName>
    <definedName name="\m">#REF!</definedName>
    <definedName name="\ñ" localSheetId="2">#REF!</definedName>
    <definedName name="\ñ">#REF!</definedName>
    <definedName name="\P" localSheetId="2">#REF!</definedName>
    <definedName name="\P">#REF!</definedName>
    <definedName name="\q" localSheetId="2">#REF!</definedName>
    <definedName name="\q">#REF!</definedName>
    <definedName name="\R" localSheetId="2">#REF!</definedName>
    <definedName name="\R">#REF!</definedName>
    <definedName name="\s">#REF!</definedName>
    <definedName name="\V">#REF!</definedName>
    <definedName name="\w">#N/A</definedName>
    <definedName name="\X" localSheetId="2">'PUNTAJE OFERTA'!ERR</definedName>
    <definedName name="\X">[0]!ERR</definedName>
    <definedName name="\Z" localSheetId="2">'PUNTAJE OFERTA'!ERR</definedName>
    <definedName name="\Z">[0]!ERR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oa55" localSheetId="2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oa55" localSheetId="2">#REF!</definedName>
    <definedName name="______________oa5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oa55" localSheetId="2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oa55" localSheetId="2">#REF!</definedName>
    <definedName name="____________oa55">#REF!</definedName>
    <definedName name="____________PJ50" localSheetId="2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oa55" localSheetId="2">#REF!</definedName>
    <definedName name="___________oa55">#REF!</definedName>
    <definedName name="___________PJ50" localSheetId="2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a55" localSheetId="2">#REF!</definedName>
    <definedName name="__________oa55">#REF!</definedName>
    <definedName name="__________PJ50" localSheetId="2">#REF!</definedName>
    <definedName name="__________PJ50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oa55" localSheetId="2">#REF!</definedName>
    <definedName name="_________oa55">#REF!</definedName>
    <definedName name="_________PJ50" localSheetId="2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localSheetId="2" hidden="1">#REF!</definedName>
    <definedName name="________key3" hidden="1">#REF!</definedName>
    <definedName name="________MA2" localSheetId="2">#REF!</definedName>
    <definedName name="________MA2">#REF!</definedName>
    <definedName name="________oa55" localSheetId="2">#REF!</definedName>
    <definedName name="________oa55">#REF!</definedName>
    <definedName name="________PJ50">#REF!</definedName>
    <definedName name="________r" localSheetId="2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2">#REF!</definedName>
    <definedName name="_______MA2">#REF!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2">#REF!</definedName>
    <definedName name="_______PJ50">#REF!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2">#REF!</definedName>
    <definedName name="______MA2">#REF!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2">#REF!</definedName>
    <definedName name="______PJ50">#REF!</definedName>
    <definedName name="______pr01" localSheetId="2">#REF!</definedName>
    <definedName name="______pr01">#REF!</definedName>
    <definedName name="______pr02" localSheetId="2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2">#REF!</definedName>
    <definedName name="_____MA2">#REF!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>#REF!</definedName>
    <definedName name="_____pj51" localSheetId="2">#REF!</definedName>
    <definedName name="_____pj51">#REF!</definedName>
    <definedName name="_____pr01" localSheetId="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 localSheetId="2">#REF!</definedName>
    <definedName name="____COM1">#REF!</definedName>
    <definedName name="____COM10" localSheetId="2">#REF!</definedName>
    <definedName name="____COM10">#REF!</definedName>
    <definedName name="____COM11" localSheetId="2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2">#REF!</definedName>
    <definedName name="____MA2">#REF!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 localSheetId="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 localSheetId="2">#REF!</definedName>
    <definedName name="____VPR2">#REF!</definedName>
    <definedName name="____VRP1" localSheetId="2">#REF!</definedName>
    <definedName name="____VRP1">#REF!</definedName>
    <definedName name="____VSM1" localSheetId="2">#REF!</definedName>
    <definedName name="____VSM1">#REF!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>#N/A</definedName>
    <definedName name="___A17000">#REF!</definedName>
    <definedName name="___A20000">#REF!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PU221" localSheetId="2">#REF!</definedName>
    <definedName name="___APU221">#REF!</definedName>
    <definedName name="___APU465">#REF!</definedName>
    <definedName name="___Atp2">#REF!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 localSheetId="2">#REF!</definedName>
    <definedName name="___COM1">#REF!</definedName>
    <definedName name="___COM10" localSheetId="2">#REF!</definedName>
    <definedName name="___COM10">#REF!</definedName>
    <definedName name="___COM11" localSheetId="2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G1">#N/A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PC2002" localSheetId="2">#REF!</definedName>
    <definedName name="___IPC2002">#REF!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2">#REF!</definedName>
    <definedName name="___MA2">#REF!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 localSheetId="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>#N/A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>#N/A</definedName>
    <definedName name="___v5">#N/A</definedName>
    <definedName name="___v6">#N/A</definedName>
    <definedName name="___v7" localSheetId="2">Scheduled_Payment+Extra_Payment</definedName>
    <definedName name="___v7">Scheduled_Payment+Extra_Payment</definedName>
    <definedName name="___v8">#N/A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 localSheetId="2">#REF!</definedName>
    <definedName name="___VPR2">#REF!</definedName>
    <definedName name="___VRP1" localSheetId="2">#REF!</definedName>
    <definedName name="___VRP1">#REF!</definedName>
    <definedName name="___VSM1" localSheetId="2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2">Scheduled_Payment+Extra_Payment</definedName>
    <definedName name="___X6">Scheduled_Payment+Extra_Payment</definedName>
    <definedName name="___X7">#N/A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2">Scheduled_Payment+Extra_Payment</definedName>
    <definedName name="___y6">Scheduled_Payment+Extra_Payment</definedName>
    <definedName name="___y7">#N/A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>#N/A</definedName>
    <definedName name="___z2">#N/A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>#N/A</definedName>
    <definedName name="___z5">#N/A</definedName>
    <definedName name="___z6" localSheetId="2">Scheduled_Payment+Extra_Payment</definedName>
    <definedName name="___z6">Scheduled_Payment+Extra_Payment</definedName>
    <definedName name="___z7">#N/A</definedName>
    <definedName name="__123Graph_A" localSheetId="1" hidden="1">#REF!</definedName>
    <definedName name="__123Graph_A" localSheetId="2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localSheetId="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Sin_nombre" localSheetId="2">#REF!</definedName>
    <definedName name="__1Sin_nombre">#REF!</definedName>
    <definedName name="__a1" localSheetId="1" hidden="1">{"TAB1",#N/A,TRUE,"GENERAL";"TAB2",#N/A,TRUE,"GENERAL";"TAB3",#N/A,TRUE,"GENERAL";"TAB4",#N/A,TRUE,"GENERAL";"TAB5",#N/A,TRUE,"GENERAL"}</definedName>
    <definedName name="__A1">#N/A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PU221" localSheetId="2">#REF!</definedName>
    <definedName name="__APU221">#REF!</definedName>
    <definedName name="__APU465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 localSheetId="2">#REF!</definedName>
    <definedName name="__Cod1">#REF!</definedName>
    <definedName name="__COM1" localSheetId="2">#REF!</definedName>
    <definedName name="__COM1">#REF!</definedName>
    <definedName name="__COM10" localSheetId="2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'PUNTAJE OFERTA'!ERR</definedName>
    <definedName name="__F">[0]!ERR</definedName>
    <definedName name="__FS01" localSheetId="2">'PUNTAJE OFERTA'!ERR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PC2002" localSheetId="2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1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2">#REF!</definedName>
    <definedName name="__MA2">#REF!</definedName>
    <definedName name="__mun2" localSheetId="2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p6" localSheetId="1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2">#REF!</definedName>
    <definedName name="__ref4">#REF!</definedName>
    <definedName name="__rtu6" localSheetId="1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1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1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>#N/A</definedName>
    <definedName name="__v3" localSheetId="1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>#N/A</definedName>
    <definedName name="__v5" localSheetId="1" hidden="1">{"TAB1",#N/A,TRUE,"GENERAL";"TAB2",#N/A,TRUE,"GENERAL";"TAB3",#N/A,TRUE,"GENERAL";"TAB4",#N/A,TRUE,"GENERAL";"TAB5",#N/A,TRUE,"GENERAL"}</definedName>
    <definedName name="__v5">#N/A</definedName>
    <definedName name="__v6" localSheetId="1" hidden="1">{"TAB1",#N/A,TRUE,"GENERAL";"TAB2",#N/A,TRUE,"GENERAL";"TAB3",#N/A,TRUE,"GENERAL";"TAB4",#N/A,TRUE,"GENERAL";"TAB5",#N/A,TRUE,"GENERAL"}</definedName>
    <definedName name="__v6">#N/A</definedName>
    <definedName name="__v7" localSheetId="1" hidden="1">{"via1",#N/A,TRUE,"general";"via2",#N/A,TRUE,"general";"via3",#N/A,TRUE,"general"}</definedName>
    <definedName name="__v7" localSheetId="2">Scheduled_Payment+Extra_Payment</definedName>
    <definedName name="__v7">Scheduled_Payment+Extra_Payment</definedName>
    <definedName name="__v8" localSheetId="1" hidden="1">{"TAB1",#N/A,TRUE,"GENERAL";"TAB2",#N/A,TRUE,"GENERAL";"TAB3",#N/A,TRUE,"GENERAL";"TAB4",#N/A,TRUE,"GENERAL";"TAB5",#N/A,TRUE,"GENERAL"}</definedName>
    <definedName name="__v8">#N/A</definedName>
    <definedName name="__v9" localSheetId="1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>#N/A</definedName>
    <definedName name="__x2" localSheetId="1" hidden="1">{"via1",#N/A,TRUE,"general";"via2",#N/A,TRUE,"general";"via3",#N/A,TRUE,"general"}</definedName>
    <definedName name="__X2">#N/A</definedName>
    <definedName name="__x3" localSheetId="1" hidden="1">{"via1",#N/A,TRUE,"general";"via2",#N/A,TRUE,"general";"via3",#N/A,TRUE,"general"}</definedName>
    <definedName name="__X3">#N/A</definedName>
    <definedName name="__x4" localSheetId="1" hidden="1">{"via1",#N/A,TRUE,"general";"via2",#N/A,TRUE,"general";"via3",#N/A,TRUE,"general"}</definedName>
    <definedName name="__X4">#N/A</definedName>
    <definedName name="__x5" localSheetId="1" hidden="1">{"TAB1",#N/A,TRUE,"GENERAL";"TAB2",#N/A,TRUE,"GENERAL";"TAB3",#N/A,TRUE,"GENERAL";"TAB4",#N/A,TRUE,"GENERAL";"TAB5",#N/A,TRUE,"GENERAL"}</definedName>
    <definedName name="__X5">#N/A</definedName>
    <definedName name="__x6" localSheetId="1" hidden="1">{"TAB1",#N/A,TRUE,"GENERAL";"TAB2",#N/A,TRUE,"GENERAL";"TAB3",#N/A,TRUE,"GENERAL";"TAB4",#N/A,TRUE,"GENERAL";"TAB5",#N/A,TRUE,"GENERAL"}</definedName>
    <definedName name="__X6" localSheetId="2">Scheduled_Payment+Extra_Payment</definedName>
    <definedName name="__X6">Scheduled_Payment+Extra_Payment</definedName>
    <definedName name="__x7" localSheetId="1" hidden="1">{"TAB1",#N/A,TRUE,"GENERAL";"TAB2",#N/A,TRUE,"GENERAL";"TAB3",#N/A,TRUE,"GENERAL";"TAB4",#N/A,TRUE,"GENERAL";"TAB5",#N/A,TRUE,"GENERAL"}</definedName>
    <definedName name="__X7">#N/A</definedName>
    <definedName name="__x8" localSheetId="1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>#N/A</definedName>
    <definedName name="__y3" localSheetId="1" hidden="1">{"via1",#N/A,TRUE,"general";"via2",#N/A,TRUE,"general";"via3",#N/A,TRUE,"general"}</definedName>
    <definedName name="__y3">#N/A</definedName>
    <definedName name="__y4" localSheetId="1" hidden="1">{"via1",#N/A,TRUE,"general";"via2",#N/A,TRUE,"general";"via3",#N/A,TRUE,"general"}</definedName>
    <definedName name="__y4">#N/A</definedName>
    <definedName name="__y5" localSheetId="1" hidden="1">{"TAB1",#N/A,TRUE,"GENERAL";"TAB2",#N/A,TRUE,"GENERAL";"TAB3",#N/A,TRUE,"GENERAL";"TAB4",#N/A,TRUE,"GENERAL";"TAB5",#N/A,TRUE,"GENERAL"}</definedName>
    <definedName name="__y5">#N/A</definedName>
    <definedName name="__y6" localSheetId="1" hidden="1">{"via1",#N/A,TRUE,"general";"via2",#N/A,TRUE,"general";"via3",#N/A,TRUE,"general"}</definedName>
    <definedName name="__y6" localSheetId="2">Scheduled_Payment+Extra_Payment</definedName>
    <definedName name="__y6">Scheduled_Payment+Extra_Payment</definedName>
    <definedName name="__y7" localSheetId="1" hidden="1">{"via1",#N/A,TRUE,"general";"via2",#N/A,TRUE,"general";"via3",#N/A,TRUE,"general"}</definedName>
    <definedName name="__y7">#N/A</definedName>
    <definedName name="__y8" localSheetId="1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>#N/A</definedName>
    <definedName name="__z2" localSheetId="1" hidden="1">{"via1",#N/A,TRUE,"general";"via2",#N/A,TRUE,"general";"via3",#N/A,TRUE,"general"}</definedName>
    <definedName name="__z2">#N/A</definedName>
    <definedName name="__z3" localSheetId="1" hidden="1">{"via1",#N/A,TRUE,"general";"via2",#N/A,TRUE,"general";"via3",#N/A,TRUE,"general"}</definedName>
    <definedName name="__z3">#N/A</definedName>
    <definedName name="__z4" localSheetId="1" hidden="1">{"TAB1",#N/A,TRUE,"GENERAL";"TAB2",#N/A,TRUE,"GENERAL";"TAB3",#N/A,TRUE,"GENERAL";"TAB4",#N/A,TRUE,"GENERAL";"TAB5",#N/A,TRUE,"GENERAL"}</definedName>
    <definedName name="__z4">#N/A</definedName>
    <definedName name="__z5" localSheetId="1" hidden="1">{"via1",#N/A,TRUE,"general";"via2",#N/A,TRUE,"general";"via3",#N/A,TRUE,"general"}</definedName>
    <definedName name="__z5">#N/A</definedName>
    <definedName name="__z6" localSheetId="1" hidden="1">{"TAB1",#N/A,TRUE,"GENERAL";"TAB2",#N/A,TRUE,"GENERAL";"TAB3",#N/A,TRUE,"GENERAL";"TAB4",#N/A,TRUE,"GENERAL";"TAB5",#N/A,TRUE,"GENERAL"}</definedName>
    <definedName name="__z6" localSheetId="2">Scheduled_Payment+Extra_Payment</definedName>
    <definedName name="__z6">Scheduled_Payment+Extra_Payment</definedName>
    <definedName name="__z7">#N/A</definedName>
    <definedName name="_02_DER_K13_000_–_K13_650" localSheetId="2">#REF!</definedName>
    <definedName name="_02_DER_K13_000_–_K13_650">#REF!</definedName>
    <definedName name="_02_DER_K15_700_–_K16_100" localSheetId="2">#REF!</definedName>
    <definedName name="_02_DER_K15_700_–_K16_100">#REF!</definedName>
    <definedName name="_03_K15_140_–_K20_540" localSheetId="2">#REF!</definedName>
    <definedName name="_03_K15_140_–_K20_540">#REF!</definedName>
    <definedName name="_04" localSheetId="2">#REF!</definedName>
    <definedName name="_04">#REF!</definedName>
    <definedName name="_05_DER_K35_250_–_K35_605.41" localSheetId="2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#N/A</definedName>
    <definedName name="_1__123Graph_ACart_Utilidad" hidden="1">#REF!</definedName>
    <definedName name="_1_25" localSheetId="2">#REF!</definedName>
    <definedName name="_1_25">#REF!</definedName>
    <definedName name="_10_PR64_500_–_PR_69_541.49">#REF!</definedName>
    <definedName name="_116B" localSheetId="2">#REF!</definedName>
    <definedName name="_116B">#REF!</definedName>
    <definedName name="_117A" localSheetId="2">#REF!</definedName>
    <definedName name="_117A">#REF!</definedName>
    <definedName name="_117B" localSheetId="2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">#N/A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123Graph_CCart_Utilidad" hidden="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2" localSheetId="2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 localSheetId="2">#REF!</definedName>
    <definedName name="_ALM1">#REF!</definedName>
    <definedName name="_AND1" localSheetId="2">#REF!</definedName>
    <definedName name="_AND1">#REF!</definedName>
    <definedName name="_ane7">#REF!</definedName>
    <definedName name="_ane8">#REF!</definedName>
    <definedName name="_APU221" localSheetId="2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 localSheetId="2">#REF!</definedName>
    <definedName name="_Cod1">#REF!</definedName>
    <definedName name="_COM1" localSheetId="2">#REF!</definedName>
    <definedName name="_COM1">#REF!</definedName>
    <definedName name="_COM10" localSheetId="2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'PUNTAJE OFERTA'!ERR</definedName>
    <definedName name="_F">[0]!ERR</definedName>
    <definedName name="_F10" localSheetId="2">#REF!</definedName>
    <definedName name="_F10">#REF!</definedName>
    <definedName name="_FC" localSheetId="2">#REF!</definedName>
    <definedName name="_FC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FS01" localSheetId="2">'PUNTAJE OFERTA'!ERR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 localSheetId="2">#REF!</definedName>
    <definedName name="_IMP1">#REF!</definedName>
    <definedName name="_IPC2002" localSheetId="2">#REF!</definedName>
    <definedName name="_IPC2002">#REF!</definedName>
    <definedName name="_IVA1" localSheetId="2">#REF!</definedName>
    <definedName name="_IVA1">#REF!</definedName>
    <definedName name="_jor2">#REF!</definedName>
    <definedName name="_jor3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 localSheetId="2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 localSheetId="2">#REF!</definedName>
    <definedName name="_MAT1">#REF!</definedName>
    <definedName name="_MOD1" localSheetId="2">#REF!</definedName>
    <definedName name="_MOD1">#REF!</definedName>
    <definedName name="_mun2" localSheetId="2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2" hidden="1">#REF!</definedName>
    <definedName name="_Parse_Out" hidden="1">#REF!</definedName>
    <definedName name="_PJ50" localSheetId="2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u2">#REF!</definedName>
    <definedName name="_Pu3">#REF!</definedName>
    <definedName name="_PW2" localSheetId="2">#REF!</definedName>
    <definedName name="_PW2">#REF!</definedName>
    <definedName name="_QTY1" localSheetId="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2">#REF!</definedName>
    <definedName name="_ref4">#REF!</definedName>
    <definedName name="_RET1" localSheetId="2">#REF!</definedName>
    <definedName name="_RET1">#REF!</definedName>
    <definedName name="_RET2" localSheetId="2">#REF!</definedName>
    <definedName name="_RET2">#REF!</definedName>
    <definedName name="_RET3" localSheetId="2">#REF!</definedName>
    <definedName name="_RET3">#REF!</definedName>
    <definedName name="_RET4" localSheetId="2">#REF!</definedName>
    <definedName name="_RET4">#REF!</definedName>
    <definedName name="_RET5" localSheetId="2">#REF!</definedName>
    <definedName name="_RET5">#REF!</definedName>
    <definedName name="_RET6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1" hidden="1">#REF!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 localSheetId="2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1" localSheetId="2">#REF!</definedName>
    <definedName name="A_1">#REF!</definedName>
    <definedName name="A_impresión_IM" localSheetId="2">#REF!</definedName>
    <definedName name="A_impresión_IM">#REF!</definedName>
    <definedName name="A000">#REF!</definedName>
    <definedName name="A18A200">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'PUNTAJE OFERTA'!ERR</definedName>
    <definedName name="aa">[0]!ERR</definedName>
    <definedName name="AAA" localSheetId="2">'PUNTAJE OFERTA'!ERR</definedName>
    <definedName name="AAA">[0]!ERR</definedName>
    <definedName name="AAAAA" localSheetId="2">#REF!</definedName>
    <definedName name="A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">#N/A</definedName>
    <definedName name="absc_">#N/A</definedName>
    <definedName name="absc_1">#N/A</definedName>
    <definedName name="absc1">#REF!</definedName>
    <definedName name="AC">#N/A</definedName>
    <definedName name="AccessDatabase" hidden="1">"C:\C-314\VOLUMENES\volfin4.mdb"</definedName>
    <definedName name="acpm">5000</definedName>
    <definedName name="ACT" localSheetId="2">#REF!</definedName>
    <definedName name="ACT">#REF!</definedName>
    <definedName name="ACT_COMP" localSheetId="2">#REF!</definedName>
    <definedName name="ACT_COMP">#REF!</definedName>
    <definedName name="ACT_COMP2" localSheetId="2">#REF!</definedName>
    <definedName name="ACT_COMP2">#REF!</definedName>
    <definedName name="ACT_CONT" localSheetId="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 localSheetId="2">#REF!</definedName>
    <definedName name="ad">#REF!</definedName>
    <definedName name="adasd" localSheetId="2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dor">#REF!</definedName>
    <definedName name="ADMINISTRADOR_VIAL__ARMANDO_SANCHEZ_SANCHEZ">#REF!</definedName>
    <definedName name="ADMON">#REF!</definedName>
    <definedName name="ADMON1" localSheetId="2">#REF!</definedName>
    <definedName name="ADMON1">#REF!</definedName>
    <definedName name="adoc1">#REF!</definedName>
    <definedName name="ADOC125">#REF!</definedName>
    <definedName name="adoq">#REF!</definedName>
    <definedName name="ads" localSheetId="2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c">#REF!</definedName>
    <definedName name="AlcanceProyecto" localSheetId="2">#REF!</definedName>
    <definedName name="AlcanceProyecto">#REF!</definedName>
    <definedName name="ALM" localSheetId="2">#REF!</definedName>
    <definedName name="ALM">#REF!</definedName>
    <definedName name="ALTO" localSheetId="2">#REF!</definedName>
    <definedName name="ALTO">#REF!</definedName>
    <definedName name="Amount">#REF!</definedName>
    <definedName name="ANCLAJE">#REF!</definedName>
    <definedName name="AND" localSheetId="2">#REF!</definedName>
    <definedName name="AND">#REF!</definedName>
    <definedName name="ANE" localSheetId="2">#REF!</definedName>
    <definedName name="ANE">#REF!</definedName>
    <definedName name="anex7" localSheetId="2">#REF!</definedName>
    <definedName name="anex7">#REF!</definedName>
    <definedName name="anex8" localSheetId="2">#REF!</definedName>
    <definedName name="anex8">#REF!</definedName>
    <definedName name="anexo1" localSheetId="2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 localSheetId="2">#REF!</definedName>
    <definedName name="anexo8">#REF!</definedName>
    <definedName name="anexo9" localSheetId="2">#REF!</definedName>
    <definedName name="anexo9">#REF!</definedName>
    <definedName name="anexů7" localSheetId="2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 localSheetId="2">#REF!</definedName>
    <definedName name="ao">#REF!</definedName>
    <definedName name="apaiy" localSheetId="2">#REF!</definedName>
    <definedName name="apaiy">#REF!</definedName>
    <definedName name="APELLIDOS" localSheetId="2">#REF!</definedName>
    <definedName name="APELLIDOS">#REF!</definedName>
    <definedName name="API">#REF!</definedName>
    <definedName name="APU">#N/A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'PUNTAJE OFERTA'!ERR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 localSheetId="2">#REF!</definedName>
    <definedName name="_xlnm.Extract">#REF!</definedName>
    <definedName name="_xlnm.Print_Area" localSheetId="1">'EVAL. ECONOMICAS '!$A$4:$M$89</definedName>
    <definedName name="_xlnm.Print_Area" localSheetId="2">#REF!</definedName>
    <definedName name="_xlnm.Print_Area">#REF!</definedName>
    <definedName name="AreaLimpiar">#REF!,#REF!,#REF!,#REF!,#REF!,#REF!,#REF!,#REF!,#REF!,#REF!</definedName>
    <definedName name="Areatotal" localSheetId="2">#REF!</definedName>
    <definedName name="Areatotal">#REF!</definedName>
    <definedName name="Aref" localSheetId="2">#REF!</definedName>
    <definedName name="Aref">#REF!</definedName>
    <definedName name="ARENA">#REF!</definedName>
    <definedName name="armuve" localSheetId="2">'PUNTAJE OFERTA'!ERR</definedName>
    <definedName name="armuve">[0]!ERR</definedName>
    <definedName name="ARP" localSheetId="2">#REF!</definedName>
    <definedName name="ARP">#REF!</definedName>
    <definedName name="ARS" localSheetId="2">#REF!</definedName>
    <definedName name="ARS">#REF!</definedName>
    <definedName name="as" localSheetId="2">'PUNTAJE OFERTA'!ERR</definedName>
    <definedName name="as">[0]!ERR</definedName>
    <definedName name="asasdasd">#N/A</definedName>
    <definedName name="ASB">#REF!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'PUNTAJE OFERTA'!ERR</definedName>
    <definedName name="ASDFGHJKLÑ">[0]!ERR</definedName>
    <definedName name="asdfñk">#N/A</definedName>
    <definedName name="ASFALTO">#REF!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u" localSheetId="2">#REF!</definedName>
    <definedName name="au">#REF!</definedName>
    <definedName name="aur" localSheetId="2">#REF!</definedName>
    <definedName name="aur">#REF!</definedName>
    <definedName name="_xlnm.Auto_Open" localSheetId="2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 localSheetId="2">#REF!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x" localSheetId="2">#REF!</definedName>
    <definedName name="ax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se" localSheetId="2">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 localSheetId="2">#REF!</definedName>
    <definedName name="BASEDATOS">#REF!</definedName>
    <definedName name="_xlnm.Database" localSheetId="2">#REF!</definedName>
    <definedName name="_xlnm.Database">#REF!</definedName>
    <definedName name="BaseDeDatos1">#REF!</definedName>
    <definedName name="basep">#REF!</definedName>
    <definedName name="Basica_Centro_costo_2001" localSheetId="2">#REF!</definedName>
    <definedName name="Basica_Centro_costo_2001">#REF!</definedName>
    <definedName name="Basica_Facturacion_2001" localSheetId="2">#REF!</definedName>
    <definedName name="Basica_Facturacion_2001">#REF!</definedName>
    <definedName name="Basica_Reserva_2001" localSheetId="2">#REF!</definedName>
    <definedName name="Basica_Reserva_2001">#REF!</definedName>
    <definedName name="Básico">#REF!</definedName>
    <definedName name="BB" localSheetId="2">'PUNTAJE OFERTA'!ERR</definedName>
    <definedName name="BB">[0]!ERR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l" localSheetId="2">#REF!</definedName>
    <definedName name="bl">#REF!</definedName>
    <definedName name="blActividadesDiarias" localSheetId="2">#REF!</definedName>
    <definedName name="blActividadesDiarias">#REF!</definedName>
    <definedName name="blCantidades" localSheetId="2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 localSheetId="2">#REF!</definedName>
    <definedName name="blEqCantiInf1">#REF!</definedName>
    <definedName name="blEqCantiInf2" localSheetId="2">#REF!</definedName>
    <definedName name="blEqCantiInf2">#REF!</definedName>
    <definedName name="blEqClaseInf1" localSheetId="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 localSheetId="2">#REF!</definedName>
    <definedName name="blReferenciaInforme">#REF!</definedName>
    <definedName name="bn" localSheetId="2">#REF!</definedName>
    <definedName name="bn">#REF!</definedName>
    <definedName name="bnm" localSheetId="2">#REF!</definedName>
    <definedName name="bnm">#REF!</definedName>
    <definedName name="Bombas">#REF!</definedName>
    <definedName name="BONO">#REF!</definedName>
    <definedName name="BORDER1">#REF!</definedName>
    <definedName name="BORDET" localSheetId="2">#REF!</definedName>
    <definedName name="BORDET">#REF!</definedName>
    <definedName name="BORSHE" localSheetId="2">#REF!</definedName>
    <definedName name="BORSHE">#REF!</definedName>
    <definedName name="BORSUM" localSheetId="2">#REF!</definedName>
    <definedName name="BORSUM">#REF!</definedName>
    <definedName name="boxes" localSheetId="2">#REF!</definedName>
    <definedName name="boxes">#REF!</definedName>
    <definedName name="BQ" localSheetId="2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2">#REF!</definedName>
    <definedName name="BuiltIn_Print_Area">#REF!</definedName>
    <definedName name="BuiltIn_Print_Area___0" localSheetId="2">#REF!</definedName>
    <definedName name="BuiltIn_Print_Area___0">#REF!</definedName>
    <definedName name="BuiltIn_Print_Titles" localSheetId="2">#REF!</definedName>
    <definedName name="BuiltIn_Print_Titles">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 localSheetId="2">#REF!</definedName>
    <definedName name="CA">#REF!</definedName>
    <definedName name="CAB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2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2">#REF!</definedName>
    <definedName name="CAP">#REF!</definedName>
    <definedName name="CAPAC._HSE" localSheetId="2">#REF!</definedName>
    <definedName name="CAPAC._HSE">#REF!</definedName>
    <definedName name="CapFinanciera1" localSheetId="2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ÍTULO">#REF!</definedName>
    <definedName name="CAPITULO_I" localSheetId="2">#REF!</definedName>
    <definedName name="CAPITULO_I">#REF!</definedName>
    <definedName name="CAPÍTULO_I" localSheetId="2">#REF!</definedName>
    <definedName name="CAPÍTULO_I">#REF!</definedName>
    <definedName name="CAPÍTULO_II" localSheetId="2">#REF!</definedName>
    <definedName name="CAPÍTULO_II">#REF!</definedName>
    <definedName name="CAPITULOI">#REF!</definedName>
    <definedName name="CAPÍTULOS">#REF!</definedName>
    <definedName name="CapTecnica1">#REF!</definedName>
    <definedName name="CapTecnica2">#REF!</definedName>
    <definedName name="CARGA">#REF!</definedName>
    <definedName name="CARGADOR">#REF!</definedName>
    <definedName name="CARGOS" localSheetId="2">#REF!</definedName>
    <definedName name="CARGOS">#REF!</definedName>
    <definedName name="carlos" localSheetId="2">MODULO10.auto_abrir</definedName>
    <definedName name="carlos">MODULO10.auto_abrir</definedName>
    <definedName name="Category" localSheetId="2">#REF!</definedName>
    <definedName name="Category">#REF!</definedName>
    <definedName name="CategoryArea">#REF!,#REF!,#REF!,#REF!,#REF!</definedName>
    <definedName name="causa" localSheetId="2">#REF!</definedName>
    <definedName name="causa">#REF!</definedName>
    <definedName name="CBLES" localSheetId="2">#REF!</definedName>
    <definedName name="CBLES">#REF!</definedName>
    <definedName name="CBLES1" localSheetId="2">#REF!</definedName>
    <definedName name="CBLES1">#REF!</definedName>
    <definedName name="CBRDISEÑO">#REF!</definedName>
    <definedName name="CBWorkbookPriority" hidden="1">-1602700874</definedName>
    <definedName name="cc" localSheetId="2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 localSheetId="2">#REF!</definedName>
    <definedName name="CCT">#REF!</definedName>
    <definedName name="ccto210" localSheetId="2">#REF!</definedName>
    <definedName name="ccto210">#REF!</definedName>
    <definedName name="cd">#REF!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 localSheetId="2">#REF!</definedName>
    <definedName name="CDE">#REF!</definedName>
    <definedName name="cdfgrtfd" localSheetId="2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 localSheetId="2">#REF!</definedName>
    <definedName name="Ch">#REF!</definedName>
    <definedName name="CHK_PU" localSheetId="2">#REF!</definedName>
    <definedName name="CHK_PU">#REF!</definedName>
    <definedName name="CHP" localSheetId="2">#REF!</definedName>
    <definedName name="CHP">#REF!</definedName>
    <definedName name="CIP" localSheetId="2">#REF!</definedName>
    <definedName name="CIP">#REF!</definedName>
    <definedName name="CIRCUITOS">#REF!</definedName>
    <definedName name="CISNEROS" localSheetId="2">#REF!</definedName>
    <definedName name="CISNEROS">#REF!</definedName>
    <definedName name="cjsa" localSheetId="2" hidden="1">#REF!</definedName>
    <definedName name="cjsa" hidden="1">#REF!</definedName>
    <definedName name="CL" localSheetId="2">#REF!</definedName>
    <definedName name="CL">#REF!</definedName>
    <definedName name="clase">#REF!</definedName>
    <definedName name="cmf">#REF!</definedName>
    <definedName name="CMIBLE" localSheetId="2">#REF!</definedName>
    <definedName name="CMIBLE">#REF!</definedName>
    <definedName name="CMIBLE1" localSheetId="2">#REF!</definedName>
    <definedName name="CMIBLE1">#REF!</definedName>
    <definedName name="cnt" localSheetId="2" hidden="1">{#N/A,#N/A,TRUE,"CODIGO DEPENDENCIA"}</definedName>
    <definedName name="cnt" hidden="1">{#N/A,#N/A,TRUE,"CODIGO DEPENDENCIA"}</definedName>
    <definedName name="co">#REF!</definedName>
    <definedName name="cod" localSheetId="2">#REF!</definedName>
    <definedName name="cod">#REF!</definedName>
    <definedName name="CodActEco">#REF!</definedName>
    <definedName name="codigo" localSheetId="2">#REF!,#REF!</definedName>
    <definedName name="codigo">#REF!,#REF!</definedName>
    <definedName name="CodigoInversion" localSheetId="2">#REF!</definedName>
    <definedName name="CodigoInversion">#REF!</definedName>
    <definedName name="CodigoProyecto" localSheetId="2">#REF!</definedName>
    <definedName name="CodigoProyecto">#REF!</definedName>
    <definedName name="Codigos" localSheetId="2">#REF!</definedName>
    <definedName name="Codigos">#REF!</definedName>
    <definedName name="CODOS">#REF!</definedName>
    <definedName name="cogvsiruj">#REF!</definedName>
    <definedName name="COLON" localSheetId="2">#REF!</definedName>
    <definedName name="COLON">#REF!</definedName>
    <definedName name="ColTap" localSheetId="2">#REF!</definedName>
    <definedName name="ColTap">#REF!</definedName>
    <definedName name="Com">#REF!</definedName>
    <definedName name="COMIDA" localSheetId="2">#REF!</definedName>
    <definedName name="COMIDA">#REF!</definedName>
    <definedName name="COMPRESOR">#REF!</definedName>
    <definedName name="Compresores" localSheetId="2">#REF!</definedName>
    <definedName name="Compresores">#REF!</definedName>
    <definedName name="COMPROBANTE_DE_PAGO" localSheetId="2">#REF!</definedName>
    <definedName name="COMPROBANTE_DE_PAGO">#REF!</definedName>
    <definedName name="CONDCUMEXP" localSheetId="2">#REF!</definedName>
    <definedName name="CONDCUMEXP">#REF!</definedName>
    <definedName name="ConseqCat">0</definedName>
    <definedName name="ConseqForMitRisk">3</definedName>
    <definedName name="Consultor">#N/A</definedName>
    <definedName name="CONT" localSheetId="2">#REF!</definedName>
    <definedName name="CONT">#REF!</definedName>
    <definedName name="Contratante">#N/A</definedName>
    <definedName name="Contrato">#N/A</definedName>
    <definedName name="COPIA" localSheetId="2">'PUNTAJE OFERTA'!ERR</definedName>
    <definedName name="COPIA">[0]!ERR</definedName>
    <definedName name="COPIA1" localSheetId="2">#REF!</definedName>
    <definedName name="COPIA1">#REF!</definedName>
    <definedName name="COPIA2" localSheetId="2">#REF!</definedName>
    <definedName name="COPIA2">#REF!</definedName>
    <definedName name="copiao4" localSheetId="2">'PUNTAJE OFERTA'!ERR</definedName>
    <definedName name="copiao4">[0]!ERR</definedName>
    <definedName name="corri" localSheetId="2">'PUNTAJE OFERTA'!ERR</definedName>
    <definedName name="corri">[0]!ERR</definedName>
    <definedName name="COSTO_FRENTE">#REF!</definedName>
    <definedName name="costo2" localSheetId="2" hidden="1">#REF!</definedName>
    <definedName name="costo2" hidden="1">#REF!</definedName>
    <definedName name="COSTODIRECTO" localSheetId="2">#REF!</definedName>
    <definedName name="COSTODIRECTO">#REF!</definedName>
    <definedName name="COSTOS">#REF!</definedName>
    <definedName name="cp" localSheetId="2">#REF!</definedName>
    <definedName name="cp">#REF!</definedName>
    <definedName name="CRIT" localSheetId="2">#REF!</definedName>
    <definedName name="CRIT">#REF!</definedName>
    <definedName name="CRIT_APIAY" localSheetId="2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 localSheetId="2">#REF!</definedName>
    <definedName name="Criticos">#REF!</definedName>
    <definedName name="cs" localSheetId="2">#REF!</definedName>
    <definedName name="cs">#REF!</definedName>
    <definedName name="CS_AVG_SIZE" localSheetId="2">#REF!</definedName>
    <definedName name="CS_AVG_SIZE">#REF!</definedName>
    <definedName name="CS_WELDING">#REF!</definedName>
    <definedName name="CTA">#REF!</definedName>
    <definedName name="CTE">#REF!</definedName>
    <definedName name="ctipo2">#REF!</definedName>
    <definedName name="ctipo3">#REF!</definedName>
    <definedName name="CTR">#REF!</definedName>
    <definedName name="CTRPAG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2">'PUNTAJE OFERTA'!ERR</definedName>
    <definedName name="CUAL">[0]!ERR</definedName>
    <definedName name="CUBS" localSheetId="2">#REF!</definedName>
    <definedName name="CUBS">#REF!</definedName>
    <definedName name="CUMPLIMIENT">#REF!</definedName>
    <definedName name="CUMPLIMIENTO" localSheetId="0">#REF!</definedName>
    <definedName name="CUMPLIMIENTO" localSheetId="2">#REF!</definedName>
    <definedName name="CUMPLIMIENTO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#REF!</definedName>
    <definedName name="cv" localSheetId="2">#REF!</definedName>
    <definedName name="cv">#REF!</definedName>
    <definedName name="cv_51" localSheetId="2">#REF!</definedName>
    <definedName name="cv_51">#REF!</definedName>
    <definedName name="CVa" localSheetId="2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#REF!</definedName>
    <definedName name="DADADAD" localSheetId="2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2">#REF!</definedName>
    <definedName name="Data">#REF!</definedName>
    <definedName name="data1" localSheetId="2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#REF!</definedName>
    <definedName name="DATO1">#REF!</definedName>
    <definedName name="Datos" localSheetId="2">#REF!</definedName>
    <definedName name="Datos">#REF!</definedName>
    <definedName name="DBASE1" localSheetId="2">#REF!</definedName>
    <definedName name="DBASE1">#REF!</definedName>
    <definedName name="DBASE2" localSheetId="2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 localSheetId="2">#REF!</definedName>
    <definedName name="dc">#REF!</definedName>
    <definedName name="Dcacm" localSheetId="2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 localSheetId="2">#REF!</definedName>
    <definedName name="DCorriente">#REF!</definedName>
    <definedName name="Dcorriente1" localSheetId="2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2">TRUNC(60*(ABS(#REF!)-DEFLEXION_GG))</definedName>
    <definedName name="DEFLEXION_MM">TRUNC(60*(ABS(#REF!)-DEFLEXION_GG))</definedName>
    <definedName name="DEFLEXION_SS" localSheetId="2">ROUND(3600*(ABS(#REF!)-DEFLEXION_GG-'PUNTAJE OFERTA'!DEFLEXION_MM/60),0)</definedName>
    <definedName name="DEFLEXION_SS">ROUND(3600*(ABS(#REF!)-DEFLEXION_GG-DEFLEXION_MM/60),0)</definedName>
    <definedName name="demanto" localSheetId="2">#REF!</definedName>
    <definedName name="demanto">#REF!</definedName>
    <definedName name="demanto_51" localSheetId="2">#REF!</definedName>
    <definedName name="demanto_51">#REF!</definedName>
    <definedName name="DEMOLICIÓN">#REF!</definedName>
    <definedName name="DEP_VPR_GRM" localSheetId="2">#REF!</definedName>
    <definedName name="DEP_VPR_GRM">#REF!</definedName>
    <definedName name="DEP_VPR_GRN" localSheetId="2">#REF!</definedName>
    <definedName name="DEP_VPR_GRN">#REF!</definedName>
    <definedName name="DEP_VPR_GRS" localSheetId="2">#REF!</definedName>
    <definedName name="DEP_VPR_GRS">#REF!</definedName>
    <definedName name="DEP_VPR_GTP">#REF!</definedName>
    <definedName name="DEP_VPR_NA">#REF!</definedName>
    <definedName name="Department">#REF!</definedName>
    <definedName name="DEPEND">#REF!</definedName>
    <definedName name="DEPENDENCIA">#REF!</definedName>
    <definedName name="DEPENDENCIAS" localSheetId="0">#REF!</definedName>
    <definedName name="DEPENDENCIAS" localSheetId="2">#REF!</definedName>
    <definedName name="DEPENDENCIAS">#REF!</definedName>
    <definedName name="DER">#N/A</definedName>
    <definedName name="DERFE" localSheetId="2">#REF!</definedName>
    <definedName name="DERFE">#REF!</definedName>
    <definedName name="desarrolladas">#REF!,#REF!,#REF!,#REF!</definedName>
    <definedName name="DESCUNMI" localSheetId="2">#REF!</definedName>
    <definedName name="DESCUNMI">#REF!</definedName>
    <definedName name="DEST_ART" localSheetId="2">#REF!</definedName>
    <definedName name="DEST_ART">#REF!</definedName>
    <definedName name="DESTCOD" localSheetId="2">#REF!</definedName>
    <definedName name="DESTCOD">#REF!</definedName>
    <definedName name="DESTFG" localSheetId="2">#REF!</definedName>
    <definedName name="DESTFG">#REF!</definedName>
    <definedName name="DESTQTY" localSheetId="2">#REF!</definedName>
    <definedName name="DESTQTY">#REF!</definedName>
    <definedName name="DETAIL" localSheetId="2">#REF!</definedName>
    <definedName name="DETAIL">#REF!</definedName>
    <definedName name="Detalle_Reserva" localSheetId="2">#REF!</definedName>
    <definedName name="Detalle_Reserva">#REF!</definedName>
    <definedName name="DEX" localSheetId="2">#REF!</definedName>
    <definedName name="DEX">#REF!</definedName>
    <definedName name="df" localSheetId="2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ámetro" localSheetId="2">#REF!</definedName>
    <definedName name="Diámetro">#REF!</definedName>
    <definedName name="diámetroft" localSheetId="2">#REF!</definedName>
    <definedName name="diámetroft">#REF!</definedName>
    <definedName name="diametros" localSheetId="2">#REF!</definedName>
    <definedName name="diametros">#REF!</definedName>
    <definedName name="diego">#REF!</definedName>
    <definedName name="diego1">#REF!</definedName>
    <definedName name="diferencia" localSheetId="2">#REF!,#REF!,#REF!,#REF!,#REF!,#REF!,#REF!,#REF!,#REF!,#REF!</definedName>
    <definedName name="diferencia">#REF!,#REF!,#REF!,#REF!,#REF!,#REF!,#REF!,#REF!,#REF!,#REF!</definedName>
    <definedName name="DIJ" localSheetId="2">#REF!</definedName>
    <definedName name="DIJ">#REF!</definedName>
    <definedName name="DIJ1_1" localSheetId="2">#REF!</definedName>
    <definedName name="DIJ1_1">#REF!</definedName>
    <definedName name="DIJ1_1_1" localSheetId="2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CAPACITADOS" localSheetId="2">#REF!</definedName>
    <definedName name="DISCAPACITADOS">#REF!</definedName>
    <definedName name="DISEÑOMARSHALL" localSheetId="2">#REF!</definedName>
    <definedName name="DISEÑOMARSHALL">#REF!</definedName>
    <definedName name="display_area_2" localSheetId="2">#REF!</definedName>
    <definedName name="display_area_2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lar">#REF!</definedName>
    <definedName name="DOLLAR">#REF!</definedName>
    <definedName name="DOR" localSheetId="2">#REF!</definedName>
    <definedName name="DOR">#REF!</definedName>
    <definedName name="DOTACIÓN" localSheetId="2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 localSheetId="2">#REF!</definedName>
    <definedName name="drf">#REF!</definedName>
    <definedName name="DRI" localSheetId="2">#REF!</definedName>
    <definedName name="DRI">#REF!</definedName>
    <definedName name="DRI1_1" localSheetId="2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 localSheetId="2">#REF!</definedName>
    <definedName name="DSA">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 localSheetId="2">#REF!</definedName>
    <definedName name="DsctoFondo">#REF!</definedName>
    <definedName name="DsctoPension" localSheetId="2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2">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#REF!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 localSheetId="2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'PUNTAJE OFERTA'!ERR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 localSheetId="2">#REF!</definedName>
    <definedName name="el">#REF!</definedName>
    <definedName name="ELIMINACIONPROYC" localSheetId="2">#REF!</definedName>
    <definedName name="ELIMINACIONPROYC">#REF!</definedName>
    <definedName name="emanto" localSheetId="2">#REF!</definedName>
    <definedName name="emanto">#REF!</definedName>
    <definedName name="emanto_51">#REF!</definedName>
    <definedName name="eme" localSheetId="2">'PUNTAJE OFERTA'!ERR</definedName>
    <definedName name="eme">[0]!ERR</definedName>
    <definedName name="EMPLEADO" localSheetId="2">#REF!</definedName>
    <definedName name="EMPLEADO">#REF!</definedName>
    <definedName name="Empresa">#REF!</definedName>
    <definedName name="EMULSION" localSheetId="2">#REF!</definedName>
    <definedName name="EMULSION">#REF!</definedName>
    <definedName name="End_Bal" localSheetId="2">#REF!</definedName>
    <definedName name="End_Bal">#REF!</definedName>
    <definedName name="ene" localSheetId="2">#REF!</definedName>
    <definedName name="ene">#REF!</definedName>
    <definedName name="Ensayos">#REF!</definedName>
    <definedName name="ENSAYOSLAB">#REF!</definedName>
    <definedName name="ENTRADASP">#REF!</definedName>
    <definedName name="EPECIALIDAD_SIDOE">#REF!</definedName>
    <definedName name="EQUI">#REF!</definedName>
    <definedName name="EQUIPO" localSheetId="2">#REF!</definedName>
    <definedName name="EQUIPO">#REF!</definedName>
    <definedName name="EQUIPO_1">#REF!</definedName>
    <definedName name="EQUIPO1" localSheetId="2">#REF!</definedName>
    <definedName name="EQUIPO1">#REF!</definedName>
    <definedName name="EQUIPOS" localSheetId="2">#REF!</definedName>
    <definedName name="EQUIPOS">#REF!</definedName>
    <definedName name="EQUIPOS1" localSheetId="2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 localSheetId="2">#REF!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'PUNTAJE OFERTA'!ERR</definedName>
    <definedName name="ES">[0]!ERR</definedName>
    <definedName name="ESA" localSheetId="2">#REF!</definedName>
    <definedName name="ESA">#REF!</definedName>
    <definedName name="ESE" localSheetId="2">#REF!</definedName>
    <definedName name="ESE">#REF!</definedName>
    <definedName name="ESP" localSheetId="2">#REF!</definedName>
    <definedName name="ESP">#REF!</definedName>
    <definedName name="ESPE">#REF!</definedName>
    <definedName name="ESPECIFICACION">#REF!</definedName>
    <definedName name="Especificación">#REF!</definedName>
    <definedName name="ESTA">#REF!</definedName>
    <definedName name="Estado" localSheetId="0">#REF!</definedName>
    <definedName name="Estado">#REF!</definedName>
    <definedName name="Estados" localSheetId="2">#REF!</definedName>
    <definedName name="Estados">#REF!</definedName>
    <definedName name="Estimate_Factor">1</definedName>
    <definedName name="ESTRAE" localSheetId="2">#REF!</definedName>
    <definedName name="ESTRAE">#REF!</definedName>
    <definedName name="ESTRU">#REF!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 localSheetId="2">#REF!</definedName>
    <definedName name="ETAP">#REF!</definedName>
    <definedName name="ETAPA_PACC" localSheetId="2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AL">#REF!</definedName>
    <definedName name="EW" localSheetId="2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 localSheetId="2">#REF!</definedName>
    <definedName name="Excel_BuiltIn_Print_Titles_10_51">#REF!</definedName>
    <definedName name="Excel_BuiltIn_Print_Titles_11" localSheetId="2">#REF!</definedName>
    <definedName name="Excel_BuiltIn_Print_Titles_11">#REF!</definedName>
    <definedName name="Excel_BuiltIn_Print_Titles_11_51" localSheetId="2">#REF!</definedName>
    <definedName name="Excel_BuiltIn_Print_Titles_11_51">#REF!</definedName>
    <definedName name="Excel_BuiltIn_Print_Titles_12" localSheetId="2">#REF!</definedName>
    <definedName name="Excel_BuiltIn_Print_Titles_12">#REF!</definedName>
    <definedName name="Excel_BuiltIn_Print_Titles_12_51" localSheetId="2">#REF!</definedName>
    <definedName name="Excel_BuiltIn_Print_Titles_12_51">#REF!</definedName>
    <definedName name="Excel_BuiltIn_Print_Titles_13" localSheetId="2">#REF!</definedName>
    <definedName name="Excel_BuiltIn_Print_Titles_13">#REF!</definedName>
    <definedName name="Excel_BuiltIn_Print_Titles_13_51" localSheetId="2">#REF!</definedName>
    <definedName name="Excel_BuiltIn_Print_Titles_13_51">#REF!</definedName>
    <definedName name="Excel_BuiltIn_Print_Titles_14" localSheetId="2">#REF!</definedName>
    <definedName name="Excel_BuiltIn_Print_Titles_14">#REF!</definedName>
    <definedName name="Excel_BuiltIn_Print_Titles_14_51" localSheetId="2">#REF!</definedName>
    <definedName name="Excel_BuiltIn_Print_Titles_14_51">#REF!</definedName>
    <definedName name="Excel_BuiltIn_Print_Titles_15" localSheetId="2">#REF!</definedName>
    <definedName name="Excel_BuiltIn_Print_Titles_15">#REF!</definedName>
    <definedName name="Excel_BuiltIn_Print_Titles_15_51" localSheetId="2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 localSheetId="2">#REF!</definedName>
    <definedName name="Excel_BuiltIn_Print_Titles_19_51">#REF!</definedName>
    <definedName name="Excel_BuiltIn_Print_Titles_20" localSheetId="2">#REF!</definedName>
    <definedName name="Excel_BuiltIn_Print_Titles_20">#REF!</definedName>
    <definedName name="Excel_BuiltIn_Print_Titles_20_51" localSheetId="2">#REF!</definedName>
    <definedName name="Excel_BuiltIn_Print_Titles_20_51">#REF!</definedName>
    <definedName name="Excel_BuiltIn_Print_Titles_21" localSheetId="2">#REF!</definedName>
    <definedName name="Excel_BuiltIn_Print_Titles_21">#REF!</definedName>
    <definedName name="Excel_BuiltIn_Print_Titles_21_51" localSheetId="2">#REF!</definedName>
    <definedName name="Excel_BuiltIn_Print_Titles_21_51">#REF!</definedName>
    <definedName name="Excel_BuiltIn_Print_Titles_23" localSheetId="2">#REF!</definedName>
    <definedName name="Excel_BuiltIn_Print_Titles_23">#REF!</definedName>
    <definedName name="Excel_BuiltIn_Print_Titles_23_51" localSheetId="2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 localSheetId="2">#REF!</definedName>
    <definedName name="Excel_BuiltIn_Print_Titles_5_51">#REF!</definedName>
    <definedName name="Excel_BuiltIn_Print_Titles_5_XX" localSheetId="2">#REF!</definedName>
    <definedName name="Excel_BuiltIn_Print_Titles_5_XX">#REF!</definedName>
    <definedName name="Excel_BuiltIn_Print_Titles_5_XX_51" localSheetId="2">#REF!</definedName>
    <definedName name="Excel_BuiltIn_Print_Titles_5_XX_51">#REF!</definedName>
    <definedName name="Excel_BuiltIn_Print_Titles_6" localSheetId="2">#REF!</definedName>
    <definedName name="Excel_BuiltIn_Print_Titles_6">#REF!</definedName>
    <definedName name="Excel_BuiltIn_Print_Titles_6_51" localSheetId="2">#REF!</definedName>
    <definedName name="Excel_BuiltIn_Print_Titles_6_51">#REF!</definedName>
    <definedName name="Excel_BuiltIn_Print_Titles_7" localSheetId="2">#REF!</definedName>
    <definedName name="Excel_BuiltIn_Print_Titles_7">#REF!</definedName>
    <definedName name="Excel_BuiltIn_Print_Titles_7_51" localSheetId="2">#REF!</definedName>
    <definedName name="Excel_BuiltIn_Print_Titles_7_51">#REF!</definedName>
    <definedName name="Excel_BuiltIn_Print_Titles_8" localSheetId="2">#REF!</definedName>
    <definedName name="Excel_BuiltIn_Print_Titles_8">#REF!</definedName>
    <definedName name="Excel_BuiltIn_Print_Titles_8_51" localSheetId="2">#REF!</definedName>
    <definedName name="Excel_BuiltIn_Print_Titles_8_51">#REF!</definedName>
    <definedName name="Excel_BuiltIn_Print_Titles_9" localSheetId="2">#REF!</definedName>
    <definedName name="Excel_BuiltIn_Print_Titles_9">#REF!</definedName>
    <definedName name="Excel_BuiltIn_Print_Titles_9_51" localSheetId="2">#REF!</definedName>
    <definedName name="Excel_BuiltIn_Print_Titles_9_51">#REF!</definedName>
    <definedName name="EXCROC">#REF!</definedName>
    <definedName name="EXPERACEPTABLE" localSheetId="0">#REF!</definedName>
    <definedName name="EXPERACEPTABLE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EXPREQVTD">#REF!</definedName>
    <definedName name="ExtensionCoordinador" localSheetId="2">#REF!</definedName>
    <definedName name="ExtensionCoordinador">#REF!</definedName>
    <definedName name="Extra_Pay" localSheetId="2">#REF!</definedName>
    <definedName name="Extra_Pay">#REF!</definedName>
    <definedName name="Extracción_IM" localSheetId="2">#REF!</definedName>
    <definedName name="Extracción_IM">#REF!</definedName>
    <definedName name="Extras">#REF!</definedName>
    <definedName name="F._INGRESO" localSheetId="2">#REF!</definedName>
    <definedName name="F._INGRESO">#REF!</definedName>
    <definedName name="F._RETIRO" localSheetId="2">#REF!</definedName>
    <definedName name="F._RETIRO">#REF!</definedName>
    <definedName name="F.L" localSheetId="2">#REF!</definedName>
    <definedName name="F.L">#REF!</definedName>
    <definedName name="fa">#REF!</definedName>
    <definedName name="FAC" hidden="1">#REF!</definedName>
    <definedName name="FAC_PRU">#REF!</definedName>
    <definedName name="Facilidades">#REF!</definedName>
    <definedName name="factor">#REF!</definedName>
    <definedName name="FACTURADO">#REF!</definedName>
    <definedName name="FareWellStmnt">#REF!</definedName>
    <definedName name="FaseProyecto" localSheetId="2">#REF!</definedName>
    <definedName name="FaseProyecto">#REF!</definedName>
    <definedName name="fb" localSheetId="2">#REF!</definedName>
    <definedName name="fb">#REF!</definedName>
    <definedName name="fcierre" localSheetId="0">#REF!</definedName>
    <definedName name="fcierre" localSheetId="2">#REF!</definedName>
    <definedName name="fcierre">#REF!</definedName>
    <definedName name="FD" localSheetId="2">'PUNTAJE OFERTA'!ERR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#N/A</definedName>
    <definedName name="FechaCierre" localSheetId="2">#REF!</definedName>
    <definedName name="FechaCierre">#REF!</definedName>
    <definedName name="FechaInicio">#REF!</definedName>
    <definedName name="FechaTermina">#REF!</definedName>
    <definedName name="FechaTerminacion" localSheetId="2">#REF!</definedName>
    <definedName name="FechaTerminacion">#REF!</definedName>
    <definedName name="fer" localSheetId="2">#REF!</definedName>
    <definedName name="fer">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'PUNTAJE OFERTA'!ERR</definedName>
    <definedName name="ff">[0]!ERR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1" hidden="1">#REF!</definedName>
    <definedName name="FFFF" hidden="1">#REF!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'PUNTAJE OFERTA'!ERR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'PUNTAJE OFERTA'!ERR</definedName>
    <definedName name="FINANCIACION">[0]!ERR</definedName>
    <definedName name="FinePrint">#REF!</definedName>
    <definedName name="fk" localSheetId="2">#REF!</definedName>
    <definedName name="fk">#REF!</definedName>
    <definedName name="flq" localSheetId="2">#REF!</definedName>
    <definedName name="flq">#REF!</definedName>
    <definedName name="fm" localSheetId="2">#REF!</definedName>
    <definedName name="fm">#REF!</definedName>
    <definedName name="FMINEXP" localSheetId="2">#REF!</definedName>
    <definedName name="FMINEXP">#REF!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'PUNTAJE OFERTA'!ERR</definedName>
    <definedName name="fu">[0]!ERR</definedName>
    <definedName name="Fub">#REF!</definedName>
    <definedName name="Full_Print" localSheetId="2">#REF!</definedName>
    <definedName name="Full_Print">#REF!</definedName>
    <definedName name="Fup">#REF!</definedName>
    <definedName name="fv" localSheetId="2">#REF!</definedName>
    <definedName name="fv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g" localSheetId="2">#REF!</definedName>
    <definedName name="g">#REF!</definedName>
    <definedName name="G.Eg" localSheetId="2">#REF!</definedName>
    <definedName name="G.Eg">#REF!</definedName>
    <definedName name="G.Em" localSheetId="2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 localSheetId="2">#REF!</definedName>
    <definedName name="G1_">#REF!</definedName>
    <definedName name="ga" localSheetId="2">#REF!</definedName>
    <definedName name="ga">#REF!</definedName>
    <definedName name="GAJ" localSheetId="2">#REF!</definedName>
    <definedName name="GAJ">#REF!</definedName>
    <definedName name="GAS" localSheetId="2">#REF!</definedName>
    <definedName name="GAS">#REF!</definedName>
    <definedName name="gb" localSheetId="2">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2">#REF!</definedName>
    <definedName name="gd">#REF!</definedName>
    <definedName name="gddfgdfgdf" localSheetId="2">#REF!</definedName>
    <definedName name="gddfgdfgdf">#REF!</definedName>
    <definedName name="gdj" localSheetId="2">#REF!</definedName>
    <definedName name="gdj">#REF!</definedName>
    <definedName name="GDN" localSheetId="2">#REF!</definedName>
    <definedName name="GDN">#REF!</definedName>
    <definedName name="GDR" localSheetId="2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 localSheetId="2">#REF!</definedName>
    <definedName name="GEC_ON_DAPIAY">#REF!</definedName>
    <definedName name="GEC_ON_GER" localSheetId="2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2">#REF!</definedName>
    <definedName name="gft">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'PUNTAJE OFERTA'!ERR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hidden="1">{#N/A,#N/A,TRUE,"1842CWN0"}</definedName>
    <definedName name="ghu">#REF!</definedName>
    <definedName name="GI" localSheetId="2">MATCH(0.01,'PUNTAJE OFERTA'!End_Bal,-1)+1</definedName>
    <definedName name="GI">MATCH(0.01,End_Bal,-1)+1</definedName>
    <definedName name="GJ">#N/A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2">Scheduled_Payment+Extra_Payment</definedName>
    <definedName name="GL">Scheduled_Payment+Extra_Payment</definedName>
    <definedName name="GM">#N/A</definedName>
    <definedName name="GMM_ON_ASO" localSheetId="2">#REF!</definedName>
    <definedName name="GMM_ON_ASO">#REF!</definedName>
    <definedName name="GMM_ON_DMARES" localSheetId="2">#REF!</definedName>
    <definedName name="GMM_ON_DMARES">#REF!</definedName>
    <definedName name="GMM_ON_DRIO" localSheetId="2">#REF!</definedName>
    <definedName name="GMM_ON_DRIO">#REF!</definedName>
    <definedName name="gmt" localSheetId="2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 localSheetId="2">#REF!</definedName>
    <definedName name="gp">#REF!</definedName>
    <definedName name="GPO" localSheetId="2">#REF!</definedName>
    <definedName name="GPO">#REF!</definedName>
    <definedName name="GPR" localSheetId="2">#REF!</definedName>
    <definedName name="GPR">#REF!</definedName>
    <definedName name="_xlnm.Recorder" localSheetId="2">#REF!</definedName>
    <definedName name="_xlnm.Recorder">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AVILLA">#REF!</definedName>
    <definedName name="GRC">#REF!</definedName>
    <definedName name="GRC_ON_ASO">#REF!</definedName>
    <definedName name="GRC_ON_DAPIAY" localSheetId="2">#REF!</definedName>
    <definedName name="GRC_ON_DAPIAY">#REF!</definedName>
    <definedName name="GRC_ON_GER" localSheetId="2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 localSheetId="2">#REF!</definedName>
    <definedName name="GRM_ON_DMARES">#REF!</definedName>
    <definedName name="GRM_ON_DRIO" localSheetId="2">#REF!</definedName>
    <definedName name="GRM_ON_DRIO">#REF!</definedName>
    <definedName name="GRN" localSheetId="2">#REF!</definedName>
    <definedName name="GRN">#REF!</definedName>
    <definedName name="GRN_ON_ASO" localSheetId="2">#REF!</definedName>
    <definedName name="GRN_ON_ASO">#REF!</definedName>
    <definedName name="GRN_ON_DIREC" localSheetId="2">#REF!</definedName>
    <definedName name="GRN_ON_DIREC">#REF!</definedName>
    <definedName name="GRS" localSheetId="2">#REF!</definedName>
    <definedName name="GRS">#REF!</definedName>
    <definedName name="GRS_ON_ASO" localSheetId="2">#REF!</definedName>
    <definedName name="GRS_ON_ASO">#REF!</definedName>
    <definedName name="GRS_ON_DIREC" localSheetId="2">#REF!</definedName>
    <definedName name="GRS_ON_DIREC">#REF!</definedName>
    <definedName name="GRS_ON_HUIL" localSheetId="2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 localSheetId="2">#REF!</definedName>
    <definedName name="gte">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 localSheetId="2">#REF!</definedName>
    <definedName name="GTRE">#REF!</definedName>
    <definedName name="gy" localSheetId="2">#REF!</definedName>
    <definedName name="gy">#REF!</definedName>
    <definedName name="h">#REF!</definedName>
    <definedName name="H_pump" localSheetId="2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BILIDAD" localSheetId="0">#REF!</definedName>
    <definedName name="HABILIDAD" localSheetId="2">#REF!</definedName>
    <definedName name="HABILIDAD">#REF!</definedName>
    <definedName name="Hazards" localSheetId="2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 localSheetId="2">#REF!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'PUNTAJE OFERTA'!ERR</definedName>
    <definedName name="hh">[0]!ERR</definedName>
    <definedName name="hhg" localSheetId="2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" localSheetId="2">#REF!</definedName>
    <definedName name="hj">#REF!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'PUNTAJE OFERTA'!ERR</definedName>
    <definedName name="HK">[0]!ERR</definedName>
    <definedName name="hl" localSheetId="2">#REF!</definedName>
    <definedName name="hl">#REF!</definedName>
    <definedName name="HM" localSheetId="2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>#REF!</definedName>
    <definedName name="horat" localSheetId="2">#REF!</definedName>
    <definedName name="horat">#REF!</definedName>
    <definedName name="Hornos" localSheetId="2">#REF!</definedName>
    <definedName name="Hornos">#REF!</definedName>
    <definedName name="hp" localSheetId="2">#REF!</definedName>
    <definedName name="hp">#REF!</definedName>
    <definedName name="HP_stg_Hz" localSheetId="2">#REF!</definedName>
    <definedName name="HP_stg_Hz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 localSheetId="2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 localSheetId="2">#REF!</definedName>
    <definedName name="Icct">#REF!</definedName>
    <definedName name="ICP" localSheetId="2">#REF!</definedName>
    <definedName name="ICP">#REF!</definedName>
    <definedName name="ICP1_1" localSheetId="2">#REF!</definedName>
    <definedName name="ICP1_1">#REF!</definedName>
    <definedName name="ICP1_1_1" localSheetId="2">#REF!</definedName>
    <definedName name="ICP1_1_1">#REF!</definedName>
    <definedName name="ICP1_1_2" localSheetId="2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2">'PUNTAJE OFERTA'!ERR</definedName>
    <definedName name="ID">[0]!ERR</definedName>
    <definedName name="IF" localSheetId="2">#REF!</definedName>
    <definedName name="IF">#REF!</definedName>
    <definedName name="ig" localSheetId="2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 localSheetId="2">#REF!</definedName>
    <definedName name="IMPRESSION">#REF!</definedName>
    <definedName name="IMPREVISTOS">#REF!</definedName>
    <definedName name="imprimir" localSheetId="2">#REF!</definedName>
    <definedName name="imprimir">#REF!</definedName>
    <definedName name="IMPTOS" localSheetId="2">#REF!</definedName>
    <definedName name="IMPTOS">#REF!</definedName>
    <definedName name="IMPTOS1" localSheetId="2">#REF!</definedName>
    <definedName name="IMPTOS1">#REF!</definedName>
    <definedName name="INC">#REF!</definedName>
    <definedName name="INCR._PRODC.">#REF!</definedName>
    <definedName name="INDI">#N/A</definedName>
    <definedName name="INDICE" localSheetId="2">#REF!</definedName>
    <definedName name="INDICE">#REF!</definedName>
    <definedName name="ÍNDICE">#REF!</definedName>
    <definedName name="inf" localSheetId="2">#REF!</definedName>
    <definedName name="inf">#REF!</definedName>
    <definedName name="INFG" localSheetId="2">#REF!</definedName>
    <definedName name="INFG">#REF!</definedName>
    <definedName name="INFORME">#REF!</definedName>
    <definedName name="Informe_semanal" localSheetId="2">#REF!</definedName>
    <definedName name="Informe_semanal">#REF!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niciales">#REF!,#REF!,#REF!,#REF!</definedName>
    <definedName name="Inicio">#REF!</definedName>
    <definedName name="INPU" localSheetId="2">#REF!</definedName>
    <definedName name="INPU">#REF!</definedName>
    <definedName name="INPUT" localSheetId="2">#REF!</definedName>
    <definedName name="INPUT">#REF!</definedName>
    <definedName name="INSU">#REF!</definedName>
    <definedName name="Insumos_auxiliares" localSheetId="2">#REF!</definedName>
    <definedName name="Insumos_auxiliares">#REF!</definedName>
    <definedName name="Insumos_basicos" localSheetId="2">#REF!</definedName>
    <definedName name="Insumos_basicos">#REF!</definedName>
    <definedName name="Int" localSheetId="2">#REF!</definedName>
    <definedName name="Int">#REF!</definedName>
    <definedName name="InTap">#REF!</definedName>
    <definedName name="INTER">#REF!</definedName>
    <definedName name="Intercambiadores" localSheetId="2">#REF!</definedName>
    <definedName name="Intercambiadores">#REF!</definedName>
    <definedName name="Interest_Rate" localSheetId="2">#REF!</definedName>
    <definedName name="Interest_Rate">#REF!</definedName>
    <definedName name="INTERMEDIA_I" localSheetId="2">#REF!</definedName>
    <definedName name="INTERMEDIA_I">#REF!</definedName>
    <definedName name="Interventor">#REF!</definedName>
    <definedName name="IntVal" localSheetId="2">#REF!</definedName>
    <definedName name="IntVal">#REF!</definedName>
    <definedName name="INV" localSheetId="2">#REF!</definedName>
    <definedName name="INV">#REF!</definedName>
    <definedName name="INV_11">#REF!</definedName>
    <definedName name="INV_Payments">#REF!</definedName>
    <definedName name="InvDol1" localSheetId="2">#REF!</definedName>
    <definedName name="InvDol1">#REF!</definedName>
    <definedName name="InvDol2" localSheetId="2">#REF!</definedName>
    <definedName name="InvDol2">#REF!</definedName>
    <definedName name="InvDol3" localSheetId="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 localSheetId="2">'PUNTAJE OFERTA'!ERR</definedName>
    <definedName name="IOUHH">[0]!ERR</definedName>
    <definedName name="IP" localSheetId="2">#REF!</definedName>
    <definedName name="IP">#REF!</definedName>
    <definedName name="ir" localSheetId="2">#REF!</definedName>
    <definedName name="ir">#REF!</definedName>
    <definedName name="irng" localSheetId="2" hidden="1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 localSheetId="2">#REF!</definedName>
    <definedName name="it.">#REF!</definedName>
    <definedName name="ITEM">#REF!</definedName>
    <definedName name="ITEM1" localSheetId="2">#REF!</definedName>
    <definedName name="ITEM1">#REF!</definedName>
    <definedName name="ITEM1_133" localSheetId="2">#REF!</definedName>
    <definedName name="ITEM1_133">#REF!</definedName>
    <definedName name="ITEM1_149" localSheetId="2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2">'PUNTAJE OFERTA'!ERR</definedName>
    <definedName name="jj">[0]!ERR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n" localSheetId="2">#REF!</definedName>
    <definedName name="jn">#REF!</definedName>
    <definedName name="jñ" localSheetId="2">#REF!</definedName>
    <definedName name="jñ">#REF!</definedName>
    <definedName name="jo">#REF!</definedName>
    <definedName name="JOHNNY" localSheetId="2">'PUNTAJE OFERTA'!ERR</definedName>
    <definedName name="JOHNNY">[0]!ERR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'PUNTAJE OFERTA'!ERR</definedName>
    <definedName name="kl">[0]!ERR</definedName>
    <definedName name="klklk" localSheetId="2">#REF!</definedName>
    <definedName name="klklk">#REF!</definedName>
    <definedName name="km" localSheetId="2">#REF!</definedName>
    <definedName name="km">#REF!</definedName>
    <definedName name="kñy" localSheetId="2">#REF!</definedName>
    <definedName name="kñy">#REF!</definedName>
    <definedName name="ko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o">#REF!</definedName>
    <definedName name="Libro1_Hoja1_Lista">#REF!</definedName>
    <definedName name="LICITACION" localSheetId="2">#REF!</definedName>
    <definedName name="LICITACION">#REF!</definedName>
    <definedName name="LINEA" localSheetId="2">#REF!</definedName>
    <definedName name="LINEA">#REF!</definedName>
    <definedName name="ListaCantidad" localSheetId="2">#REF!</definedName>
    <definedName name="ListaCantidad">#REF!</definedName>
    <definedName name="Listado" localSheetId="2">#REF!</definedName>
    <definedName name="Listado">#REF!</definedName>
    <definedName name="Listado1" localSheetId="2">#REF!</definedName>
    <definedName name="Listado1">#REF!</definedName>
    <definedName name="ListaItem">#REF!</definedName>
    <definedName name="ListaUni">#REF!</definedName>
    <definedName name="listequi" localSheetId="2">#REF!</definedName>
    <definedName name="listequi">#REF!</definedName>
    <definedName name="listmat" localSheetId="2">#REF!</definedName>
    <definedName name="listmat">#REF!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L">#N/A</definedName>
    <definedName name="LLLL">#REF!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>#REF!</definedName>
    <definedName name="Loan_Amount" localSheetId="2">#REF!</definedName>
    <definedName name="Loan_Amount">#REF!</definedName>
    <definedName name="Loan_Start">#REF!</definedName>
    <definedName name="Loan_Years">#REF!</definedName>
    <definedName name="LOCA">#REF!</definedName>
    <definedName name="LOCA1">#N/A</definedName>
    <definedName name="LOCALIZACION_Y_REPLANTEO" localSheetId="2">#REF!</definedName>
    <definedName name="LOCALIZACION_Y_REPLANTEO">#REF!</definedName>
    <definedName name="LOCALIZACIÓN_Y_REPLANTEO._ESTRUCTURAS" localSheetId="2">#REF!</definedName>
    <definedName name="LOCALIZACIÓN_Y_REPLANTEO._ESTRUCTURAS">#REF!</definedName>
    <definedName name="LOGO" localSheetId="2">'PUNTAJE OFERTA'!ERR</definedName>
    <definedName name="LOGO">[0]!ERR</definedName>
    <definedName name="LOI" localSheetId="2">#REF!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 localSheetId="2">#REF!</definedName>
    <definedName name="lv">#REF!</definedName>
    <definedName name="m" localSheetId="2">#REF!</definedName>
    <definedName name="m">#REF!</definedName>
    <definedName name="MA" localSheetId="2">#REF!</definedName>
    <definedName name="MA">#REF!</definedName>
    <definedName name="MACR" localSheetId="2">#REF!</definedName>
    <definedName name="MACR">#REF!</definedName>
    <definedName name="MACRDEL" localSheetId="2">#REF!</definedName>
    <definedName name="MACRDEL">#REF!</definedName>
    <definedName name="Macroactividad" localSheetId="2">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noObra">#REF!</definedName>
    <definedName name="MANUAL" localSheetId="2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 localSheetId="2">#REF!</definedName>
    <definedName name="mar">#REF!</definedName>
    <definedName name="MARCO_H" localSheetId="2">#REF!</definedName>
    <definedName name="MARCO_H">#REF!</definedName>
    <definedName name="marina" localSheetId="2">#REF!</definedName>
    <definedName name="marina">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">#REF!</definedName>
    <definedName name="MATER">#REF!</definedName>
    <definedName name="MATERIAL">#REF!</definedName>
    <definedName name="materiales">#REF!</definedName>
    <definedName name="materiales1" localSheetId="2">#REF!</definedName>
    <definedName name="materiales1">#REF!</definedName>
    <definedName name="MaterialTub" localSheetId="2">#REF!</definedName>
    <definedName name="MaterialTub">#REF!</definedName>
    <definedName name="MATRIZ" localSheetId="2">#REF!</definedName>
    <definedName name="MATRIZ">#REF!</definedName>
    <definedName name="MATRIZ_DE_DATOS">#REF!</definedName>
    <definedName name="MATRIZRICS">#REF!</definedName>
    <definedName name="MAX">#REF!</definedName>
    <definedName name="MCCs" localSheetId="2">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 localSheetId="2">#REF!</definedName>
    <definedName name="MESES">#REF!</definedName>
    <definedName name="MesesMora">#REF!</definedName>
    <definedName name="Meta1" localSheetId="2">#REF!</definedName>
    <definedName name="Meta1">#REF!</definedName>
    <definedName name="Meta2" localSheetId="2">#REF!</definedName>
    <definedName name="Meta2">#REF!</definedName>
    <definedName name="Meta3" localSheetId="2">#REF!</definedName>
    <definedName name="Meta3">#REF!</definedName>
    <definedName name="METEVA" localSheetId="2">#REF!</definedName>
    <definedName name="METEVA">#REF!</definedName>
    <definedName name="mf" localSheetId="2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hidden="1">{#N/A,#N/A,FALSE,"Hoja1";#N/A,#N/A,FALSE,"Hoja2"}</definedName>
    <definedName name="MOD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2" hidden="1">{#N/A,#N/A,FALSE,"Hoja1";#N/A,#N/A,FALSE,"Hoja2"}</definedName>
    <definedName name="MOE" hidden="1">{#N/A,#N/A,FALSE,"Hoja1";#N/A,#N/A,FALSE,"Hoja2"}</definedName>
    <definedName name="MONEDA">#REF!</definedName>
    <definedName name="mono" localSheetId="2">#REF!</definedName>
    <definedName name="mono">#REF!</definedName>
    <definedName name="MONTAJE" localSheetId="2">#REF!</definedName>
    <definedName name="MONTAJE">#REF!</definedName>
    <definedName name="MontoVigenciasA1" localSheetId="2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 localSheetId="2">#REF!</definedName>
    <definedName name="MORON">#REF!</definedName>
    <definedName name="mr" localSheetId="2">#REF!</definedName>
    <definedName name="mr">#REF!</definedName>
    <definedName name="MRLART" localSheetId="2">#REF!</definedName>
    <definedName name="MRLART">#REF!</definedName>
    <definedName name="MRSUPDET" localSheetId="2">#REF!</definedName>
    <definedName name="MRSUPDET">#REF!</definedName>
    <definedName name="Mtz_Avance" localSheetId="2">#REF!</definedName>
    <definedName name="Mtz_Avance">#REF!</definedName>
    <definedName name="Mv" localSheetId="2">#REF!</definedName>
    <definedName name="Mv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 localSheetId="2">#REF!</definedName>
    <definedName name="Nafta_2">#REF!</definedName>
    <definedName name="Nafta2" localSheetId="2">#REF!</definedName>
    <definedName name="Nafta2">#REF!</definedName>
    <definedName name="Nafta3" localSheetId="2">#REF!</definedName>
    <definedName name="Nafta3">#REF!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JH" localSheetId="2">#REF!</definedName>
    <definedName name="NJH">#REF!</definedName>
    <definedName name="NM" localSheetId="2">#REF!</definedName>
    <definedName name="NM">#REF!</definedName>
    <definedName name="Nmax" localSheetId="2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'PUNTAJE OFERTA'!ERR</definedName>
    <definedName name="NO">[0]!ERR</definedName>
    <definedName name="No_desarrolladas">#REF!,#REF!,#REF!,#REF!</definedName>
    <definedName name="NOMBRE" localSheetId="2">#REF!</definedName>
    <definedName name="NOMBRE">#REF!</definedName>
    <definedName name="NombreCoordinador" localSheetId="2">#REF!</definedName>
    <definedName name="NombreCoordinador">#REF!</definedName>
    <definedName name="NombreDependencia" localSheetId="2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r" localSheetId="2">#REF!</definedName>
    <definedName name="nr">#REF!</definedName>
    <definedName name="nt" localSheetId="2">#REF!</definedName>
    <definedName name="nt">#REF!</definedName>
    <definedName name="NUEVO" localSheetId="2">#REF!</definedName>
    <definedName name="NUEVO">#REF!</definedName>
    <definedName name="Num_Pmt_Per_Year">#REF!</definedName>
    <definedName name="Number_of_Payments" localSheetId="2">MATCH(0.01,'PUNTAJE OFERTA'!End_Bal,-1)+1</definedName>
    <definedName name="Number_of_Payments">MATCH(0.01,End_Bal,-1)+1</definedName>
    <definedName name="NUMMINCONT">#REF!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2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 localSheetId="2">#REF!</definedName>
    <definedName name="ObjetivoProyecto">#REF!</definedName>
    <definedName name="Objeto">#N/A</definedName>
    <definedName name="Obra" localSheetId="2">#REF!</definedName>
    <definedName name="Obra">#REF!</definedName>
    <definedName name="obras" localSheetId="2" hidden="1">#REF!</definedName>
    <definedName name="obras" hidden="1">#REF!</definedName>
    <definedName name="obras1" localSheetId="2">DATE(YEAR(#REF!),MONTH(#REF!)+Payment_Number,DAY(#REF!))</definedName>
    <definedName name="obras1">DATE(YEAR(#REF!),MONTH(#REF!)+Payment_Number,DAY(#REF!))</definedName>
    <definedName name="obras11" localSheetId="2" hidden="1">#REF!</definedName>
    <definedName name="obras11" hidden="1">#REF!</definedName>
    <definedName name="obras111" localSheetId="2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 localSheetId="2">#REF!</definedName>
    <definedName name="OPERARIO">#REF!</definedName>
    <definedName name="OR" localSheetId="2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 localSheetId="2">#REF!</definedName>
    <definedName name="os">#REF!</definedName>
    <definedName name="OTR" localSheetId="2">#REF!</definedName>
    <definedName name="OTR">#REF!</definedName>
    <definedName name="OTRO">#REF!</definedName>
    <definedName name="otros">#REF!</definedName>
    <definedName name="OTROS1" localSheetId="2">#REF!</definedName>
    <definedName name="OTROS1">#REF!</definedName>
    <definedName name="OUT" localSheetId="2">#REF!</definedName>
    <definedName name="OUT">#REF!</definedName>
    <definedName name="P" localSheetId="2">#REF!</definedName>
    <definedName name="P">#REF!</definedName>
    <definedName name="P_1">#N/A</definedName>
    <definedName name="P_2" localSheetId="2">#REF!</definedName>
    <definedName name="P_2">#REF!</definedName>
    <definedName name="P_Yacimiento" localSheetId="2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">#REF!</definedName>
    <definedName name="Page____1____of____2">#REF!</definedName>
    <definedName name="Parametro_Peso">#REF!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2">DATE(YEAR(Loan_Start),MONTH(Loan_Start)+Payment_Number,DAY(Loan_Start))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JECUCION" localSheetId="0">#REF!</definedName>
    <definedName name="PEJECUCION">#REF!</definedName>
    <definedName name="PEPE" localSheetId="2">'PUNTAJE OFERTA'!ERR</definedName>
    <definedName name="PEPE">[0]!ERR</definedName>
    <definedName name="PERIODO">#REF!</definedName>
    <definedName name="PeriodoPago">#REF!</definedName>
    <definedName name="PeriodoRepago" localSheetId="2">#REF!</definedName>
    <definedName name="PeriodoRepago">#REF!</definedName>
    <definedName name="PeriodoRepagoCCP" localSheetId="2">#REF!</definedName>
    <definedName name="PeriodoRepagoCCP">#REF!</definedName>
    <definedName name="PERRD" localSheetId="2">#REF!</definedName>
    <definedName name="PERRD">#REF!</definedName>
    <definedName name="phed">#REF!</definedName>
    <definedName name="phen">#REF!</definedName>
    <definedName name="Pindis" localSheetId="2">#REF!</definedName>
    <definedName name="Pindis">#REF!</definedName>
    <definedName name="pint" localSheetId="2">#REF!</definedName>
    <definedName name="pint">#REF!</definedName>
    <definedName name="pintura" localSheetId="2">#REF!</definedName>
    <definedName name="pintura">#REF!</definedName>
    <definedName name="pintyura" localSheetId="2">#REF!</definedName>
    <definedName name="pintyura">#REF!</definedName>
    <definedName name="PIP" localSheetId="2">#REF!</definedName>
    <definedName name="PIP">#REF!</definedName>
    <definedName name="Piscinas" localSheetId="2">#REF!</definedName>
    <definedName name="Piscinas">#REF!</definedName>
    <definedName name="pk" localSheetId="2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 localSheetId="2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M" localSheetId="2">#REF!</definedName>
    <definedName name="POM">#REF!</definedName>
    <definedName name="POO" localSheetId="2">#REF!</definedName>
    <definedName name="POO">#REF!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#REF!</definedName>
    <definedName name="Porcentaje" localSheetId="2">#REF!</definedName>
    <definedName name="Porcentaje">#REF!</definedName>
    <definedName name="PORCENTAJE1" localSheetId="2">#REF!</definedName>
    <definedName name="PORCENTAJE1">#REF!</definedName>
    <definedName name="PORPO" localSheetId="2">#REF!</definedName>
    <definedName name="PORPO">#REF!</definedName>
    <definedName name="PORPOM" localSheetId="0">#REF!</definedName>
    <definedName name="PORPOM">#REF!</definedName>
    <definedName name="PORTADA2">#REF!</definedName>
    <definedName name="POSICION_PRESUP">#REF!</definedName>
    <definedName name="POSICIONES" localSheetId="2">#REF!</definedName>
    <definedName name="POSICIONES">#REF!</definedName>
    <definedName name="POSMMLV" localSheetId="0">#REF!</definedName>
    <definedName name="POSMMLV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" localSheetId="2">#REF!</definedName>
    <definedName name="pp">#REF!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2">#REF!</definedName>
    <definedName name="PRE">#REF!</definedName>
    <definedName name="PRECIO">#REF!</definedName>
    <definedName name="precio2" localSheetId="2">#REF!</definedName>
    <definedName name="precio2">#REF!</definedName>
    <definedName name="precios" localSheetId="2">#REF!</definedName>
    <definedName name="precios">#REF!</definedName>
    <definedName name="PreciosMP">#REF!</definedName>
    <definedName name="PREST" localSheetId="2">#REF!</definedName>
    <definedName name="PREST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">#REF!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2">#REF!</definedName>
    <definedName name="Print_Area_MI">#REF!</definedName>
    <definedName name="Print_Area_Reset" localSheetId="2">OFFSET('PUNTAJE OFERTA'!Full_Print,0,0,Last_Row)</definedName>
    <definedName name="Print_Area_Reset">OFFSET(Full_Print,0,0,Last_Row)</definedName>
    <definedName name="PRINT_TITLES_MI">#N/A</definedName>
    <definedName name="PRINT1" localSheetId="2">#REF!</definedName>
    <definedName name="PRINT1">#REF!</definedName>
    <definedName name="PRINT2" localSheetId="2">#REF!</definedName>
    <definedName name="PRINT2">#REF!</definedName>
    <definedName name="PRIVADO" localSheetId="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#REF!</definedName>
    <definedName name="PrOfic">#REF!</definedName>
    <definedName name="PROG" localSheetId="2" hidden="1">#REF!</definedName>
    <definedName name="PROG" hidden="1">#REF!</definedName>
    <definedName name="PROGDES" localSheetId="2">#REF!</definedName>
    <definedName name="PROGDES">#REF!</definedName>
    <definedName name="Programa" localSheetId="2">#REF!</definedName>
    <definedName name="Programa">#REF!</definedName>
    <definedName name="programainv" localSheetId="2">'PUNTAJE OFERTA'!ERR</definedName>
    <definedName name="programainv">[0]!ERR</definedName>
    <definedName name="Proponente" localSheetId="2">#REF!</definedName>
    <definedName name="Proponente">#REF!</definedName>
    <definedName name="PRUEBA" localSheetId="2">#REF!</definedName>
    <definedName name="PRUEBA">#REF!</definedName>
    <definedName name="prueba1" localSheetId="2">#REF!</definedName>
    <definedName name="prueba1">#REF!</definedName>
    <definedName name="PRUEBA2" localSheetId="2">#REF!</definedName>
    <definedName name="PRUEBA2">#REF!</definedName>
    <definedName name="PRUEBAS">#REF!</definedName>
    <definedName name="ps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JETOTAL">#REF!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ENTE">#REF!</definedName>
    <definedName name="PUENTES">#REF!</definedName>
    <definedName name="PW" localSheetId="2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 localSheetId="2">#REF!</definedName>
    <definedName name="Pwfd">#REF!</definedName>
    <definedName name="q" localSheetId="1" hidden="1">{"via1",#N/A,TRUE,"general";"via2",#N/A,TRUE,"general";"via3",#N/A,TRUE,"general"}</definedName>
    <definedName name="Q" localSheetId="2">#REF!</definedName>
    <definedName name="Q">#REF!</definedName>
    <definedName name="Q_actual">#REF!</definedName>
    <definedName name="Q_BRUTO" localSheetId="2">#REF!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" localSheetId="2">#REF!</definedName>
    <definedName name="QE">#REF!</definedName>
    <definedName name="QE_TE" localSheetId="2">#REF!</definedName>
    <definedName name="QE_TE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 localSheetId="2">#REF!</definedName>
    <definedName name="qq">#REF!</definedName>
    <definedName name="QQQ" localSheetId="2">DATE(YEAR(Loan_Start),MONTH(Loan_Start)+Payment_Number,DAY(Loan_Start))</definedName>
    <definedName name="QQQ">DATE(YEAR(Loan_Start),MONTH(Loan_Start)+Payment_Number,DAY(Loan_Start))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 localSheetId="2">#REF!</definedName>
    <definedName name="QTIES">#REF!</definedName>
    <definedName name="QTY" localSheetId="2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'PUNTAJE OFERTA'!ERR</definedName>
    <definedName name="QWERTY">[0]!ERR</definedName>
    <definedName name="qwewertet" localSheetId="2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NGO_FECHA" localSheetId="2">#REF!</definedName>
    <definedName name="RANGO_FECHA">#REF!</definedName>
    <definedName name="Rates" localSheetId="2">#REF!</definedName>
    <definedName name="Rates">#REF!</definedName>
    <definedName name="RD" localSheetId="2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ursos">#REF!</definedName>
    <definedName name="RED">#REF!</definedName>
    <definedName name="REG" localSheetId="2">#REF!</definedName>
    <definedName name="REG">#REF!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 localSheetId="2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 localSheetId="2">'PUNTAJE OFERTA'!ERR</definedName>
    <definedName name="REICIO">[0]!ERR</definedName>
    <definedName name="Reimbursement">"Reembolso"</definedName>
    <definedName name="reinicio" localSheetId="2">'PUNTAJE OFERTA'!ERR</definedName>
    <definedName name="reinicio">[0]!ERR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LLG" localSheetId="2">#REF!</definedName>
    <definedName name="RELLG">#REF!</definedName>
    <definedName name="remanentes">#REF!,#REF!,#REF!,#REF!</definedName>
    <definedName name="rendimiento" localSheetId="2">#REF!</definedName>
    <definedName name="rendimiento">#REF!</definedName>
    <definedName name="RENDIMIENTO____CARGA" localSheetId="2">#REF!</definedName>
    <definedName name="RENDIMIENTO____CARGA">#REF!</definedName>
    <definedName name="REPROGRAMACION" localSheetId="2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ividad" localSheetId="2">#REF!</definedName>
    <definedName name="Resistividad">#REF!</definedName>
    <definedName name="RESU" localSheetId="2">#REF!</definedName>
    <definedName name="RESU">#REF!</definedName>
    <definedName name="resu8">#REF!</definedName>
    <definedName name="resufi" localSheetId="2">#REF!</definedName>
    <definedName name="resufi">#REF!</definedName>
    <definedName name="resufi1" localSheetId="2">#REF!</definedName>
    <definedName name="resufi1">#REF!</definedName>
    <definedName name="resul" localSheetId="2">#REF!</definedName>
    <definedName name="resul">#REF!</definedName>
    <definedName name="resumen">#REF!</definedName>
    <definedName name="resumen_final">#REF!</definedName>
    <definedName name="resumen_final1">#REF!</definedName>
    <definedName name="Retenc">#REF!</definedName>
    <definedName name="retro1">#REF!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#REF!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</definedName>
    <definedName name="RID">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 localSheetId="2">#REF!</definedName>
    <definedName name="rñ">#REF!</definedName>
    <definedName name="Ro" localSheetId="2">#REF!,#REF!,#REF!</definedName>
    <definedName name="Ro">#REF!,#REF!,#REF!</definedName>
    <definedName name="rr" localSheetId="2">'PUNTAJE OFERTA'!ERR</definedName>
    <definedName name="rr">[0]!ERR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'PUNTAJE OFERTA'!ERR</definedName>
    <definedName name="s">[0]!ERR</definedName>
    <definedName name="SA" localSheetId="2">#REF!</definedName>
    <definedName name="SA">#REF!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CTUAL" localSheetId="2">#REF!</definedName>
    <definedName name="SALACTUAL">#REF!</definedName>
    <definedName name="salarios" localSheetId="2">'PUNTAJE OFERTA'!ERR</definedName>
    <definedName name="salarios">[0]!ERR</definedName>
    <definedName name="SalConv">#REF!</definedName>
    <definedName name="SALID1" localSheetId="2">#REF!</definedName>
    <definedName name="SALID1">#REF!</definedName>
    <definedName name="SalMinimo">#REF!</definedName>
    <definedName name="sbe" localSheetId="2">#REF!</definedName>
    <definedName name="sbe">#REF!</definedName>
    <definedName name="Sbf">#REF!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hidden="1">{#N/A,#N/A,TRUE,"1842CWN0"}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hidden="1">{#N/A,#N/A,TRUE,"1842CWN0"}</definedName>
    <definedName name="seccion1">#REF!</definedName>
    <definedName name="seccion2">#REF!</definedName>
    <definedName name="SECTOR" localSheetId="2">#REF!</definedName>
    <definedName name="SECTOR">#REF!</definedName>
    <definedName name="SEGUNDO">#REF!</definedName>
    <definedName name="SEMANA_C3">#REF!</definedName>
    <definedName name="sena">#REF!</definedName>
    <definedName name="SERO" localSheetId="2">'PUNTAJE OFERTA'!ERR</definedName>
    <definedName name="SERO">[0]!ERR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 localSheetId="2">#REF!</definedName>
    <definedName name="SHEET1">#REF!</definedName>
    <definedName name="SHEET10" localSheetId="2">#REF!</definedName>
    <definedName name="SHEET10">#REF!</definedName>
    <definedName name="SHEET11" localSheetId="2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'PUNTAJE OFERTA'!ERR</definedName>
    <definedName name="SI">[0]!ERR</definedName>
    <definedName name="SINGOLO" localSheetId="2">#REF!</definedName>
    <definedName name="SINGOLO">#REF!</definedName>
    <definedName name="SINO" localSheetId="0">#REF!</definedName>
    <definedName name="SINO">#REF!</definedName>
    <definedName name="SISISIS" localSheetId="2">'PUNTAJE OFERTA'!ERR</definedName>
    <definedName name="SISISIS">[0]!ERR</definedName>
    <definedName name="sk" localSheetId="2">#REF!</definedName>
    <definedName name="sk">#REF!</definedName>
    <definedName name="sm" localSheetId="2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 localSheetId="2">#REF!</definedName>
    <definedName name="sn">#REF!</definedName>
    <definedName name="snw" localSheetId="2">#REF!</definedName>
    <definedName name="snw">#REF!</definedName>
    <definedName name="sñ" localSheetId="2">#REF!</definedName>
    <definedName name="sñ">#REF!</definedName>
    <definedName name="so">#REF!</definedName>
    <definedName name="SOBREANCHO">#REF!</definedName>
    <definedName name="SOL" localSheetId="2">#REF!</definedName>
    <definedName name="SOL">#REF!</definedName>
    <definedName name="SOLD._4_" localSheetId="2">#REF!</definedName>
    <definedName name="SOLD._4_">#REF!</definedName>
    <definedName name="SOLD._6_" localSheetId="2">#REF!</definedName>
    <definedName name="SOLD._6_">#REF!</definedName>
    <definedName name="SOLD._8_">#REF!</definedName>
    <definedName name="solver_adj" localSheetId="1" hidden="1">'EVAL. ECONOMICAS 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'EVAL. ECONOMICAS '!#REF!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'EVAL. ECONOMICAS '!#REF!</definedName>
    <definedName name="solver_pre" localSheetId="1" hidden="1">0.000001</definedName>
    <definedName name="solver_rel1" localSheetId="1" hidden="1">2</definedName>
    <definedName name="solver_rhs1" localSheetId="1" hidden="1">'EVAL. ECONOMICAS '!#REF!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63899000000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 localSheetId="2">#REF!</definedName>
    <definedName name="SS_AVG_SIZE">#REF!</definedName>
    <definedName name="SS_WELDING" localSheetId="2">#REF!</definedName>
    <definedName name="SS_WELDING">#REF!</definedName>
    <definedName name="ssa">#REF!</definedName>
    <definedName name="ssh">#REF!</definedName>
    <definedName name="sss" localSheetId="2">MODULO10.auto_abrir</definedName>
    <definedName name="sss">MODULO10.auto_abrir</definedName>
    <definedName name="SSSS" localSheetId="2">'PUNTAJE OFERTA'!ERR</definedName>
    <definedName name="SSSS">[0]!ERR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ructure">#REF!</definedName>
    <definedName name="STSUMM">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SANAR" localSheetId="2">#REF!</definedName>
    <definedName name="SUBSANAR">#REF!</definedName>
    <definedName name="SUBSUELO" localSheetId="2">#REF!</definedName>
    <definedName name="SUBSUELO">#REF!</definedName>
    <definedName name="Subtotal" localSheetId="2">#REF!</definedName>
    <definedName name="Subtotal">#REF!</definedName>
    <definedName name="SUELDO">#REF!</definedName>
    <definedName name="suma">#REF!</definedName>
    <definedName name="Summary" localSheetId="2">#REF!</definedName>
    <definedName name="Summary">#REF!</definedName>
    <definedName name="SUP_ART" localSheetId="2">#REF!</definedName>
    <definedName name="SUP_ART">#REF!</definedName>
    <definedName name="SUP_VEX" localSheetId="2">#REF!</definedName>
    <definedName name="SUP_VEX">#REF!</definedName>
    <definedName name="SUP_VPR" localSheetId="2">#REF!</definedName>
    <definedName name="SUP_VPR">#REF!</definedName>
    <definedName name="SUP_VPR_GEC" localSheetId="2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 localSheetId="2">#REF!</definedName>
    <definedName name="SUP_VPR_NA">#REF!</definedName>
    <definedName name="SUPER">#REF!</definedName>
    <definedName name="SUPERFICIE" localSheetId="2">#REF!</definedName>
    <definedName name="SUPERFICIE">#REF!</definedName>
    <definedName name="sw" localSheetId="2">'PUNTAJE OFERTA'!ERR</definedName>
    <definedName name="sw">[0]!ERR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2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2">#REF!</definedName>
    <definedName name="TABLA">#REF!</definedName>
    <definedName name="TABLA_DE_CONTENIDO__A1" comment="VOLVER A TABLA DE CONTENIDO" localSheetId="2">#REF!</definedName>
    <definedName name="TABLA_DE_CONTENIDO__A1" comment="VOLVER A TABLA DE CONTENIDO">#REF!</definedName>
    <definedName name="tabla1">#REF!</definedName>
    <definedName name="tabla2" localSheetId="2">#REF!</definedName>
    <definedName name="tabla2">#REF!</definedName>
    <definedName name="TABLEKP" localSheetId="2">#REF!</definedName>
    <definedName name="TABLEKP">#REF!</definedName>
    <definedName name="TABLEPRI" localSheetId="2">#REF!</definedName>
    <definedName name="TABLEPRI">#REF!</definedName>
    <definedName name="Tambores" localSheetId="2">#REF!</definedName>
    <definedName name="Tambores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sa" localSheetId="2">#REF!</definedName>
    <definedName name="Tasa">#REF!</definedName>
    <definedName name="TASA_DE_CAMBIO" localSheetId="2">#REF!</definedName>
    <definedName name="TASA_DE_CAMBIO">#REF!</definedName>
    <definedName name="Tasa1">#REF!</definedName>
    <definedName name="TasaCCP" localSheetId="2">#REF!</definedName>
    <definedName name="TasaCCP">#REF!</definedName>
    <definedName name="Tax" localSheetId="2">#REF!</definedName>
    <definedName name="Tax">#REF!</definedName>
    <definedName name="tb" localSheetId="2">#REF!</definedName>
    <definedName name="tb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 localSheetId="2">#REF!</definedName>
    <definedName name="TECNOLOGO">#REF!</definedName>
    <definedName name="telefono">#REF!</definedName>
    <definedName name="TEMA1" localSheetId="2">#REF!</definedName>
    <definedName name="TEMA1">#REF!</definedName>
    <definedName name="TEMA10" localSheetId="2">#REF!</definedName>
    <definedName name="TEMA10">#REF!</definedName>
    <definedName name="TEMA2" localSheetId="2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'PUNTAJE OFERTA'!ERR</definedName>
    <definedName name="TER">[0]!ERR</definedName>
    <definedName name="TERM" localSheetId="2">'PUNTAJE OFERTA'!ERR</definedName>
    <definedName name="TERM">[0]!ERR</definedName>
    <definedName name="TÉRMINOS" localSheetId="2">'PUNTAJE OFERTA'!ERR</definedName>
    <definedName name="TÉRMINOS">[0]!ERR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2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" localSheetId="2">#REF!</definedName>
    <definedName name="TIPO">#REF!</definedName>
    <definedName name="TIPO_GRUPO" localSheetId="2">#REF!</definedName>
    <definedName name="TIPO_GRUPO">#REF!</definedName>
    <definedName name="tipo1">#REF!</definedName>
    <definedName name="tipo2">#REF!</definedName>
    <definedName name="tipo3">#REF!</definedName>
    <definedName name="TIPODEVIA" localSheetId="0">#REF!</definedName>
    <definedName name="TIPODEVIA" localSheetId="2">#REF!</definedName>
    <definedName name="TIPODEVIA">#REF!</definedName>
    <definedName name="TipoGC">#REF!</definedName>
    <definedName name="TipoNeces">#REF!</definedName>
    <definedName name="TIPOPAVIMENTO" localSheetId="0">#REF!</definedName>
    <definedName name="TIPOPAVIMENTO" localSheetId="2">#REF!</definedName>
    <definedName name="TIPOPAVIMENTO">#REF!</definedName>
    <definedName name="TipoPro" localSheetId="2">#REF!</definedName>
    <definedName name="TipoPro">#REF!</definedName>
    <definedName name="Tipoproceso" localSheetId="2">#REF!</definedName>
    <definedName name="Tipoproces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j" localSheetId="2">#REF!</definedName>
    <definedName name="tj">#REF!</definedName>
    <definedName name="tk">#REF!</definedName>
    <definedName name="TK_1" hidden="1">#REF!</definedName>
    <definedName name="TKSLCI07">#REF!</definedName>
    <definedName name="tl" localSheetId="2">#REF!</definedName>
    <definedName name="tl">#REF!</definedName>
    <definedName name="tld">#REF!</definedName>
    <definedName name="tn" localSheetId="2">#REF!</definedName>
    <definedName name="tn">#REF!</definedName>
    <definedName name="To" localSheetId="2">#REF!</definedName>
    <definedName name="To">#REF!</definedName>
    <definedName name="TOPGENER" localSheetId="2">#REF!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 localSheetId="2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 localSheetId="2">#REF!</definedName>
    <definedName name="total1">#REF!</definedName>
    <definedName name="TotalCesantias">#REF!</definedName>
    <definedName name="TOTALHH" localSheetId="2">#REF!</definedName>
    <definedName name="TOTALHH">#REF!</definedName>
    <definedName name="TOTALHH1" localSheetId="2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 localSheetId="2">#REF!</definedName>
    <definedName name="TOTSHE1">#REF!</definedName>
    <definedName name="TOTSHE10" localSheetId="2">#REF!</definedName>
    <definedName name="TOTSHE10">#REF!</definedName>
    <definedName name="TOTSHE11" localSheetId="2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 localSheetId="2">#REF!</definedName>
    <definedName name="Transmisores">#REF!</definedName>
    <definedName name="Transporte">#REF!</definedName>
    <definedName name="Transportes">#REF!</definedName>
    <definedName name="TRAT">#REF!</definedName>
    <definedName name="TREM" localSheetId="2">#REF!</definedName>
    <definedName name="TREM">#REF!</definedName>
    <definedName name="Trenes" localSheetId="2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ERIAS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es">#REF!</definedName>
    <definedName name="UNIT">#REF!</definedName>
    <definedName name="UNITARIO">#REF!</definedName>
    <definedName name="Unitarios" localSheetId="2">#REF!</definedName>
    <definedName name="Unitarios">#REF!</definedName>
    <definedName name="unj" localSheetId="2" hidden="1">#REF!</definedName>
    <definedName name="unj" hidden="1">#REF!</definedName>
    <definedName name="uno" localSheetId="2">'PUNTAJE OFERTA'!ERR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'PUNTAJE OFERTA'!ERR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SxCOL">#REF!</definedName>
    <definedName name="ut" localSheetId="2">#REF!</definedName>
    <definedName name="ut">#REF!</definedName>
    <definedName name="UTILIDAD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">#REF!</definedName>
    <definedName name="VALDECUMP" localSheetId="0">#REF!</definedName>
    <definedName name="VALDECUMP">#REF!</definedName>
    <definedName name="VALDES" localSheetId="2">#REF!</definedName>
    <definedName name="VALDES">#REF!</definedName>
    <definedName name="VALOR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#REF!</definedName>
    <definedName name="ValorEjecutado" localSheetId="2">#REF!</definedName>
    <definedName name="ValorEjecutado">#REF!</definedName>
    <definedName name="ValorProyecto" localSheetId="2">#REF!</definedName>
    <definedName name="ValorProyecto">#REF!</definedName>
    <definedName name="ValorRecursosComprometidos" localSheetId="2">#REF!</definedName>
    <definedName name="ValorRecursosComprometidos">#REF!</definedName>
    <definedName name="Values_Entered" localSheetId="2">IF('PUNTAJE OFERTA'!Loan_Amount*'PUNTAJE OFERTA'!Interest_Rate*Loan_Years*Loan_Start&gt;0,1,0)</definedName>
    <definedName name="Values_Entered">IF(Loan_Amount*Interest_Rate*Loan_Years*Loan_Start&gt;0,1,0)</definedName>
    <definedName name="Válvulas" localSheetId="2">#REF!</definedName>
    <definedName name="Válvulas">#REF!</definedName>
    <definedName name="Var" localSheetId="2">#REF!</definedName>
    <definedName name="Var">#REF!</definedName>
    <definedName name="VARIACION1" localSheetId="2">#REF!</definedName>
    <definedName name="VARIACION1">#REF!</definedName>
    <definedName name="Varios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rsion4OK" hidden="1">{"Datos de las Curvas",#N/A,TRUE,"TABLA-CALCULOS"}</definedName>
    <definedName name="VEX" localSheetId="2">#REF!</definedName>
    <definedName name="VEX">#REF!</definedName>
    <definedName name="VEX_ON" localSheetId="2">#REF!</definedName>
    <definedName name="VEX_ON">#REF!</definedName>
    <definedName name="VEX1_1" localSheetId="2">#REF!</definedName>
    <definedName name="VEX1_1">#REF!</definedName>
    <definedName name="VEX1_1_1" localSheetId="2">#REF!</definedName>
    <definedName name="VEX1_1_1">#REF!</definedName>
    <definedName name="VEX1_1_2" localSheetId="2">#REF!</definedName>
    <definedName name="VEX1_1_2">#REF!</definedName>
    <definedName name="VEX1_1_3" localSheetId="2">#REF!</definedName>
    <definedName name="VEX1_1_3">#REF!</definedName>
    <definedName name="VEX1_1_4" localSheetId="2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 localSheetId="2">#REF!</definedName>
    <definedName name="vfn">#REF!</definedName>
    <definedName name="VFR" localSheetId="2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>#REF!</definedName>
    <definedName name="VIBRADOR">#REF!</definedName>
    <definedName name="VICEP_DIRECC">#REF!</definedName>
    <definedName name="VigenciaDolares" localSheetId="2">#REF!</definedName>
    <definedName name="VigenciaDolares">#REF!</definedName>
    <definedName name="VigenciaPesos" localSheetId="2">#REF!</definedName>
    <definedName name="VigenciaPesos">#REF!</definedName>
    <definedName name="VIGFUTURA">#REF!</definedName>
    <definedName name="VII" localSheetId="2">#REF!</definedName>
    <definedName name="VII">#REF!</definedName>
    <definedName name="villa" localSheetId="2">#REF!</definedName>
    <definedName name="villa">#REF!</definedName>
    <definedName name="VIT" localSheetId="2">#REF!</definedName>
    <definedName name="VIT">#REF!</definedName>
    <definedName name="VIT1_1" localSheetId="2">#REF!</definedName>
    <definedName name="VIT1_1">#REF!</definedName>
    <definedName name="VIT1_1_1" localSheetId="2">#REF!</definedName>
    <definedName name="VIT1_1_1">#REF!</definedName>
    <definedName name="VIT1_1_10" localSheetId="2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 localSheetId="2">#REF!</definedName>
    <definedName name="vpt">#REF!</definedName>
    <definedName name="VRP" localSheetId="2">#REF!</definedName>
    <definedName name="VRP">#REF!</definedName>
    <definedName name="VRP_PETROQ" localSheetId="2">#REF!</definedName>
    <definedName name="VRP_PETROQ">#REF!</definedName>
    <definedName name="VRP1_1" localSheetId="2">#REF!</definedName>
    <definedName name="VRP1_1">#REF!</definedName>
    <definedName name="VRP1_1_1" localSheetId="2">#REF!</definedName>
    <definedName name="VRP1_1_1">#REF!</definedName>
    <definedName name="VRP1_1_10" localSheetId="2">#REF!</definedName>
    <definedName name="VRP1_1_10">#REF!</definedName>
    <definedName name="VRP1_1_11" localSheetId="2">#REF!</definedName>
    <definedName name="VRP1_1_11">#REF!</definedName>
    <definedName name="VRP1_1_12" localSheetId="2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 localSheetId="2">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 localSheetId="2">#REF!</definedName>
    <definedName name="Wcut">#REF!</definedName>
    <definedName name="WD" localSheetId="2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#N/A</definedName>
    <definedName name="wedw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 localSheetId="2">#REF!</definedName>
    <definedName name="wj">#REF!</definedName>
    <definedName name="wl" localSheetId="2">#REF!</definedName>
    <definedName name="wl">#REF!</definedName>
    <definedName name="WorksheetSubTotal" localSheetId="2">#REF!</definedName>
    <definedName name="WorksheetSubTotal">#REF!</definedName>
    <definedName name="WorksheetTotal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2" hidden="1">{#N/A,#N/A,TRUE,"CODIGO DEPENDENCIA"}</definedName>
    <definedName name="wrn.ar." hidden="1">{#N/A,#N/A,TRUE,"CODIGO DEPENDENCIA"}</definedName>
    <definedName name="wrn.civil._.works." localSheetId="2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2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OPERADORES." localSheetId="2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2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#REF!</definedName>
    <definedName name="ww">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localSheetId="2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_51" localSheetId="2">#REF!</definedName>
    <definedName name="XX_51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2">#REF!</definedName>
    <definedName name="XXXX">#REF!</definedName>
    <definedName name="xxxxx" localSheetId="2">#REF!</definedName>
    <definedName name="xxxxx">#REF!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localSheetId="2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dr" localSheetId="2">#REF!</definedName>
    <definedName name="zdr">#REF!</definedName>
    <definedName name="ZONA1" localSheetId="2">#REF!</definedName>
    <definedName name="ZONA1">#REF!</definedName>
    <definedName name="ZONA3">#REF!</definedName>
    <definedName name="ZONA4">#REF!</definedName>
    <definedName name="zx" localSheetId="2">'PUNTAJE OFERTA'!ERR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2">MATCH(0.01,'PUNTAJE OFERTA'!End_Bal,-1)+1</definedName>
    <definedName name="ZZ">MATCH(0.01,End_Bal,-1)+1</definedName>
    <definedName name="ZZZZZZZZZZZ" localSheetId="2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9" l="1"/>
  <c r="J14" i="9"/>
  <c r="J12" i="9"/>
  <c r="J21" i="9"/>
  <c r="N19" i="7"/>
  <c r="D19" i="7"/>
  <c r="O17" i="7" s="1"/>
  <c r="E19" i="7"/>
  <c r="J19" i="7"/>
  <c r="G35" i="9"/>
  <c r="E18" i="7"/>
  <c r="J15" i="9"/>
  <c r="J16" i="9"/>
  <c r="J17" i="9"/>
  <c r="F30" i="9"/>
  <c r="F31" i="9"/>
  <c r="E16" i="7"/>
  <c r="E12" i="7"/>
  <c r="D12" i="7"/>
  <c r="O18" i="7" s="1"/>
  <c r="D13" i="7"/>
  <c r="D14" i="7"/>
  <c r="D15" i="7"/>
  <c r="D16" i="7"/>
  <c r="O19" i="7" s="1"/>
  <c r="D17" i="7"/>
  <c r="D18" i="7"/>
  <c r="D11" i="7"/>
  <c r="F35" i="9"/>
  <c r="F34" i="9"/>
  <c r="F32" i="9"/>
  <c r="J11" i="9"/>
  <c r="J13" i="9"/>
  <c r="E13" i="7"/>
  <c r="G32" i="9"/>
  <c r="E15" i="7"/>
  <c r="E11" i="7"/>
  <c r="J11" i="7"/>
  <c r="G34" i="9"/>
  <c r="E17" i="7"/>
  <c r="G31" i="9"/>
  <c r="E14" i="7"/>
  <c r="K82" i="8"/>
  <c r="BE65" i="8"/>
  <c r="AZ65" i="8"/>
  <c r="AU65" i="8"/>
  <c r="AP65" i="8"/>
  <c r="AK65" i="8"/>
  <c r="AF65" i="8"/>
  <c r="AA65" i="8"/>
  <c r="V65" i="8"/>
  <c r="Q65" i="8"/>
  <c r="K65" i="8"/>
  <c r="BE64" i="8"/>
  <c r="AZ64" i="8"/>
  <c r="AU64" i="8"/>
  <c r="AP64" i="8"/>
  <c r="AK64" i="8"/>
  <c r="AF64" i="8"/>
  <c r="AA64" i="8"/>
  <c r="V64" i="8"/>
  <c r="Q64" i="8"/>
  <c r="K64" i="8"/>
  <c r="BE63" i="8"/>
  <c r="BE66" i="8"/>
  <c r="BE68" i="8"/>
  <c r="BE70" i="8"/>
  <c r="AZ63" i="8"/>
  <c r="AZ66" i="8"/>
  <c r="AZ68" i="8"/>
  <c r="AZ70" i="8"/>
  <c r="AU63" i="8"/>
  <c r="AU66" i="8"/>
  <c r="AU68" i="8"/>
  <c r="AU70" i="8"/>
  <c r="AP63" i="8"/>
  <c r="AP66" i="8"/>
  <c r="AP68" i="8"/>
  <c r="AP70" i="8"/>
  <c r="AK63" i="8"/>
  <c r="AK66" i="8"/>
  <c r="AK68" i="8"/>
  <c r="AK70" i="8"/>
  <c r="AF63" i="8"/>
  <c r="AF66" i="8"/>
  <c r="AF68" i="8"/>
  <c r="AF70" i="8"/>
  <c r="AA63" i="8"/>
  <c r="AA66" i="8"/>
  <c r="AA68" i="8"/>
  <c r="AA70" i="8"/>
  <c r="V63" i="8"/>
  <c r="V66" i="8"/>
  <c r="V68" i="8"/>
  <c r="V70" i="8"/>
  <c r="Q63" i="8"/>
  <c r="Q66" i="8"/>
  <c r="Q68" i="8"/>
  <c r="Q70" i="8"/>
  <c r="K63" i="8"/>
  <c r="K66" i="8"/>
  <c r="K68" i="8"/>
  <c r="K70" i="8"/>
  <c r="B63" i="8"/>
  <c r="B64" i="8"/>
  <c r="B65" i="8"/>
  <c r="K57" i="8"/>
  <c r="BE51" i="8"/>
  <c r="AZ51" i="8"/>
  <c r="AU51" i="8"/>
  <c r="AP51" i="8"/>
  <c r="AK51" i="8"/>
  <c r="AF51" i="8"/>
  <c r="AA51" i="8"/>
  <c r="V51" i="8"/>
  <c r="Q51" i="8"/>
  <c r="K51" i="8"/>
  <c r="BE48" i="8"/>
  <c r="AZ48" i="8"/>
  <c r="AU48" i="8"/>
  <c r="AP48" i="8"/>
  <c r="AK48" i="8"/>
  <c r="AF48" i="8"/>
  <c r="AA48" i="8"/>
  <c r="V48" i="8"/>
  <c r="Q48" i="8"/>
  <c r="K48" i="8"/>
  <c r="BE47" i="8"/>
  <c r="AZ47" i="8"/>
  <c r="AU47" i="8"/>
  <c r="AP47" i="8"/>
  <c r="AK47" i="8"/>
  <c r="AF47" i="8"/>
  <c r="AA47" i="8"/>
  <c r="V47" i="8"/>
  <c r="Q47" i="8"/>
  <c r="K47" i="8"/>
  <c r="BE46" i="8"/>
  <c r="AZ46" i="8"/>
  <c r="AU46" i="8"/>
  <c r="AP46" i="8"/>
  <c r="AK46" i="8"/>
  <c r="AF46" i="8"/>
  <c r="AA46" i="8"/>
  <c r="V46" i="8"/>
  <c r="Q46" i="8"/>
  <c r="K46" i="8"/>
  <c r="BE45" i="8"/>
  <c r="AZ45" i="8"/>
  <c r="AU45" i="8"/>
  <c r="AP45" i="8"/>
  <c r="AK45" i="8"/>
  <c r="AF45" i="8"/>
  <c r="AA45" i="8"/>
  <c r="V45" i="8"/>
  <c r="Q45" i="8"/>
  <c r="K45" i="8"/>
  <c r="BE44" i="8"/>
  <c r="AZ44" i="8"/>
  <c r="AU44" i="8"/>
  <c r="AP44" i="8"/>
  <c r="AK44" i="8"/>
  <c r="AF44" i="8"/>
  <c r="AA44" i="8"/>
  <c r="V44" i="8"/>
  <c r="Q44" i="8"/>
  <c r="K44" i="8"/>
  <c r="BE43" i="8"/>
  <c r="AZ43" i="8"/>
  <c r="AU43" i="8"/>
  <c r="AP43" i="8"/>
  <c r="AK43" i="8"/>
  <c r="AF43" i="8"/>
  <c r="AA43" i="8"/>
  <c r="V43" i="8"/>
  <c r="Q43" i="8"/>
  <c r="K43" i="8"/>
  <c r="BE42" i="8"/>
  <c r="AZ42" i="8"/>
  <c r="AU42" i="8"/>
  <c r="AP42" i="8"/>
  <c r="AK42" i="8"/>
  <c r="AF42" i="8"/>
  <c r="AA42" i="8"/>
  <c r="V42" i="8"/>
  <c r="Q42" i="8"/>
  <c r="K42" i="8"/>
  <c r="BE41" i="8"/>
  <c r="AZ41" i="8"/>
  <c r="AU41" i="8"/>
  <c r="AP41" i="8"/>
  <c r="AK41" i="8"/>
  <c r="AF41" i="8"/>
  <c r="AA41" i="8"/>
  <c r="V41" i="8"/>
  <c r="Q41" i="8"/>
  <c r="K41" i="8"/>
  <c r="BE40" i="8"/>
  <c r="BE49" i="8"/>
  <c r="AZ40" i="8"/>
  <c r="AZ49" i="8"/>
  <c r="AU40" i="8"/>
  <c r="AU49" i="8"/>
  <c r="AP40" i="8"/>
  <c r="AP49" i="8"/>
  <c r="AK40" i="8"/>
  <c r="AK49" i="8"/>
  <c r="AF40" i="8"/>
  <c r="AF49" i="8"/>
  <c r="AA40" i="8"/>
  <c r="AA49" i="8"/>
  <c r="V40" i="8"/>
  <c r="V49" i="8"/>
  <c r="Q40" i="8"/>
  <c r="Q49" i="8"/>
  <c r="K40" i="8"/>
  <c r="K49" i="8"/>
  <c r="BE36" i="8"/>
  <c r="AZ36" i="8"/>
  <c r="AU36" i="8"/>
  <c r="AP36" i="8"/>
  <c r="AK36" i="8"/>
  <c r="AF36" i="8"/>
  <c r="AA36" i="8"/>
  <c r="V36" i="8"/>
  <c r="Q36" i="8"/>
  <c r="K36" i="8"/>
  <c r="BE35" i="8"/>
  <c r="AZ35" i="8"/>
  <c r="AU35" i="8"/>
  <c r="AP35" i="8"/>
  <c r="AK35" i="8"/>
  <c r="AF35" i="8"/>
  <c r="AA35" i="8"/>
  <c r="V35" i="8"/>
  <c r="Q35" i="8"/>
  <c r="K35" i="8"/>
  <c r="BE34" i="8"/>
  <c r="AZ34" i="8"/>
  <c r="AU34" i="8"/>
  <c r="AP34" i="8"/>
  <c r="AK34" i="8"/>
  <c r="AF34" i="8"/>
  <c r="AA34" i="8"/>
  <c r="V34" i="8"/>
  <c r="Q34" i="8"/>
  <c r="K34" i="8"/>
  <c r="BE33" i="8"/>
  <c r="AZ33" i="8"/>
  <c r="AU33" i="8"/>
  <c r="AP33" i="8"/>
  <c r="AP37" i="8"/>
  <c r="AK33" i="8"/>
  <c r="AF33" i="8"/>
  <c r="AA33" i="8"/>
  <c r="V33" i="8"/>
  <c r="V37" i="8"/>
  <c r="Q33" i="8"/>
  <c r="K33" i="8"/>
  <c r="BE32" i="8"/>
  <c r="BE37" i="8"/>
  <c r="AZ32" i="8"/>
  <c r="AZ37" i="8"/>
  <c r="AU32" i="8"/>
  <c r="AU37" i="8"/>
  <c r="AP32" i="8"/>
  <c r="AK32" i="8"/>
  <c r="AK37" i="8"/>
  <c r="AF32" i="8"/>
  <c r="AF37" i="8"/>
  <c r="AA32" i="8"/>
  <c r="AA37" i="8"/>
  <c r="V32" i="8"/>
  <c r="Q32" i="8"/>
  <c r="Q37" i="8"/>
  <c r="K32" i="8"/>
  <c r="BE28" i="8"/>
  <c r="AZ28" i="8"/>
  <c r="AU28" i="8"/>
  <c r="AP28" i="8"/>
  <c r="AK28" i="8"/>
  <c r="AF28" i="8"/>
  <c r="AA28" i="8"/>
  <c r="V28" i="8"/>
  <c r="Q28" i="8"/>
  <c r="K28" i="8"/>
  <c r="BE27" i="8"/>
  <c r="AZ27" i="8"/>
  <c r="AU27" i="8"/>
  <c r="AP27" i="8"/>
  <c r="AK27" i="8"/>
  <c r="AF27" i="8"/>
  <c r="AA27" i="8"/>
  <c r="V27" i="8"/>
  <c r="Q27" i="8"/>
  <c r="K27" i="8"/>
  <c r="BE26" i="8"/>
  <c r="AZ26" i="8"/>
  <c r="AU26" i="8"/>
  <c r="AP26" i="8"/>
  <c r="AK26" i="8"/>
  <c r="AF26" i="8"/>
  <c r="AA26" i="8"/>
  <c r="V26" i="8"/>
  <c r="Q26" i="8"/>
  <c r="K26" i="8"/>
  <c r="B26" i="8"/>
  <c r="B27" i="8"/>
  <c r="B28" i="8"/>
  <c r="B32" i="8"/>
  <c r="B33" i="8"/>
  <c r="B34" i="8"/>
  <c r="B35" i="8"/>
  <c r="B36" i="8"/>
  <c r="B40" i="8"/>
  <c r="B41" i="8"/>
  <c r="B42" i="8"/>
  <c r="B43" i="8"/>
  <c r="B44" i="8"/>
  <c r="B45" i="8"/>
  <c r="B46" i="8"/>
  <c r="B47" i="8"/>
  <c r="B48" i="8"/>
  <c r="BE25" i="8"/>
  <c r="AZ25" i="8"/>
  <c r="AU25" i="8"/>
  <c r="AP25" i="8"/>
  <c r="AP29" i="8"/>
  <c r="AK25" i="8"/>
  <c r="AF25" i="8"/>
  <c r="AA25" i="8"/>
  <c r="V25" i="8"/>
  <c r="V29" i="8"/>
  <c r="Q25" i="8"/>
  <c r="K25" i="8"/>
  <c r="B25" i="8"/>
  <c r="BE24" i="8"/>
  <c r="BE29" i="8"/>
  <c r="AZ24" i="8"/>
  <c r="AZ29" i="8"/>
  <c r="AU24" i="8"/>
  <c r="AU29" i="8"/>
  <c r="AP24" i="8"/>
  <c r="AK24" i="8"/>
  <c r="AK29" i="8"/>
  <c r="AF24" i="8"/>
  <c r="AF29" i="8"/>
  <c r="AA24" i="8"/>
  <c r="AA29" i="8"/>
  <c r="V24" i="8"/>
  <c r="Q24" i="8"/>
  <c r="Q29" i="8"/>
  <c r="K24" i="8"/>
  <c r="N12" i="7"/>
  <c r="AA53" i="8"/>
  <c r="AU53" i="8"/>
  <c r="Q53" i="8"/>
  <c r="AK53" i="8"/>
  <c r="BE53" i="8"/>
  <c r="K53" i="8"/>
  <c r="AF53" i="8"/>
  <c r="AZ53" i="8"/>
  <c r="K29" i="8"/>
  <c r="V53" i="8"/>
  <c r="AP53" i="8"/>
  <c r="K37" i="8"/>
  <c r="N13" i="7"/>
  <c r="K72" i="8"/>
  <c r="K58" i="8"/>
  <c r="K73" i="8"/>
  <c r="AK72" i="8"/>
  <c r="AK58" i="8"/>
  <c r="V58" i="8"/>
  <c r="V72" i="8"/>
  <c r="AU58" i="8"/>
  <c r="AU73" i="8"/>
  <c r="AU72" i="8"/>
  <c r="BE58" i="8"/>
  <c r="BE72" i="8"/>
  <c r="AA58" i="8"/>
  <c r="AA73" i="8"/>
  <c r="AA72" i="8"/>
  <c r="AZ72" i="8"/>
  <c r="AZ58" i="8"/>
  <c r="AZ73" i="8"/>
  <c r="AP58" i="8"/>
  <c r="AP73" i="8"/>
  <c r="AP72" i="8"/>
  <c r="AF72" i="8"/>
  <c r="AF58" i="8"/>
  <c r="AF73" i="8"/>
  <c r="Q72" i="8"/>
  <c r="Q58" i="8"/>
  <c r="N14" i="7"/>
  <c r="BE73" i="8"/>
  <c r="Q73" i="8"/>
  <c r="AK73" i="8"/>
  <c r="V73" i="8"/>
  <c r="N15" i="7"/>
  <c r="N16" i="7"/>
  <c r="N17" i="7"/>
  <c r="N18" i="7"/>
  <c r="J13" i="2"/>
  <c r="J14" i="2"/>
  <c r="J14" i="7"/>
  <c r="J13" i="7"/>
  <c r="J12" i="7"/>
  <c r="J15" i="7"/>
  <c r="J16" i="7"/>
  <c r="J18" i="7"/>
  <c r="J17" i="7"/>
  <c r="M11" i="7"/>
  <c r="M12" i="7"/>
  <c r="M13" i="7"/>
  <c r="M14" i="7"/>
  <c r="M15" i="7"/>
  <c r="M16" i="7"/>
  <c r="M17" i="7"/>
  <c r="M18" i="7"/>
  <c r="M19" i="7"/>
  <c r="O12" i="7"/>
  <c r="Q12" i="7" s="1"/>
  <c r="O16" i="7"/>
  <c r="P16" i="7" s="1"/>
  <c r="O13" i="7"/>
  <c r="Q13" i="7" s="1"/>
  <c r="O11" i="7"/>
  <c r="P11" i="7" s="1"/>
  <c r="O14" i="7"/>
  <c r="P14" i="7" s="1"/>
  <c r="O15" i="7"/>
  <c r="Q15" i="7" s="1"/>
  <c r="P19" i="7"/>
  <c r="Q19" i="7"/>
  <c r="Q17" i="7"/>
  <c r="P17" i="7"/>
  <c r="P18" i="7"/>
  <c r="Q18" i="7"/>
  <c r="P15" i="7" l="1"/>
  <c r="P12" i="7"/>
  <c r="Q11" i="7"/>
  <c r="Q16" i="7"/>
  <c r="Q14" i="7"/>
  <c r="P13" i="7"/>
</calcChain>
</file>

<file path=xl/sharedStrings.xml><?xml version="1.0" encoding="utf-8"?>
<sst xmlns="http://schemas.openxmlformats.org/spreadsheetml/2006/main" count="483" uniqueCount="201">
  <si>
    <t>INSTITUTO NACIONAL DE VÍAS</t>
  </si>
  <si>
    <t>SA-MC-DT-BOL-004-2024</t>
  </si>
  <si>
    <t>MEJORAMIENTO Y MANTENIMIENTO DE VÍAS RURALES EN EL MUNICIPIO DE SAN JACINTO, DPTO DE BOLIVAR, EN LA RED TERCIARIA A CARGO DEL INVIAS CODIGOS 72111, 72119, 72120, 72109</t>
  </si>
  <si>
    <t>CUMPLIMIENTO GENERAL</t>
  </si>
  <si>
    <t xml:space="preserve"> </t>
  </si>
  <si>
    <t>HABILIDAD POR PROPONENTE</t>
  </si>
  <si>
    <t>CUENTA</t>
  </si>
  <si>
    <t>PROPONENTE</t>
  </si>
  <si>
    <t>CAPACIDAD JURÍDICA</t>
  </si>
  <si>
    <t>CAPACIDAD FINANCIERA</t>
  </si>
  <si>
    <t>CAPACIDAD ORGANIZACIONAL</t>
  </si>
  <si>
    <t>CALIFICACIÓN RESIDUAL</t>
  </si>
  <si>
    <t>CALIFICACIÓN TECNICA</t>
  </si>
  <si>
    <t>CALIFICACION DEFINITIVA</t>
  </si>
  <si>
    <t>(Cumple / No Cumple)</t>
  </si>
  <si>
    <t>CONSORCIO MEGACONSTRUCCIONES 2024</t>
  </si>
  <si>
    <t>CUMPLE</t>
  </si>
  <si>
    <t>NO CUMPLE</t>
  </si>
  <si>
    <t>RECHAZADO</t>
  </si>
  <si>
    <t>YAMEL ARANGO PINILLA</t>
  </si>
  <si>
    <t>ARMANDO MARTÍNEZ SPADAFORA</t>
  </si>
  <si>
    <t>CELASH SAS</t>
  </si>
  <si>
    <t>GEPAV SAS</t>
  </si>
  <si>
    <t>JUAN CARLOS BRICEÑO CHAVES</t>
  </si>
  <si>
    <t>CONSORCIO INFRAESTRUCTURA 2024</t>
  </si>
  <si>
    <t>CONSORCIO PROGRESAR</t>
  </si>
  <si>
    <t>CONSORCIO VÍAS E INGENIERÍA</t>
  </si>
  <si>
    <t>*</t>
  </si>
  <si>
    <t xml:space="preserve">  </t>
  </si>
  <si>
    <t>Formulario 1 - Propuesta económica  - Documento tipo de selección abreviada de menor cuantía - versión 2</t>
  </si>
  <si>
    <t>Código</t>
  </si>
  <si>
    <t>CCE-EICP-FM-25</t>
  </si>
  <si>
    <t>Versión</t>
  </si>
  <si>
    <t>INSTITUTO NACIONAL DE VIAS</t>
  </si>
  <si>
    <t>DIRECCIÓN TERRITORIAL BOLIVAR</t>
  </si>
  <si>
    <t>FORMULARIO 1 - PRESUPUESTO OFICIAL</t>
  </si>
  <si>
    <t>MUNICIPIO</t>
  </si>
  <si>
    <t>VIA</t>
  </si>
  <si>
    <t>Long
(Km)</t>
  </si>
  <si>
    <t>PR Inicial</t>
  </si>
  <si>
    <t>PR Final</t>
  </si>
  <si>
    <t>SAN JACINTO</t>
  </si>
  <si>
    <t>San Jacinto  -  Las Palmas</t>
  </si>
  <si>
    <t>SANTA JACINTO</t>
  </si>
  <si>
    <t>LAS PALMAS</t>
  </si>
  <si>
    <t xml:space="preserve">PROPONENTE N0. 1 CONSORCIO MEGA CONSTRUCCIONES R.L JUAN PABLO MORALES </t>
  </si>
  <si>
    <t>PROPONENTE N0. 2 YAMEL ARANGO</t>
  </si>
  <si>
    <t>PROPONENTE N0 3  ARMANDO SPADAFORA</t>
  </si>
  <si>
    <t>PROPONENTE N0 4  CELASH</t>
  </si>
  <si>
    <t>PROPONENTE N0 5 GEPAV SAS</t>
  </si>
  <si>
    <t>PROPONENTE N0 6 JUAN CARLOS BRICEÑOS</t>
  </si>
  <si>
    <t>PROPONENTE N0 7 CONSORCIO INFRAESTRUCTURA 2024</t>
  </si>
  <si>
    <t>PROPONENTE N0 8 CONSORCIO PROGRESAR</t>
  </si>
  <si>
    <t>PROPONENTE N0 9 CONSORCIO VIAS E INGENIERIA</t>
  </si>
  <si>
    <t>SECCIÓN 1 - ITEMS DE OBRA - ACTIVIDADES MEJORAMIENTO DE OBRA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</si>
  <si>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</si>
  <si>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</si>
  <si>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</si>
  <si>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</si>
  <si>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</si>
  <si>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</si>
  <si>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</si>
  <si>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</si>
  <si>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 xml:space="preserve">VALOR TOTAL </t>
  </si>
  <si>
    <t xml:space="preserve">OBSERVACIONES </t>
  </si>
  <si>
    <t xml:space="preserve">GENERAL </t>
  </si>
  <si>
    <t>PARTICULAR</t>
  </si>
  <si>
    <t>I. EXPLANACIONES</t>
  </si>
  <si>
    <t>200.2</t>
  </si>
  <si>
    <t>200-13</t>
  </si>
  <si>
    <t>Desmonte y limpieza en zonas no boscosas</t>
  </si>
  <si>
    <t>Ha</t>
  </si>
  <si>
    <t xml:space="preserve">NO CUMPLE </t>
  </si>
  <si>
    <t>600.2.3</t>
  </si>
  <si>
    <t>600-13</t>
  </si>
  <si>
    <t>Excavaciones varias en material común en seco.</t>
  </si>
  <si>
    <t>m3</t>
  </si>
  <si>
    <t>210.2.2</t>
  </si>
  <si>
    <t>210-13</t>
  </si>
  <si>
    <t>Excavación en material común de la explanación y canales</t>
  </si>
  <si>
    <t>220.1</t>
  </si>
  <si>
    <t>220-13</t>
  </si>
  <si>
    <t>Terraplenes</t>
  </si>
  <si>
    <t>201-13</t>
  </si>
  <si>
    <t>Demolición de Estructuras</t>
  </si>
  <si>
    <t>Subtotal</t>
  </si>
  <si>
    <t>II. ESTRUCTURAS DE DRENAJE BOX CULVERT L=6m</t>
  </si>
  <si>
    <t>CONSTRUCCIÓN DE</t>
  </si>
  <si>
    <t>BOX CULVERT 3X3 DOBLE</t>
  </si>
  <si>
    <t>630.6</t>
  </si>
  <si>
    <t>630-13</t>
  </si>
  <si>
    <t>Concreto clase F (140 kg/cm2 ó 2000 PSI)</t>
  </si>
  <si>
    <t>630.1.3.1</t>
  </si>
  <si>
    <t>Concreto 4000 PSI</t>
  </si>
  <si>
    <t>640.1</t>
  </si>
  <si>
    <t>640-13</t>
  </si>
  <si>
    <t>Acero de refuerzo de FY = 4.200 Kg/cm 2 (60.000 PSI).</t>
  </si>
  <si>
    <t>Kg</t>
  </si>
  <si>
    <t>610-13</t>
  </si>
  <si>
    <t>Relleno para Estructuras con suelo</t>
  </si>
  <si>
    <t xml:space="preserve">III. PAVIMENTO CONCRETO RIGIDO   3.0X2.5      </t>
  </si>
  <si>
    <t>CONSTRUCCIÓN</t>
  </si>
  <si>
    <t>METROS DEPAVIMENTO EN CONCRETO ANCHO CALZADA 5m, CUNETAS 0.70m C/U</t>
  </si>
  <si>
    <t>310.1</t>
  </si>
  <si>
    <t>Conformación de la calzada existente</t>
  </si>
  <si>
    <t>m2</t>
  </si>
  <si>
    <t>320.3</t>
  </si>
  <si>
    <t>Subbase Granular Clase C.</t>
  </si>
  <si>
    <t>Concreto pavimento rigido MR 4.0</t>
  </si>
  <si>
    <t>630.4</t>
  </si>
  <si>
    <t>Concreto clase D (210 kg/cm2 ó 3000 PSI) - CUNETAS</t>
  </si>
  <si>
    <t>Acero de Refuerzo Fy 420 Mpa</t>
  </si>
  <si>
    <t>Linea de demarcación vial</t>
  </si>
  <si>
    <t xml:space="preserve">ml </t>
  </si>
  <si>
    <t>700 P</t>
  </si>
  <si>
    <t>Suministro e instalación de estoperoles</t>
  </si>
  <si>
    <t>Und</t>
  </si>
  <si>
    <t>Señal Vertical de Transito tipo 1 con lamina retrorreflectiva (90 x 90 ) cm</t>
  </si>
  <si>
    <t>Señal Vertical de Transito tipo 1 con lamina retrorreflectiva (75 x 75 ) cm</t>
  </si>
  <si>
    <t>IV. CARACTERIZACIÓN VIAL</t>
  </si>
  <si>
    <t>Caracaterización del corredor</t>
  </si>
  <si>
    <t>Km</t>
  </si>
  <si>
    <t>SUB-TOTAL BÁSICO DE OBRA</t>
  </si>
  <si>
    <t>OBRAS DE COMPENSACIÓN AMBIENTAL Y/O COMPLEMENTARIAS (PAGA)</t>
  </si>
  <si>
    <t>REVISIÓN Y/O AJUSTES A ESTUDIOS Y DISEÑOS (Placa Huella, Pavimento y Estructuras de Drenaje)</t>
  </si>
  <si>
    <t>IVA - REVISIÓN, AJUSTE Y/O ACTUALIZACIÓN Y/O MODIFICACIÓN Y/O COMPLEMENTACIÓN DE ESTUDIOS Y DISEÑOS</t>
  </si>
  <si>
    <t>TOTAL ESTUDIOS Y DISEÑOS, REVISIÓN, AJUSTE Y/O ACTUALIZACIÓN Y/O MODIFICACIÓN Y/O COMPLEMENTACIÓN DE ESTUDIOS Y DISEÑOS</t>
  </si>
  <si>
    <t>VALOR ACTIVIDADES MEJORAMIENTO</t>
  </si>
  <si>
    <t>SECCIÓN 2 - ITEMS DE OBRA - ACTIVIDADES DE MANTENIMIENTO PERIODICO</t>
  </si>
  <si>
    <t>V. EXPLANACIONES</t>
  </si>
  <si>
    <t>MANTENIMIENTO</t>
  </si>
  <si>
    <t>METROS DE VÍA EN SITIOS CRITICOS</t>
  </si>
  <si>
    <t>311.1</t>
  </si>
  <si>
    <t>Afirmado</t>
  </si>
  <si>
    <t>OBRAS DE COMPENSACIÓN AMBIENTAL Y/O COMPLEMENTARIAS  (PAGA)</t>
  </si>
  <si>
    <t>VALOR ACTIVIDADES MANTENIMIENTO PERIODICO</t>
  </si>
  <si>
    <t>IVA SOBRE UTILIDAD (U) - 19%</t>
  </si>
  <si>
    <t>VALOR TOTAL MEJORAMIENTO Y MANTENIMIENTO PERIODICO</t>
  </si>
  <si>
    <t xml:space="preserve">CUMPLE </t>
  </si>
  <si>
    <t>RECHAZADA</t>
  </si>
  <si>
    <t>PORCENTAJE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</si>
  <si>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 xml:space="preserve">El control de tráfico temporal (controladores de trafico) y la señalización provisional necesarios para la ejecución de las obras será por cuenta y riesgo del contratista. </t>
    </r>
  </si>
  <si>
    <t>ADMINISTRACION</t>
  </si>
  <si>
    <t>A=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</si>
  <si>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Se debe tener en cuenta que el precio unitario incluye el valor de A.I.U. </t>
    </r>
  </si>
  <si>
    <t>IMPREVISTO</t>
  </si>
  <si>
    <t>I=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</si>
  <si>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. El archivo de presupuestos incluye el Análisis de Precios Unitarios (APU) de cada item dentro del mismo libro del presupuesto</t>
    </r>
  </si>
  <si>
    <t>UTILIDAD</t>
  </si>
  <si>
    <t>U=</t>
  </si>
  <si>
    <r>
      <rPr>
        <b/>
        <sz val="12"/>
        <rFont val="Arial Narrow"/>
        <family val="2"/>
      </rPr>
      <t xml:space="preserve">NOTA 4: </t>
    </r>
    <r>
      <rPr>
        <sz val="12"/>
        <rFont val="Arial Narrow"/>
        <family val="2"/>
      </rPr>
      <t xml:space="preserve">El A.I.U y su discriminación esta dada en porcentaje (%). </t>
    </r>
  </si>
  <si>
    <t>TOTAL A.I.U</t>
  </si>
  <si>
    <t>A.I.U.=</t>
  </si>
  <si>
    <t>A.I.U=</t>
  </si>
  <si>
    <r>
      <rPr>
        <b/>
        <sz val="12"/>
        <rFont val="Arial Narrow"/>
        <family val="2"/>
      </rPr>
      <t xml:space="preserve">NOTA 5: </t>
    </r>
    <r>
      <rPr>
        <sz val="12"/>
        <rFont val="Arial Narrow"/>
        <family val="2"/>
      </rPr>
      <t>Los valores de los Materiales de Obra y equipo se ajustan a los valores comerciales.</t>
    </r>
  </si>
  <si>
    <r>
      <rPr>
        <b/>
        <sz val="12"/>
        <rFont val="Arial Narrow"/>
        <family val="2"/>
      </rPr>
      <t xml:space="preserve">NOTA 6: </t>
    </r>
    <r>
      <rPr>
        <sz val="12"/>
        <rFont val="Arial Narrow"/>
        <family val="2"/>
      </rPr>
      <t>Se cuenta con el análisis de costos para la revisión y/o ajustes a estudios y diseños</t>
    </r>
  </si>
  <si>
    <t xml:space="preserve">RECHAZADA : Modifico las Cantidades de los  ítem. 200.2 -  Desmonte y limpieza en zonas no boscosas  y 220.1- Terraplenes - Rechazado - Causal de Rechazo N. Que el proponente adicione, suprima, cambie o modifique los ítems, la descripción, las 
especificaciones, el detalle, las unidades o cantidades señaladas en el Formulario 1 – 
Formulario de Presupuesto Oficial, de acuerdo con lo exigido por la entidad
</t>
  </si>
  <si>
    <r>
      <rPr>
        <b/>
        <sz val="12"/>
        <rFont val="Arial Narrow"/>
        <family val="2"/>
      </rPr>
      <t>NOTA 7:</t>
    </r>
    <r>
      <rPr>
        <sz val="12"/>
        <rFont val="Arial Narrow"/>
        <family val="2"/>
      </rPr>
      <t xml:space="preserve"> El presupuesto fue elaborado por el INVIAS</t>
    </r>
  </si>
  <si>
    <r>
      <rPr>
        <b/>
        <sz val="12"/>
        <rFont val="Arial Narrow"/>
        <family val="2"/>
      </rPr>
      <t xml:space="preserve">NOTA 8: </t>
    </r>
    <r>
      <rPr>
        <sz val="12"/>
        <rFont val="Arial Narrow"/>
        <family val="2"/>
      </rPr>
      <t>Los costos de bioseguridad se encuentran incluidos administrativos del contratista.</t>
    </r>
  </si>
  <si>
    <r>
      <rPr>
        <b/>
        <sz val="12"/>
        <rFont val="Arial Narrow"/>
        <family val="2"/>
      </rPr>
      <t>NOTA 9: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En todo caso los valores ofertados (unitarios, parciales y totales deben venir sin decimales).</t>
    </r>
  </si>
  <si>
    <t>DETERMINACIÓN DEL PUNTAJE POR VALOR DE LA PROPUESTA</t>
  </si>
  <si>
    <t>MODULO A EJECUTAR</t>
  </si>
  <si>
    <t>Determinación del Método para la Ponderación de la Propuesta Económica</t>
  </si>
  <si>
    <t>TRM DEL SEGUNDO DIA HABIL DESPUES DEL CIERRE DEL PROCESO</t>
  </si>
  <si>
    <t xml:space="preserve">Valor = </t>
  </si>
  <si>
    <t>CENTESIMAS =</t>
  </si>
  <si>
    <t>51</t>
  </si>
  <si>
    <t>MÉTODO DE PONDERACIÓN =</t>
  </si>
  <si>
    <t>MEDIA ARITMETICA BAJA</t>
  </si>
  <si>
    <t>Parámetros para la ponderación de la propuesta económica</t>
  </si>
  <si>
    <t>Número de propuestas válidas</t>
  </si>
  <si>
    <t>Mínimo</t>
  </si>
  <si>
    <t>Máximo</t>
  </si>
  <si>
    <t>Media Aritmética = X</t>
  </si>
  <si>
    <t>Mediana= Me</t>
  </si>
  <si>
    <t>Desviación estandar=</t>
  </si>
  <si>
    <t>Valor minimo aceptable</t>
  </si>
  <si>
    <t>Puntaje por Experiencia</t>
  </si>
  <si>
    <t>1. Media Aritmética Baja</t>
  </si>
  <si>
    <t>Media artimética baja (XB)</t>
  </si>
  <si>
    <t>PROP. No.</t>
  </si>
  <si>
    <t>VALOR OFERTA ECONOMICA CORREGIDA</t>
  </si>
  <si>
    <t>PUNTAJE OFERTA ECONOMICA</t>
  </si>
  <si>
    <t>($)</t>
  </si>
  <si>
    <t>MEDIANA</t>
  </si>
  <si>
    <t>MEDIA GEOMETRICA</t>
  </si>
  <si>
    <t>DESCARTADO</t>
  </si>
  <si>
    <t>CUADRO No. 5</t>
  </si>
  <si>
    <t>PROPUESTA NUMERO</t>
  </si>
  <si>
    <t>PUNTAJES OTORGADOS A LOS SIGUIENTES CRITERIOS:</t>
  </si>
  <si>
    <t>PUNTAJE DEFINITIVO</t>
  </si>
  <si>
    <t>ORDEN DE ELEGIBILIDAD</t>
  </si>
  <si>
    <t>Oferta economica</t>
  </si>
  <si>
    <t>Factor de Calidad</t>
  </si>
  <si>
    <t>Apoyo a la industria nacional</t>
  </si>
  <si>
    <t>Emprendimiento y empresas de mujeres</t>
  </si>
  <si>
    <t>Mipyme</t>
  </si>
  <si>
    <t>JERARQUIA</t>
  </si>
  <si>
    <t>Orden</t>
  </si>
  <si>
    <t>Número Propuesta</t>
  </si>
  <si>
    <t>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</si>
</sst>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RESUMEN HABILIDAD EVALUACIÓN MODULO  &quot;#"/>
    <numFmt numFmtId="165" formatCode="_(* #,##0.00_);_(* \(#,##0.00\);_(* &quot;-&quot;??_);_(@_)"/>
    <numFmt numFmtId="166" formatCode="_-* #,##0.00\ _P_t_s_-;\-* #,##0.00\ _P_t_s_-;_-* &quot;-&quot;??\ _P_t_s_-;_-@_-"/>
    <numFmt numFmtId="167" formatCode="_(* #,##0_);_(* \(#,##0\);_(* &quot;-&quot;_);_(@_)"/>
    <numFmt numFmtId="168" formatCode="&quot;NN&quot;\ 0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_(* #,##0_);_(* \(#,##0\);_(* &quot;-&quot;??_);_(@_)"/>
    <numFmt numFmtId="172" formatCode="&quot;No. &quot;0"/>
    <numFmt numFmtId="173" formatCode="_-* #,##0\ _P_t_s_-;\-* #,##0\ _P_t_s_-;_-* &quot;-&quot;??\ _P_t_s_-;_-@_-"/>
    <numFmt numFmtId="174" formatCode="dddd\-dd\-mmmm"/>
    <numFmt numFmtId="175" formatCode="_ &quot;$&quot;\ * #,##0_ ;_ &quot;$&quot;\ * \-#,##0_ ;_ &quot;$&quot;\ * &quot;-&quot;_ ;_ @_ "/>
    <numFmt numFmtId="176" formatCode="&quot;$&quot;\ #,##0.00;[Red]&quot;$&quot;\ \-#,##0.00"/>
    <numFmt numFmtId="177" formatCode="_-[$$-240A]\ * #,##0.00_ ;_-[$$-240A]\ * \-#,##0.00\ ;_-[$$-240A]\ * &quot;-&quot;??_ ;_-@_ "/>
    <numFmt numFmtId="178" formatCode="0#.00\ \L\t"/>
    <numFmt numFmtId="179" formatCode="_ * #,##0.00_ ;_ * \-#,##0.00_ ;_ * &quot;-&quot;??_ ;_ @_ "/>
    <numFmt numFmtId="180" formatCode="#,##0.0000000"/>
    <numFmt numFmtId="181" formatCode="#,##0&quot;º&quot;"/>
    <numFmt numFmtId="182" formatCode="0.0000000"/>
    <numFmt numFmtId="183" formatCode="0.0"/>
    <numFmt numFmtId="184" formatCode="#,##0.0"/>
    <numFmt numFmtId="185" formatCode="#,##0.000"/>
    <numFmt numFmtId="186" formatCode="_(&quot;$&quot;\ * #,##0.00_);_(&quot;$&quot;\ * \(#,##0.00\);_(&quot;$&quot;\ * &quot;-&quot;??_);_(@_)"/>
    <numFmt numFmtId="187" formatCode="0.000"/>
    <numFmt numFmtId="188" formatCode="_([$$-240A]\ * #,##0_);_([$$-240A]\ * \(#,##0\);_([$$-240A]\ * &quot;-&quot;_);_(@_)"/>
    <numFmt numFmtId="189" formatCode="&quot;$&quot;\ #,##0"/>
    <numFmt numFmtId="190" formatCode="_(&quot;$&quot;\ * #,##0_);_(&quot;$&quot;\ * \(#,##0\);_(&quot;$&quot;\ * &quot;-&quot;??_);_(@_)"/>
    <numFmt numFmtId="191" formatCode="_(&quot;$&quot;\ * #,##0.0000_);_(&quot;$&quot;\ * \(#,##0.0000\);_(&quot;$&quot;\ * &quot;-&quot;??_);_(@_)"/>
    <numFmt numFmtId="192" formatCode="0.000%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5"/>
      <name val="Arial"/>
      <family val="2"/>
    </font>
    <font>
      <sz val="10"/>
      <color theme="0"/>
      <name val="Arial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 Narrow"/>
      <family val="2"/>
    </font>
    <font>
      <sz val="8"/>
      <color theme="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10"/>
      <name val="Arial Narrow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sz val="12"/>
      <name val="Arial"/>
      <family val="2"/>
    </font>
    <font>
      <sz val="12"/>
      <color indexed="8"/>
      <name val="Verdana"/>
      <family val="2"/>
    </font>
    <font>
      <b/>
      <sz val="11"/>
      <name val="Arial Narrow"/>
      <family val="2"/>
    </font>
    <font>
      <i/>
      <sz val="9"/>
      <name val="Arial"/>
      <family val="2"/>
    </font>
    <font>
      <sz val="11"/>
      <color rgb="FF000000"/>
      <name val="Calibri"/>
      <family val="2"/>
    </font>
    <font>
      <sz val="10"/>
      <name val="Arial"/>
    </font>
    <font>
      <sz val="12"/>
      <name val="Tahoma"/>
      <family val="2"/>
    </font>
    <font>
      <u/>
      <sz val="10"/>
      <color indexed="12"/>
      <name val="Arial"/>
      <family val="2"/>
    </font>
    <font>
      <b/>
      <sz val="11"/>
      <color rgb="FFFF0000"/>
      <name val="Arial Narrow"/>
      <family val="2"/>
    </font>
    <font>
      <b/>
      <sz val="14"/>
      <name val="Tahoma"/>
      <family val="2"/>
    </font>
    <font>
      <sz val="10"/>
      <name val="Tahoma"/>
      <family val="2"/>
    </font>
    <font>
      <sz val="12"/>
      <color indexed="8"/>
      <name val="Tahoma"/>
      <family val="2"/>
    </font>
    <font>
      <sz val="14"/>
      <name val="Tahoma"/>
      <family val="2"/>
    </font>
    <font>
      <b/>
      <sz val="14"/>
      <name val="Arial "/>
    </font>
    <font>
      <b/>
      <sz val="10"/>
      <name val="Arial"/>
    </font>
    <font>
      <b/>
      <sz val="8"/>
      <color rgb="FFFF0000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286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DCFF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0DCC8"/>
        <bgColor rgb="FF000000"/>
      </patternFill>
    </fill>
    <fill>
      <patternFill patternType="solid">
        <fgColor rgb="FFD28660"/>
        <bgColor rgb="FF000000"/>
      </patternFill>
    </fill>
    <fill>
      <patternFill patternType="solid">
        <fgColor rgb="FFFFCC8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50505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38">
    <xf numFmtId="0" fontId="0" fillId="0" borderId="0"/>
    <xf numFmtId="0" fontId="2" fillId="0" borderId="0"/>
    <xf numFmtId="0" fontId="1" fillId="0" borderId="0"/>
    <xf numFmtId="0" fontId="2" fillId="0" borderId="0"/>
    <xf numFmtId="165" fontId="21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1" fillId="0" borderId="0"/>
    <xf numFmtId="0" fontId="32" fillId="0" borderId="0" applyNumberFormat="0" applyFill="0" applyBorder="0" applyProtection="0">
      <alignment vertical="top"/>
    </xf>
    <xf numFmtId="0" fontId="2" fillId="0" borderId="0"/>
    <xf numFmtId="0" fontId="2" fillId="0" borderId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35" fillId="0" borderId="0" applyNumberFormat="0" applyBorder="0" applyAlignment="0"/>
    <xf numFmtId="0" fontId="1" fillId="0" borderId="0"/>
    <xf numFmtId="0" fontId="36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38" fillId="0" borderId="0" applyNumberFormat="0" applyFill="0" applyBorder="0" applyAlignment="0" applyProtection="0">
      <alignment vertical="top"/>
      <protection locked="0"/>
    </xf>
    <xf numFmtId="17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35" fillId="0" borderId="0" applyFont="0" applyFill="0" applyBorder="0" applyAlignment="0" applyProtection="0"/>
    <xf numFmtId="42" fontId="35" fillId="0" borderId="0" applyFont="0" applyFill="0" applyBorder="0" applyAlignment="0" applyProtection="0"/>
    <xf numFmtId="188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567">
    <xf numFmtId="0" fontId="0" fillId="0" borderId="0" xfId="0"/>
    <xf numFmtId="0" fontId="3" fillId="0" borderId="0" xfId="1" applyFont="1" applyAlignment="1">
      <alignment horizontal="center" vertical="center"/>
    </xf>
    <xf numFmtId="0" fontId="2" fillId="0" borderId="0" xfId="1"/>
    <xf numFmtId="0" fontId="4" fillId="0" borderId="0" xfId="1" applyFont="1" applyAlignment="1">
      <alignment horizontal="center" vertical="center"/>
    </xf>
    <xf numFmtId="0" fontId="2" fillId="0" borderId="0" xfId="1" applyProtection="1">
      <protection hidden="1"/>
    </xf>
    <xf numFmtId="0" fontId="2" fillId="0" borderId="0" xfId="1" applyAlignment="1" applyProtection="1">
      <alignment horizontal="centerContinuous" vertical="center" wrapText="1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2" fillId="0" borderId="0" xfId="1" applyAlignment="1" applyProtection="1">
      <alignment horizontal="centerContinuous"/>
      <protection hidden="1"/>
    </xf>
    <xf numFmtId="0" fontId="8" fillId="0" borderId="0" xfId="1" applyFont="1" applyAlignment="1" applyProtection="1">
      <alignment horizontal="right" vertical="center"/>
      <protection hidden="1"/>
    </xf>
    <xf numFmtId="0" fontId="8" fillId="0" borderId="0" xfId="1" applyFont="1" applyAlignment="1" applyProtection="1">
      <alignment horizontal="left" vertical="center"/>
      <protection hidden="1"/>
    </xf>
    <xf numFmtId="0" fontId="10" fillId="2" borderId="14" xfId="2" applyFont="1" applyFill="1" applyBorder="1" applyAlignment="1">
      <alignment horizontal="center" vertical="center" wrapText="1"/>
    </xf>
    <xf numFmtId="0" fontId="11" fillId="0" borderId="15" xfId="1" applyFont="1" applyBorder="1" applyAlignment="1" applyProtection="1">
      <alignment horizontal="centerContinuous"/>
      <protection hidden="1"/>
    </xf>
    <xf numFmtId="0" fontId="11" fillId="0" borderId="16" xfId="1" applyFont="1" applyBorder="1" applyAlignment="1" applyProtection="1">
      <alignment horizontal="center" vertical="center"/>
      <protection hidden="1"/>
    </xf>
    <xf numFmtId="0" fontId="11" fillId="0" borderId="17" xfId="1" applyFont="1" applyBorder="1" applyAlignment="1" applyProtection="1">
      <alignment horizontal="center" vertical="center"/>
      <protection hidden="1"/>
    </xf>
    <xf numFmtId="0" fontId="11" fillId="0" borderId="18" xfId="1" applyFont="1" applyBorder="1" applyAlignment="1" applyProtection="1">
      <alignment horizontal="center" vertical="center"/>
      <protection hidden="1"/>
    </xf>
    <xf numFmtId="0" fontId="2" fillId="0" borderId="19" xfId="1" applyBorder="1" applyProtection="1">
      <protection hidden="1"/>
    </xf>
    <xf numFmtId="0" fontId="15" fillId="0" borderId="0" xfId="1" quotePrefix="1" applyFont="1" applyAlignment="1" applyProtection="1">
      <alignment horizontal="left"/>
      <protection hidden="1"/>
    </xf>
    <xf numFmtId="0" fontId="10" fillId="2" borderId="10" xfId="2" applyFont="1" applyFill="1" applyBorder="1" applyAlignment="1">
      <alignment horizontal="center" vertical="center" wrapText="1"/>
    </xf>
    <xf numFmtId="0" fontId="2" fillId="0" borderId="22" xfId="1" applyBorder="1" applyProtection="1">
      <protection hidden="1"/>
    </xf>
    <xf numFmtId="0" fontId="2" fillId="0" borderId="21" xfId="1" applyBorder="1" applyProtection="1">
      <protection hidden="1"/>
    </xf>
    <xf numFmtId="3" fontId="15" fillId="3" borderId="2" xfId="1" applyNumberFormat="1" applyFont="1" applyFill="1" applyBorder="1" applyProtection="1">
      <protection hidden="1"/>
    </xf>
    <xf numFmtId="3" fontId="13" fillId="0" borderId="24" xfId="1" applyNumberFormat="1" applyFont="1" applyBorder="1" applyAlignment="1" applyProtection="1">
      <alignment horizontal="center" vertical="center"/>
      <protection hidden="1"/>
    </xf>
    <xf numFmtId="0" fontId="2" fillId="0" borderId="3" xfId="1" applyBorder="1" applyProtection="1">
      <protection hidden="1"/>
    </xf>
    <xf numFmtId="0" fontId="2" fillId="0" borderId="23" xfId="1" applyBorder="1" applyProtection="1">
      <protection hidden="1"/>
    </xf>
    <xf numFmtId="0" fontId="19" fillId="3" borderId="0" xfId="3" applyFont="1" applyFill="1"/>
    <xf numFmtId="0" fontId="4" fillId="3" borderId="0" xfId="3" applyFont="1" applyFill="1"/>
    <xf numFmtId="0" fontId="2" fillId="3" borderId="0" xfId="3" applyFill="1"/>
    <xf numFmtId="0" fontId="4" fillId="3" borderId="0" xfId="3" applyFont="1" applyFill="1" applyAlignment="1">
      <alignment horizontal="center" vertical="center"/>
    </xf>
    <xf numFmtId="0" fontId="2" fillId="3" borderId="0" xfId="3" applyFill="1" applyAlignment="1">
      <alignment wrapText="1"/>
    </xf>
    <xf numFmtId="0" fontId="2" fillId="3" borderId="0" xfId="3" applyFill="1" applyAlignment="1">
      <alignment horizontal="left" vertical="top" wrapText="1"/>
    </xf>
    <xf numFmtId="0" fontId="2" fillId="3" borderId="0" xfId="3" applyFill="1" applyAlignment="1">
      <alignment horizontal="center" vertical="center"/>
    </xf>
    <xf numFmtId="0" fontId="2" fillId="5" borderId="0" xfId="3" applyFill="1" applyAlignment="1">
      <alignment horizontal="left" vertical="top" wrapText="1"/>
    </xf>
    <xf numFmtId="0" fontId="2" fillId="5" borderId="0" xfId="3" applyFill="1" applyAlignment="1">
      <alignment horizontal="center" vertical="center"/>
    </xf>
    <xf numFmtId="0" fontId="2" fillId="5" borderId="0" xfId="3" applyFill="1"/>
    <xf numFmtId="0" fontId="20" fillId="5" borderId="0" xfId="3" applyFont="1" applyFill="1"/>
    <xf numFmtId="165" fontId="2" fillId="3" borderId="0" xfId="4" applyFont="1" applyFill="1"/>
    <xf numFmtId="0" fontId="2" fillId="5" borderId="0" xfId="1" applyFill="1"/>
    <xf numFmtId="166" fontId="4" fillId="3" borderId="0" xfId="5" applyFont="1" applyFill="1" applyAlignment="1">
      <alignment horizontal="center" vertical="center"/>
    </xf>
    <xf numFmtId="0" fontId="2" fillId="3" borderId="28" xfId="3" applyFill="1" applyBorder="1"/>
    <xf numFmtId="0" fontId="19" fillId="3" borderId="29" xfId="3" applyFont="1" applyFill="1" applyBorder="1"/>
    <xf numFmtId="0" fontId="2" fillId="3" borderId="29" xfId="3" applyFill="1" applyBorder="1"/>
    <xf numFmtId="166" fontId="4" fillId="3" borderId="29" xfId="5" applyFont="1" applyFill="1" applyBorder="1" applyAlignment="1">
      <alignment horizontal="center" vertical="center"/>
    </xf>
    <xf numFmtId="166" fontId="4" fillId="3" borderId="11" xfId="5" applyFont="1" applyFill="1" applyBorder="1" applyAlignment="1">
      <alignment horizontal="center" vertical="center"/>
    </xf>
    <xf numFmtId="0" fontId="2" fillId="3" borderId="30" xfId="3" applyFill="1" applyBorder="1"/>
    <xf numFmtId="166" fontId="4" fillId="3" borderId="0" xfId="5" applyFont="1" applyFill="1" applyBorder="1" applyAlignment="1">
      <alignment horizontal="center" vertical="center"/>
    </xf>
    <xf numFmtId="166" fontId="4" fillId="3" borderId="4" xfId="5" applyFont="1" applyFill="1" applyBorder="1" applyAlignment="1">
      <alignment horizontal="center" vertical="center"/>
    </xf>
    <xf numFmtId="0" fontId="11" fillId="3" borderId="0" xfId="3" applyFont="1" applyFill="1" applyAlignment="1">
      <alignment horizontal="center" vertical="center"/>
    </xf>
    <xf numFmtId="0" fontId="4" fillId="0" borderId="0" xfId="1" applyFont="1"/>
    <xf numFmtId="0" fontId="19" fillId="0" borderId="0" xfId="1" applyFont="1"/>
    <xf numFmtId="167" fontId="2" fillId="7" borderId="30" xfId="6" applyFont="1" applyFill="1" applyBorder="1"/>
    <xf numFmtId="0" fontId="19" fillId="7" borderId="0" xfId="3" applyFont="1" applyFill="1"/>
    <xf numFmtId="167" fontId="2" fillId="7" borderId="0" xfId="6" applyFont="1" applyFill="1" applyBorder="1"/>
    <xf numFmtId="166" fontId="19" fillId="4" borderId="0" xfId="5" applyFont="1" applyFill="1" applyBorder="1" applyAlignment="1">
      <alignment horizontal="center" vertical="center"/>
    </xf>
    <xf numFmtId="166" fontId="19" fillId="4" borderId="4" xfId="5" applyFont="1" applyFill="1" applyBorder="1" applyAlignment="1">
      <alignment horizontal="center" vertical="center"/>
    </xf>
    <xf numFmtId="10" fontId="20" fillId="3" borderId="0" xfId="3" applyNumberFormat="1" applyFont="1" applyFill="1" applyAlignment="1">
      <alignment horizontal="center" vertical="center" wrapText="1"/>
    </xf>
    <xf numFmtId="167" fontId="2" fillId="3" borderId="0" xfId="6" applyFont="1" applyFill="1" applyBorder="1"/>
    <xf numFmtId="0" fontId="4" fillId="3" borderId="4" xfId="3" applyFont="1" applyFill="1" applyBorder="1" applyAlignment="1">
      <alignment horizontal="center" vertical="center"/>
    </xf>
    <xf numFmtId="0" fontId="23" fillId="3" borderId="0" xfId="3" applyFont="1" applyFill="1" applyAlignment="1">
      <alignment horizontal="center" vertical="center" wrapText="1"/>
    </xf>
    <xf numFmtId="0" fontId="17" fillId="3" borderId="22" xfId="3" applyFont="1" applyFill="1" applyBorder="1"/>
    <xf numFmtId="0" fontId="7" fillId="3" borderId="0" xfId="3" applyFont="1" applyFill="1" applyAlignment="1">
      <alignment horizontal="centerContinuous" vertical="center" wrapText="1"/>
    </xf>
    <xf numFmtId="0" fontId="7" fillId="0" borderId="0" xfId="3" applyFont="1" applyAlignment="1">
      <alignment horizontal="centerContinuous" vertical="center" wrapText="1"/>
    </xf>
    <xf numFmtId="4" fontId="7" fillId="3" borderId="0" xfId="3" applyNumberFormat="1" applyFont="1" applyFill="1" applyAlignment="1">
      <alignment horizontal="centerContinuous" vertical="center" wrapText="1"/>
    </xf>
    <xf numFmtId="0" fontId="20" fillId="0" borderId="0" xfId="3" applyFont="1" applyAlignment="1">
      <alignment horizontal="centerContinuous" vertical="center"/>
    </xf>
    <xf numFmtId="170" fontId="20" fillId="0" borderId="0" xfId="7" applyNumberFormat="1" applyFont="1" applyFill="1" applyBorder="1" applyAlignment="1"/>
    <xf numFmtId="0" fontId="24" fillId="0" borderId="0" xfId="3" applyFont="1" applyAlignment="1">
      <alignment horizontal="left" vertical="center" wrapText="1"/>
    </xf>
    <xf numFmtId="170" fontId="20" fillId="0" borderId="0" xfId="7" applyNumberFormat="1" applyFont="1" applyFill="1" applyBorder="1" applyAlignment="1">
      <alignment horizontal="center" vertical="center"/>
    </xf>
    <xf numFmtId="170" fontId="20" fillId="3" borderId="40" xfId="7" applyNumberFormat="1" applyFont="1" applyFill="1" applyBorder="1" applyAlignment="1">
      <alignment horizontal="center" vertical="center"/>
    </xf>
    <xf numFmtId="165" fontId="20" fillId="0" borderId="0" xfId="8" applyNumberFormat="1" applyFont="1" applyFill="1" applyBorder="1" applyAlignment="1" applyProtection="1">
      <alignment vertical="center"/>
      <protection locked="0"/>
    </xf>
    <xf numFmtId="0" fontId="20" fillId="0" borderId="44" xfId="3" applyFont="1" applyBorder="1" applyAlignment="1">
      <alignment horizontal="right" vertical="center"/>
    </xf>
    <xf numFmtId="0" fontId="2" fillId="0" borderId="44" xfId="3" applyBorder="1"/>
    <xf numFmtId="0" fontId="2" fillId="3" borderId="44" xfId="3" applyFill="1" applyBorder="1"/>
    <xf numFmtId="0" fontId="20" fillId="0" borderId="20" xfId="3" applyFont="1" applyBorder="1" applyAlignment="1">
      <alignment horizontal="center" vertical="center" wrapText="1"/>
    </xf>
    <xf numFmtId="0" fontId="20" fillId="0" borderId="45" xfId="3" applyFont="1" applyBorder="1" applyAlignment="1">
      <alignment horizontal="right" vertical="center"/>
    </xf>
    <xf numFmtId="0" fontId="2" fillId="0" borderId="45" xfId="3" applyBorder="1"/>
    <xf numFmtId="0" fontId="2" fillId="3" borderId="45" xfId="3" applyFill="1" applyBorder="1"/>
    <xf numFmtId="0" fontId="20" fillId="0" borderId="45" xfId="3" applyFont="1" applyBorder="1" applyAlignment="1">
      <alignment vertical="center"/>
    </xf>
    <xf numFmtId="0" fontId="2" fillId="3" borderId="46" xfId="3" applyFill="1" applyBorder="1"/>
    <xf numFmtId="0" fontId="20" fillId="0" borderId="46" xfId="3" applyFont="1" applyBorder="1" applyAlignment="1">
      <alignment horizontal="left" vertical="center"/>
    </xf>
    <xf numFmtId="171" fontId="20" fillId="0" borderId="0" xfId="8" applyNumberFormat="1" applyFont="1" applyFill="1" applyBorder="1" applyAlignment="1" applyProtection="1">
      <alignment vertical="center"/>
      <protection locked="0"/>
    </xf>
    <xf numFmtId="0" fontId="24" fillId="0" borderId="0" xfId="3" applyFont="1" applyAlignment="1">
      <alignment horizontal="center" vertical="center" wrapText="1"/>
    </xf>
    <xf numFmtId="0" fontId="20" fillId="0" borderId="0" xfId="3" applyFont="1" applyAlignment="1">
      <alignment horizontal="center" vertical="center"/>
    </xf>
    <xf numFmtId="173" fontId="20" fillId="0" borderId="0" xfId="5" applyNumberFormat="1" applyFont="1" applyFill="1" applyBorder="1" applyAlignment="1" applyProtection="1">
      <alignment horizontal="center" vertical="center" wrapText="1"/>
    </xf>
    <xf numFmtId="166" fontId="20" fillId="0" borderId="0" xfId="5" applyFont="1" applyFill="1" applyBorder="1" applyAlignment="1" applyProtection="1">
      <alignment horizontal="center" vertical="center" wrapText="1"/>
    </xf>
    <xf numFmtId="0" fontId="20" fillId="0" borderId="0" xfId="3" applyFont="1" applyAlignment="1">
      <alignment horizontal="center" vertical="center" wrapText="1"/>
    </xf>
    <xf numFmtId="1" fontId="20" fillId="0" borderId="0" xfId="3" applyNumberFormat="1" applyFont="1" applyAlignment="1">
      <alignment horizontal="center" vertical="center" wrapText="1"/>
    </xf>
    <xf numFmtId="1" fontId="26" fillId="0" borderId="0" xfId="3" applyNumberFormat="1" applyFont="1" applyAlignment="1">
      <alignment horizontal="center" vertical="center" wrapText="1"/>
    </xf>
    <xf numFmtId="0" fontId="27" fillId="0" borderId="0" xfId="9" applyFont="1"/>
    <xf numFmtId="0" fontId="29" fillId="0" borderId="0" xfId="9" applyFont="1"/>
    <xf numFmtId="177" fontId="6" fillId="5" borderId="21" xfId="21" applyNumberFormat="1" applyFont="1" applyFill="1" applyBorder="1" applyAlignment="1">
      <alignment horizontal="center" vertical="center"/>
    </xf>
    <xf numFmtId="177" fontId="6" fillId="5" borderId="35" xfId="21" applyNumberFormat="1" applyFont="1" applyFill="1" applyBorder="1" applyAlignment="1">
      <alignment horizontal="center" vertical="center"/>
    </xf>
    <xf numFmtId="0" fontId="29" fillId="0" borderId="0" xfId="9" applyFont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21" xfId="1" applyFont="1" applyBorder="1" applyAlignment="1" applyProtection="1">
      <alignment horizontal="left" vertical="center" wrapText="1"/>
      <protection hidden="1"/>
    </xf>
    <xf numFmtId="0" fontId="20" fillId="0" borderId="44" xfId="3" applyFont="1" applyBorder="1" applyAlignment="1">
      <alignment horizontal="center" vertical="center"/>
    </xf>
    <xf numFmtId="0" fontId="12" fillId="0" borderId="0" xfId="0" applyFont="1" applyAlignment="1" applyProtection="1">
      <alignment horizontal="centerContinuous" vertical="center" wrapText="1"/>
      <protection hidden="1"/>
    </xf>
    <xf numFmtId="0" fontId="12" fillId="0" borderId="21" xfId="12" applyFont="1" applyBorder="1" applyAlignment="1" applyProtection="1">
      <alignment horizontal="center" vertical="center" wrapText="1"/>
      <protection hidden="1"/>
    </xf>
    <xf numFmtId="2" fontId="12" fillId="0" borderId="21" xfId="12" applyNumberFormat="1" applyFont="1" applyBorder="1" applyAlignment="1" applyProtection="1">
      <alignment horizontal="center" vertical="center" wrapText="1"/>
      <protection hidden="1"/>
    </xf>
    <xf numFmtId="1" fontId="12" fillId="0" borderId="21" xfId="12" applyNumberFormat="1" applyFont="1" applyBorder="1" applyAlignment="1" applyProtection="1">
      <alignment horizontal="center" vertical="center"/>
      <protection hidden="1"/>
    </xf>
    <xf numFmtId="0" fontId="16" fillId="0" borderId="0" xfId="0" applyFont="1" applyProtection="1">
      <protection hidden="1"/>
    </xf>
    <xf numFmtId="1" fontId="12" fillId="0" borderId="0" xfId="3" applyNumberFormat="1" applyFont="1" applyAlignment="1">
      <alignment horizontal="centerContinuous" vertical="center" wrapText="1"/>
    </xf>
    <xf numFmtId="0" fontId="16" fillId="0" borderId="0" xfId="0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Continuous" vertical="center" wrapText="1"/>
      <protection hidden="1"/>
    </xf>
    <xf numFmtId="0" fontId="16" fillId="0" borderId="0" xfId="0" applyFont="1" applyAlignment="1" applyProtection="1">
      <alignment horizontal="center" vertical="center" wrapText="1"/>
      <protection hidden="1"/>
    </xf>
    <xf numFmtId="0" fontId="12" fillId="3" borderId="0" xfId="0" applyFont="1" applyFill="1" applyAlignment="1" applyProtection="1">
      <alignment horizontal="center"/>
      <protection hidden="1"/>
    </xf>
    <xf numFmtId="0" fontId="34" fillId="3" borderId="0" xfId="0" applyFont="1" applyFill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53" xfId="0" applyFont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 textRotation="90"/>
      <protection hidden="1"/>
    </xf>
    <xf numFmtId="0" fontId="16" fillId="0" borderId="0" xfId="0" applyFont="1" applyAlignment="1" applyProtection="1">
      <alignment vertical="center" textRotation="90"/>
      <protection hidden="1"/>
    </xf>
    <xf numFmtId="0" fontId="12" fillId="11" borderId="21" xfId="0" applyFont="1" applyFill="1" applyBorder="1" applyAlignment="1" applyProtection="1">
      <alignment horizontal="center" vertical="center" wrapText="1"/>
      <protection hidden="1"/>
    </xf>
    <xf numFmtId="0" fontId="12" fillId="11" borderId="64" xfId="0" applyFont="1" applyFill="1" applyBorder="1" applyAlignment="1" applyProtection="1">
      <alignment horizontal="center" vertical="center" wrapText="1"/>
      <protection hidden="1"/>
    </xf>
    <xf numFmtId="3" fontId="6" fillId="5" borderId="21" xfId="10" applyNumberFormat="1" applyFont="1" applyFill="1" applyBorder="1" applyAlignment="1">
      <alignment horizontal="center" vertical="center"/>
    </xf>
    <xf numFmtId="0" fontId="35" fillId="0" borderId="0" xfId="23"/>
    <xf numFmtId="0" fontId="29" fillId="0" borderId="52" xfId="24" applyFont="1" applyBorder="1" applyAlignment="1">
      <alignment vertical="center"/>
    </xf>
    <xf numFmtId="0" fontId="29" fillId="0" borderId="52" xfId="24" applyFont="1" applyBorder="1" applyAlignment="1">
      <alignment horizontal="center" vertical="center"/>
    </xf>
    <xf numFmtId="0" fontId="36" fillId="0" borderId="0" xfId="25"/>
    <xf numFmtId="0" fontId="28" fillId="0" borderId="69" xfId="25" applyFont="1" applyBorder="1" applyAlignment="1">
      <alignment horizontal="left"/>
    </xf>
    <xf numFmtId="0" fontId="30" fillId="0" borderId="69" xfId="25" applyFont="1" applyBorder="1" applyAlignment="1">
      <alignment horizontal="left"/>
    </xf>
    <xf numFmtId="0" fontId="5" fillId="0" borderId="4" xfId="10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5" fillId="0" borderId="30" xfId="10" applyFont="1" applyBorder="1" applyAlignment="1">
      <alignment horizontal="center" vertical="center"/>
    </xf>
    <xf numFmtId="0" fontId="35" fillId="0" borderId="4" xfId="23" applyBorder="1"/>
    <xf numFmtId="0" fontId="35" fillId="0" borderId="0" xfId="23" applyBorder="1"/>
    <xf numFmtId="0" fontId="35" fillId="0" borderId="30" xfId="23" applyBorder="1"/>
    <xf numFmtId="0" fontId="35" fillId="0" borderId="1" xfId="23" applyBorder="1"/>
    <xf numFmtId="0" fontId="35" fillId="0" borderId="2" xfId="23" applyBorder="1"/>
    <xf numFmtId="0" fontId="35" fillId="0" borderId="3" xfId="23" applyBorder="1"/>
    <xf numFmtId="0" fontId="7" fillId="12" borderId="35" xfId="26" applyFont="1" applyFill="1" applyBorder="1" applyAlignment="1">
      <alignment horizontal="center" vertical="center" wrapText="1" shrinkToFit="1"/>
    </xf>
    <xf numFmtId="0" fontId="18" fillId="0" borderId="0" xfId="9" applyFont="1"/>
    <xf numFmtId="183" fontId="31" fillId="12" borderId="26" xfId="26" applyNumberFormat="1" applyFont="1" applyFill="1" applyBorder="1" applyAlignment="1">
      <alignment horizontal="center" vertical="center" wrapText="1" shrinkToFit="1"/>
    </xf>
    <xf numFmtId="1" fontId="29" fillId="0" borderId="0" xfId="9" applyNumberFormat="1" applyFont="1" applyAlignment="1">
      <alignment horizontal="center"/>
    </xf>
    <xf numFmtId="3" fontId="37" fillId="0" borderId="54" xfId="28" applyNumberFormat="1" applyFont="1" applyBorder="1" applyAlignment="1">
      <alignment horizontal="center" vertical="center"/>
    </xf>
    <xf numFmtId="184" fontId="37" fillId="0" borderId="35" xfId="29" applyNumberFormat="1" applyFont="1" applyFill="1" applyBorder="1" applyAlignment="1" applyProtection="1">
      <alignment horizontal="center" vertical="center"/>
    </xf>
    <xf numFmtId="3" fontId="37" fillId="0" borderId="35" xfId="12" applyNumberFormat="1" applyFont="1" applyBorder="1" applyAlignment="1">
      <alignment horizontal="center" vertical="center"/>
    </xf>
    <xf numFmtId="4" fontId="37" fillId="0" borderId="35" xfId="28" applyNumberFormat="1" applyFont="1" applyBorder="1" applyAlignment="1">
      <alignment horizontal="center" vertical="center" wrapText="1"/>
    </xf>
    <xf numFmtId="185" fontId="37" fillId="0" borderId="35" xfId="30" applyNumberFormat="1" applyFont="1" applyFill="1" applyBorder="1" applyAlignment="1" applyProtection="1">
      <alignment horizontal="center" vertical="center"/>
      <protection hidden="1"/>
    </xf>
    <xf numFmtId="186" fontId="37" fillId="0" borderId="35" xfId="31" applyFont="1" applyFill="1" applyBorder="1" applyAlignment="1">
      <alignment horizontal="right" vertical="center" wrapText="1"/>
    </xf>
    <xf numFmtId="187" fontId="29" fillId="0" borderId="21" xfId="9" applyNumberFormat="1" applyFont="1" applyBorder="1" applyAlignment="1">
      <alignment horizontal="center"/>
    </xf>
    <xf numFmtId="186" fontId="29" fillId="0" borderId="21" xfId="32" applyFont="1" applyFill="1" applyBorder="1" applyProtection="1"/>
    <xf numFmtId="44" fontId="29" fillId="0" borderId="21" xfId="9" applyNumberFormat="1" applyFont="1" applyBorder="1"/>
    <xf numFmtId="2" fontId="39" fillId="0" borderId="21" xfId="9" applyNumberFormat="1" applyFont="1" applyBorder="1" applyAlignment="1">
      <alignment horizontal="center"/>
    </xf>
    <xf numFmtId="0" fontId="39" fillId="0" borderId="0" xfId="9" applyFont="1"/>
    <xf numFmtId="3" fontId="37" fillId="0" borderId="32" xfId="28" applyNumberFormat="1" applyFont="1" applyBorder="1" applyAlignment="1">
      <alignment horizontal="center" vertical="center"/>
    </xf>
    <xf numFmtId="184" fontId="37" fillId="0" borderId="21" xfId="29" applyNumberFormat="1" applyFont="1" applyFill="1" applyBorder="1" applyAlignment="1" applyProtection="1">
      <alignment horizontal="center" vertical="center"/>
    </xf>
    <xf numFmtId="3" fontId="37" fillId="0" borderId="21" xfId="12" applyNumberFormat="1" applyFont="1" applyBorder="1" applyAlignment="1">
      <alignment horizontal="center" vertical="center"/>
    </xf>
    <xf numFmtId="4" fontId="37" fillId="0" borderId="21" xfId="28" applyNumberFormat="1" applyFont="1" applyBorder="1" applyAlignment="1">
      <alignment horizontal="center" vertical="center" wrapText="1"/>
    </xf>
    <xf numFmtId="4" fontId="37" fillId="0" borderId="21" xfId="30" applyNumberFormat="1" applyFont="1" applyFill="1" applyBorder="1" applyAlignment="1" applyProtection="1">
      <alignment horizontal="center" vertical="center"/>
      <protection hidden="1"/>
    </xf>
    <xf numFmtId="186" fontId="37" fillId="0" borderId="21" xfId="31" applyFont="1" applyFill="1" applyBorder="1" applyAlignment="1">
      <alignment horizontal="right" vertical="center" wrapText="1"/>
    </xf>
    <xf numFmtId="0" fontId="29" fillId="0" borderId="21" xfId="9" applyFont="1" applyBorder="1" applyAlignment="1">
      <alignment horizontal="center"/>
    </xf>
    <xf numFmtId="1" fontId="29" fillId="0" borderId="21" xfId="9" applyNumberFormat="1" applyFont="1" applyBorder="1" applyAlignment="1">
      <alignment horizontal="center"/>
    </xf>
    <xf numFmtId="1" fontId="39" fillId="0" borderId="21" xfId="9" applyNumberFormat="1" applyFont="1" applyBorder="1" applyAlignment="1">
      <alignment horizontal="center"/>
    </xf>
    <xf numFmtId="3" fontId="37" fillId="0" borderId="39" xfId="28" applyNumberFormat="1" applyFont="1" applyBorder="1" applyAlignment="1">
      <alignment horizontal="center" vertical="center"/>
    </xf>
    <xf numFmtId="184" fontId="37" fillId="0" borderId="26" xfId="29" applyNumberFormat="1" applyFont="1" applyFill="1" applyBorder="1" applyAlignment="1" applyProtection="1">
      <alignment horizontal="center" vertical="center"/>
    </xf>
    <xf numFmtId="3" fontId="37" fillId="0" borderId="26" xfId="12" applyNumberFormat="1" applyFont="1" applyBorder="1" applyAlignment="1">
      <alignment horizontal="center" vertical="center"/>
    </xf>
    <xf numFmtId="4" fontId="37" fillId="0" borderId="26" xfId="28" applyNumberFormat="1" applyFont="1" applyBorder="1" applyAlignment="1">
      <alignment horizontal="center" vertical="center" wrapText="1"/>
    </xf>
    <xf numFmtId="4" fontId="37" fillId="0" borderId="26" xfId="30" applyNumberFormat="1" applyFont="1" applyFill="1" applyBorder="1" applyAlignment="1" applyProtection="1">
      <alignment horizontal="center" vertical="center"/>
      <protection hidden="1"/>
    </xf>
    <xf numFmtId="186" fontId="37" fillId="0" borderId="26" xfId="31" applyFont="1" applyFill="1" applyBorder="1" applyAlignment="1">
      <alignment horizontal="right" vertical="center" wrapText="1"/>
    </xf>
    <xf numFmtId="0" fontId="5" fillId="0" borderId="13" xfId="26" applyFont="1" applyBorder="1" applyAlignment="1">
      <alignment horizontal="center" vertical="center" wrapText="1"/>
    </xf>
    <xf numFmtId="42" fontId="29" fillId="0" borderId="0" xfId="33" applyFont="1" applyFill="1" applyProtection="1"/>
    <xf numFmtId="184" fontId="37" fillId="0" borderId="35" xfId="30" applyNumberFormat="1" applyFont="1" applyFill="1" applyBorder="1" applyAlignment="1" applyProtection="1">
      <alignment horizontal="center" vertical="center"/>
      <protection hidden="1"/>
    </xf>
    <xf numFmtId="184" fontId="37" fillId="0" borderId="21" xfId="30" applyNumberFormat="1" applyFont="1" applyFill="1" applyBorder="1" applyAlignment="1" applyProtection="1">
      <alignment horizontal="center" vertical="center"/>
      <protection hidden="1"/>
    </xf>
    <xf numFmtId="4" fontId="41" fillId="0" borderId="21" xfId="12" applyNumberFormat="1" applyFont="1" applyBorder="1" applyAlignment="1">
      <alignment horizontal="center" vertical="center"/>
    </xf>
    <xf numFmtId="4" fontId="37" fillId="0" borderId="21" xfId="12" applyNumberFormat="1" applyFont="1" applyBorder="1" applyAlignment="1">
      <alignment horizontal="center" vertical="center" wrapText="1"/>
    </xf>
    <xf numFmtId="186" fontId="37" fillId="0" borderId="21" xfId="31" applyFont="1" applyFill="1" applyBorder="1" applyAlignment="1" applyProtection="1">
      <alignment horizontal="right" vertical="center" wrapText="1"/>
    </xf>
    <xf numFmtId="186" fontId="37" fillId="0" borderId="25" xfId="31" applyFont="1" applyFill="1" applyBorder="1" applyAlignment="1" applyProtection="1">
      <alignment horizontal="right" vertical="center" wrapText="1"/>
    </xf>
    <xf numFmtId="44" fontId="29" fillId="0" borderId="0" xfId="9" applyNumberFormat="1" applyFont="1"/>
    <xf numFmtId="186" fontId="29" fillId="0" borderId="21" xfId="9" applyNumberFormat="1" applyFont="1" applyBorder="1"/>
    <xf numFmtId="1" fontId="29" fillId="0" borderId="0" xfId="33" applyNumberFormat="1" applyFont="1" applyFill="1" applyProtection="1"/>
    <xf numFmtId="1" fontId="5" fillId="0" borderId="8" xfId="26" applyNumberFormat="1" applyFont="1" applyBorder="1" applyAlignment="1">
      <alignment horizontal="center" vertical="center" wrapText="1"/>
    </xf>
    <xf numFmtId="186" fontId="29" fillId="0" borderId="0" xfId="32" applyFont="1" applyFill="1" applyProtection="1"/>
    <xf numFmtId="4" fontId="37" fillId="0" borderId="63" xfId="28" applyNumberFormat="1" applyFont="1" applyBorder="1" applyAlignment="1">
      <alignment horizontal="center" vertical="center" wrapText="1"/>
    </xf>
    <xf numFmtId="4" fontId="37" fillId="0" borderId="63" xfId="30" applyNumberFormat="1" applyFont="1" applyFill="1" applyBorder="1" applyAlignment="1" applyProtection="1">
      <alignment horizontal="center" vertical="center"/>
      <protection hidden="1"/>
    </xf>
    <xf numFmtId="186" fontId="37" fillId="0" borderId="63" xfId="31" applyFont="1" applyFill="1" applyBorder="1" applyAlignment="1">
      <alignment horizontal="right" vertical="center" wrapText="1"/>
    </xf>
    <xf numFmtId="2" fontId="29" fillId="0" borderId="21" xfId="9" applyNumberFormat="1" applyFont="1" applyBorder="1" applyAlignment="1">
      <alignment horizontal="center"/>
    </xf>
    <xf numFmtId="3" fontId="37" fillId="0" borderId="57" xfId="28" applyNumberFormat="1" applyFont="1" applyBorder="1" applyAlignment="1">
      <alignment horizontal="center" vertical="center"/>
    </xf>
    <xf numFmtId="186" fontId="29" fillId="0" borderId="21" xfId="32" applyFont="1" applyBorder="1"/>
    <xf numFmtId="2" fontId="29" fillId="0" borderId="21" xfId="9" applyNumberFormat="1" applyFont="1" applyBorder="1" applyAlignment="1">
      <alignment horizontal="center" vertical="center"/>
    </xf>
    <xf numFmtId="2" fontId="29" fillId="0" borderId="21" xfId="32" applyNumberFormat="1" applyFont="1" applyFill="1" applyBorder="1" applyAlignment="1" applyProtection="1">
      <alignment horizontal="center" vertical="center"/>
    </xf>
    <xf numFmtId="3" fontId="37" fillId="0" borderId="21" xfId="30" applyNumberFormat="1" applyFont="1" applyFill="1" applyBorder="1" applyAlignment="1" applyProtection="1">
      <alignment horizontal="center" vertical="center"/>
      <protection hidden="1"/>
    </xf>
    <xf numFmtId="184" fontId="37" fillId="0" borderId="26" xfId="30" applyNumberFormat="1" applyFont="1" applyFill="1" applyBorder="1" applyAlignment="1" applyProtection="1">
      <alignment horizontal="center" vertical="center"/>
      <protection hidden="1"/>
    </xf>
    <xf numFmtId="3" fontId="40" fillId="0" borderId="1" xfId="28" applyNumberFormat="1" applyFont="1" applyBorder="1" applyAlignment="1">
      <alignment vertical="center"/>
    </xf>
    <xf numFmtId="3" fontId="40" fillId="0" borderId="2" xfId="28" applyNumberFormat="1" applyFont="1" applyBorder="1" applyAlignment="1">
      <alignment vertical="center"/>
    </xf>
    <xf numFmtId="3" fontId="37" fillId="0" borderId="70" xfId="28" applyNumberFormat="1" applyFont="1" applyBorder="1" applyAlignment="1">
      <alignment horizontal="center" vertical="center"/>
    </xf>
    <xf numFmtId="4" fontId="41" fillId="0" borderId="71" xfId="29" applyNumberFormat="1" applyFont="1" applyFill="1" applyBorder="1" applyAlignment="1" applyProtection="1">
      <alignment horizontal="center" vertical="center"/>
    </xf>
    <xf numFmtId="4" fontId="41" fillId="0" borderId="71" xfId="12" applyNumberFormat="1" applyFont="1" applyBorder="1" applyAlignment="1">
      <alignment horizontal="center" vertical="center"/>
    </xf>
    <xf numFmtId="9" fontId="37" fillId="0" borderId="71" xfId="35" applyFont="1" applyFill="1" applyBorder="1" applyAlignment="1">
      <alignment horizontal="center" vertical="center" wrapText="1"/>
    </xf>
    <xf numFmtId="4" fontId="42" fillId="0" borderId="71" xfId="30" applyNumberFormat="1" applyFont="1" applyFill="1" applyBorder="1" applyAlignment="1" applyProtection="1">
      <alignment horizontal="center" vertical="center"/>
      <protection hidden="1"/>
    </xf>
    <xf numFmtId="186" fontId="37" fillId="0" borderId="71" xfId="32" applyFont="1" applyFill="1" applyBorder="1" applyAlignment="1">
      <alignment horizontal="right" vertical="center" wrapText="1"/>
    </xf>
    <xf numFmtId="44" fontId="5" fillId="0" borderId="0" xfId="9" applyNumberFormat="1" applyFont="1" applyAlignment="1">
      <alignment horizontal="center"/>
    </xf>
    <xf numFmtId="186" fontId="29" fillId="5" borderId="21" xfId="32" applyFont="1" applyFill="1" applyBorder="1" applyProtection="1"/>
    <xf numFmtId="0" fontId="29" fillId="0" borderId="0" xfId="9" applyFont="1" applyAlignment="1">
      <alignment horizontal="left"/>
    </xf>
    <xf numFmtId="1" fontId="5" fillId="0" borderId="7" xfId="26" applyNumberFormat="1" applyFont="1" applyBorder="1" applyAlignment="1">
      <alignment horizontal="center" vertical="center" wrapText="1"/>
    </xf>
    <xf numFmtId="4" fontId="37" fillId="0" borderId="35" xfId="30" applyNumberFormat="1" applyFont="1" applyFill="1" applyBorder="1" applyAlignment="1" applyProtection="1">
      <alignment horizontal="center" vertical="center"/>
      <protection hidden="1"/>
    </xf>
    <xf numFmtId="184" fontId="37" fillId="0" borderId="63" xfId="29" applyNumberFormat="1" applyFont="1" applyFill="1" applyBorder="1" applyAlignment="1" applyProtection="1">
      <alignment horizontal="center" vertical="center"/>
    </xf>
    <xf numFmtId="3" fontId="37" fillId="0" borderId="63" xfId="12" applyNumberFormat="1" applyFont="1" applyBorder="1" applyAlignment="1">
      <alignment horizontal="center" vertical="center"/>
    </xf>
    <xf numFmtId="3" fontId="40" fillId="0" borderId="4" xfId="28" applyNumberFormat="1" applyFont="1" applyBorder="1" applyAlignment="1">
      <alignment horizontal="left" vertical="center"/>
    </xf>
    <xf numFmtId="3" fontId="40" fillId="0" borderId="0" xfId="28" applyNumberFormat="1" applyFont="1" applyAlignment="1">
      <alignment horizontal="left" vertical="center"/>
    </xf>
    <xf numFmtId="186" fontId="29" fillId="5" borderId="21" xfId="9" applyNumberFormat="1" applyFont="1" applyFill="1" applyBorder="1"/>
    <xf numFmtId="0" fontId="29" fillId="0" borderId="4" xfId="9" applyFont="1" applyBorder="1"/>
    <xf numFmtId="0" fontId="29" fillId="0" borderId="0" xfId="9" applyFont="1" applyAlignment="1">
      <alignment horizontal="justify"/>
    </xf>
    <xf numFmtId="189" fontId="29" fillId="0" borderId="0" xfId="9" applyNumberFormat="1" applyFont="1"/>
    <xf numFmtId="0" fontId="29" fillId="0" borderId="21" xfId="9" applyFont="1" applyBorder="1"/>
    <xf numFmtId="12" fontId="29" fillId="0" borderId="0" xfId="9" applyNumberFormat="1" applyFont="1"/>
    <xf numFmtId="177" fontId="6" fillId="5" borderId="23" xfId="21" applyNumberFormat="1" applyFont="1" applyFill="1" applyBorder="1" applyAlignment="1">
      <alignment horizontal="center" vertical="center"/>
    </xf>
    <xf numFmtId="3" fontId="6" fillId="5" borderId="19" xfId="10" applyNumberFormat="1" applyFont="1" applyFill="1" applyBorder="1" applyAlignment="1">
      <alignment horizontal="center" vertical="center" wrapText="1"/>
    </xf>
    <xf numFmtId="177" fontId="6" fillId="5" borderId="0" xfId="21" applyNumberFormat="1" applyFont="1" applyFill="1" applyBorder="1" applyAlignment="1">
      <alignment horizontal="center" vertical="center"/>
    </xf>
    <xf numFmtId="3" fontId="6" fillId="5" borderId="35" xfId="10" applyNumberFormat="1" applyFont="1" applyFill="1" applyBorder="1" applyAlignment="1">
      <alignment horizontal="center" vertical="center"/>
    </xf>
    <xf numFmtId="9" fontId="27" fillId="5" borderId="55" xfId="36" applyFont="1" applyFill="1" applyBorder="1" applyAlignment="1">
      <alignment horizontal="center" vertical="center"/>
    </xf>
    <xf numFmtId="3" fontId="6" fillId="5" borderId="54" xfId="10" applyNumberFormat="1" applyFont="1" applyFill="1" applyBorder="1" applyAlignment="1">
      <alignment horizontal="center" vertical="center"/>
    </xf>
    <xf numFmtId="9" fontId="6" fillId="5" borderId="80" xfId="21" applyNumberFormat="1" applyFont="1" applyFill="1" applyBorder="1" applyAlignment="1">
      <alignment horizontal="center" vertical="center"/>
    </xf>
    <xf numFmtId="9" fontId="27" fillId="5" borderId="21" xfId="36" applyFont="1" applyFill="1" applyBorder="1" applyAlignment="1">
      <alignment horizontal="center" vertical="center"/>
    </xf>
    <xf numFmtId="0" fontId="6" fillId="5" borderId="21" xfId="10" applyFont="1" applyFill="1" applyBorder="1" applyAlignment="1">
      <alignment horizontal="center" vertical="center"/>
    </xf>
    <xf numFmtId="9" fontId="27" fillId="5" borderId="31" xfId="36" applyFont="1" applyFill="1" applyBorder="1" applyAlignment="1">
      <alignment horizontal="center" vertical="center"/>
    </xf>
    <xf numFmtId="0" fontId="6" fillId="5" borderId="32" xfId="10" applyFont="1" applyFill="1" applyBorder="1" applyAlignment="1">
      <alignment horizontal="center" vertical="center" wrapText="1"/>
    </xf>
    <xf numFmtId="9" fontId="6" fillId="5" borderId="64" xfId="21" applyNumberFormat="1" applyFont="1" applyFill="1" applyBorder="1" applyAlignment="1">
      <alignment horizontal="center" vertical="center"/>
    </xf>
    <xf numFmtId="3" fontId="6" fillId="5" borderId="32" xfId="10" applyNumberFormat="1" applyFont="1" applyFill="1" applyBorder="1" applyAlignment="1">
      <alignment horizontal="center" vertical="center" wrapText="1"/>
    </xf>
    <xf numFmtId="3" fontId="6" fillId="5" borderId="39" xfId="10" applyNumberFormat="1" applyFont="1" applyFill="1" applyBorder="1" applyAlignment="1">
      <alignment horizontal="center" vertical="center"/>
    </xf>
    <xf numFmtId="3" fontId="6" fillId="5" borderId="26" xfId="10" applyNumberFormat="1" applyFont="1" applyFill="1" applyBorder="1" applyAlignment="1">
      <alignment horizontal="center" vertical="center"/>
    </xf>
    <xf numFmtId="9" fontId="6" fillId="5" borderId="83" xfId="21" applyNumberFormat="1" applyFont="1" applyFill="1" applyBorder="1" applyAlignment="1">
      <alignment horizontal="center" vertical="center"/>
    </xf>
    <xf numFmtId="3" fontId="6" fillId="5" borderId="0" xfId="10" applyNumberFormat="1" applyFont="1" applyFill="1" applyAlignment="1">
      <alignment horizontal="center" vertical="center"/>
    </xf>
    <xf numFmtId="9" fontId="27" fillId="5" borderId="0" xfId="36" applyFont="1" applyFill="1" applyBorder="1" applyAlignment="1">
      <alignment horizontal="center" vertical="center"/>
    </xf>
    <xf numFmtId="190" fontId="29" fillId="0" borderId="0" xfId="32" applyNumberFormat="1" applyFont="1" applyFill="1" applyAlignment="1" applyProtection="1">
      <alignment horizontal="justify"/>
    </xf>
    <xf numFmtId="190" fontId="27" fillId="0" borderId="0" xfId="32" applyNumberFormat="1" applyFont="1" applyFill="1" applyProtection="1"/>
    <xf numFmtId="190" fontId="29" fillId="0" borderId="0" xfId="32" applyNumberFormat="1" applyFont="1" applyFill="1" applyProtection="1"/>
    <xf numFmtId="191" fontId="29" fillId="0" borderId="0" xfId="32" applyNumberFormat="1" applyFont="1" applyFill="1" applyAlignment="1" applyProtection="1">
      <alignment horizontal="justify"/>
    </xf>
    <xf numFmtId="192" fontId="29" fillId="0" borderId="0" xfId="37" applyNumberFormat="1" applyFont="1" applyFill="1" applyProtection="1"/>
    <xf numFmtId="0" fontId="7" fillId="3" borderId="0" xfId="3" applyFont="1" applyFill="1" applyAlignment="1">
      <alignment horizontal="centerContinuous" wrapText="1"/>
    </xf>
    <xf numFmtId="174" fontId="22" fillId="6" borderId="50" xfId="3" applyNumberFormat="1" applyFont="1" applyFill="1" applyBorder="1" applyAlignment="1">
      <alignment horizontal="right" vertical="center" wrapText="1"/>
    </xf>
    <xf numFmtId="166" fontId="22" fillId="6" borderId="49" xfId="5" applyFont="1" applyFill="1" applyBorder="1" applyAlignment="1" applyProtection="1">
      <alignment horizontal="right" vertical="center" wrapText="1"/>
    </xf>
    <xf numFmtId="49" fontId="22" fillId="3" borderId="40" xfId="5" applyNumberFormat="1" applyFont="1" applyFill="1" applyBorder="1" applyAlignment="1" applyProtection="1">
      <alignment horizontal="right" vertical="center" wrapText="1"/>
    </xf>
    <xf numFmtId="171" fontId="20" fillId="0" borderId="49" xfId="8" applyNumberFormat="1" applyFont="1" applyFill="1" applyBorder="1" applyAlignment="1" applyProtection="1">
      <alignment horizontal="center" vertical="center"/>
      <protection locked="0"/>
    </xf>
    <xf numFmtId="170" fontId="20" fillId="3" borderId="49" xfId="7" applyNumberFormat="1" applyFont="1" applyFill="1" applyBorder="1" applyAlignment="1">
      <alignment horizontal="center" vertical="center"/>
    </xf>
    <xf numFmtId="0" fontId="2" fillId="3" borderId="77" xfId="3" applyFill="1" applyBorder="1"/>
    <xf numFmtId="0" fontId="2" fillId="3" borderId="56" xfId="3" applyFill="1" applyBorder="1"/>
    <xf numFmtId="0" fontId="2" fillId="0" borderId="56" xfId="3" applyBorder="1"/>
    <xf numFmtId="0" fontId="20" fillId="0" borderId="56" xfId="3" applyFont="1" applyBorder="1" applyAlignment="1">
      <alignment horizontal="right" vertical="center"/>
    </xf>
    <xf numFmtId="170" fontId="20" fillId="3" borderId="84" xfId="7" applyNumberFormat="1" applyFont="1" applyFill="1" applyBorder="1" applyAlignment="1">
      <alignment horizontal="center" vertical="center"/>
    </xf>
    <xf numFmtId="165" fontId="20" fillId="0" borderId="48" xfId="8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/>
    <xf numFmtId="0" fontId="20" fillId="3" borderId="0" xfId="3" applyFont="1" applyFill="1"/>
    <xf numFmtId="1" fontId="14" fillId="0" borderId="11" xfId="1" applyNumberFormat="1" applyFont="1" applyBorder="1" applyAlignment="1" applyProtection="1">
      <alignment horizontal="center" vertical="center"/>
      <protection hidden="1"/>
    </xf>
    <xf numFmtId="0" fontId="15" fillId="0" borderId="29" xfId="1" applyFont="1" applyBorder="1" applyAlignment="1" applyProtection="1">
      <alignment horizontal="centerContinuous" vertical="center" wrapText="1"/>
      <protection hidden="1"/>
    </xf>
    <xf numFmtId="168" fontId="12" fillId="0" borderId="21" xfId="1" applyNumberFormat="1" applyFont="1" applyBorder="1" applyAlignment="1">
      <alignment horizontal="left" vertical="center" wrapText="1"/>
    </xf>
    <xf numFmtId="3" fontId="20" fillId="0" borderId="21" xfId="3" applyNumberFormat="1" applyFont="1" applyBorder="1" applyAlignment="1">
      <alignment horizontal="center" vertical="center" wrapText="1"/>
    </xf>
    <xf numFmtId="168" fontId="15" fillId="0" borderId="21" xfId="1" applyNumberFormat="1" applyFont="1" applyBorder="1" applyAlignment="1">
      <alignment horizontal="left" vertical="center" wrapText="1"/>
    </xf>
    <xf numFmtId="168" fontId="20" fillId="0" borderId="21" xfId="1" applyNumberFormat="1" applyFont="1" applyBorder="1" applyAlignment="1">
      <alignment horizontal="center" vertical="center" wrapText="1"/>
    </xf>
    <xf numFmtId="0" fontId="29" fillId="0" borderId="0" xfId="9" applyFont="1" applyAlignment="1">
      <alignment horizontal="left" vertical="center"/>
    </xf>
    <xf numFmtId="0" fontId="35" fillId="0" borderId="0" xfId="23" applyAlignment="1">
      <alignment horizontal="left" vertical="center"/>
    </xf>
    <xf numFmtId="44" fontId="33" fillId="0" borderId="64" xfId="9" applyNumberFormat="1" applyFont="1" applyBorder="1" applyAlignment="1">
      <alignment horizontal="left" vertical="center"/>
    </xf>
    <xf numFmtId="0" fontId="29" fillId="0" borderId="23" xfId="9" applyFont="1" applyBorder="1" applyAlignment="1">
      <alignment horizontal="left" vertical="center"/>
    </xf>
    <xf numFmtId="0" fontId="39" fillId="0" borderId="23" xfId="9" applyFont="1" applyBorder="1" applyAlignment="1">
      <alignment horizontal="left" vertical="center"/>
    </xf>
    <xf numFmtId="0" fontId="33" fillId="0" borderId="23" xfId="9" applyFont="1" applyBorder="1" applyAlignment="1">
      <alignment horizontal="left" vertical="center"/>
    </xf>
    <xf numFmtId="1" fontId="12" fillId="0" borderId="47" xfId="1" applyNumberFormat="1" applyFont="1" applyBorder="1" applyAlignment="1" applyProtection="1">
      <alignment horizontal="center" vertical="center"/>
      <protection hidden="1"/>
    </xf>
    <xf numFmtId="0" fontId="12" fillId="11" borderId="32" xfId="0" applyFont="1" applyFill="1" applyBorder="1" applyAlignment="1" applyProtection="1">
      <alignment horizontal="center" vertical="center" wrapText="1"/>
      <protection hidden="1"/>
    </xf>
    <xf numFmtId="0" fontId="12" fillId="11" borderId="31" xfId="0" applyFont="1" applyFill="1" applyBorder="1" applyAlignment="1" applyProtection="1">
      <alignment horizontal="center" vertical="center" wrapText="1"/>
      <protection hidden="1"/>
    </xf>
    <xf numFmtId="0" fontId="12" fillId="0" borderId="4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30" xfId="0" applyFont="1" applyBorder="1" applyAlignment="1" applyProtection="1">
      <alignment horizontal="center"/>
      <protection hidden="1"/>
    </xf>
    <xf numFmtId="3" fontId="20" fillId="0" borderId="64" xfId="3" applyNumberFormat="1" applyFont="1" applyBorder="1" applyAlignment="1">
      <alignment horizontal="center" vertical="center" wrapText="1"/>
    </xf>
    <xf numFmtId="1" fontId="12" fillId="0" borderId="88" xfId="1" applyNumberFormat="1" applyFont="1" applyBorder="1" applyAlignment="1" applyProtection="1">
      <alignment horizontal="center" vertical="center"/>
      <protection hidden="1"/>
    </xf>
    <xf numFmtId="1" fontId="12" fillId="0" borderId="90" xfId="1" applyNumberFormat="1" applyFont="1" applyBorder="1" applyAlignment="1" applyProtection="1">
      <alignment horizontal="center" vertical="center"/>
      <protection hidden="1"/>
    </xf>
    <xf numFmtId="180" fontId="20" fillId="0" borderId="91" xfId="3" applyNumberFormat="1" applyFont="1" applyBorder="1" applyAlignment="1">
      <alignment horizontal="center" vertical="center" wrapText="1"/>
    </xf>
    <xf numFmtId="180" fontId="20" fillId="0" borderId="92" xfId="3" applyNumberFormat="1" applyFont="1" applyBorder="1" applyAlignment="1">
      <alignment horizontal="center" vertical="center" wrapText="1"/>
    </xf>
    <xf numFmtId="180" fontId="20" fillId="0" borderId="93" xfId="3" applyNumberFormat="1" applyFont="1" applyBorder="1" applyAlignment="1">
      <alignment horizontal="center" vertical="center" wrapText="1"/>
    </xf>
    <xf numFmtId="1" fontId="12" fillId="0" borderId="94" xfId="1" applyNumberFormat="1" applyFont="1" applyBorder="1" applyAlignment="1" applyProtection="1">
      <alignment horizontal="center" vertical="center"/>
      <protection hidden="1"/>
    </xf>
    <xf numFmtId="168" fontId="12" fillId="0" borderId="95" xfId="1" applyNumberFormat="1" applyFont="1" applyBorder="1" applyAlignment="1">
      <alignment horizontal="left" vertical="center" wrapText="1"/>
    </xf>
    <xf numFmtId="3" fontId="20" fillId="0" borderId="96" xfId="3" applyNumberFormat="1" applyFont="1" applyBorder="1" applyAlignment="1">
      <alignment horizontal="center" vertical="center" wrapText="1"/>
    </xf>
    <xf numFmtId="168" fontId="15" fillId="0" borderId="25" xfId="1" applyNumberFormat="1" applyFont="1" applyBorder="1" applyAlignment="1">
      <alignment horizontal="left" vertical="center" wrapText="1"/>
    </xf>
    <xf numFmtId="3" fontId="20" fillId="0" borderId="98" xfId="3" applyNumberFormat="1" applyFont="1" applyBorder="1" applyAlignment="1">
      <alignment horizontal="center" vertical="center" wrapText="1"/>
    </xf>
    <xf numFmtId="0" fontId="24" fillId="8" borderId="99" xfId="3" applyFont="1" applyFill="1" applyBorder="1" applyAlignment="1">
      <alignment horizontal="center" vertical="center" wrapText="1"/>
    </xf>
    <xf numFmtId="0" fontId="24" fillId="8" borderId="100" xfId="3" applyFont="1" applyFill="1" applyBorder="1" applyAlignment="1">
      <alignment horizontal="center" vertical="center"/>
    </xf>
    <xf numFmtId="0" fontId="24" fillId="8" borderId="101" xfId="3" applyFont="1" applyFill="1" applyBorder="1" applyAlignment="1">
      <alignment horizontal="center" vertical="center"/>
    </xf>
    <xf numFmtId="0" fontId="24" fillId="2" borderId="25" xfId="3" applyFont="1" applyFill="1" applyBorder="1" applyAlignment="1">
      <alignment horizontal="center" vertical="center" wrapText="1"/>
    </xf>
    <xf numFmtId="0" fontId="24" fillId="2" borderId="82" xfId="3" applyFont="1" applyFill="1" applyBorder="1" applyAlignment="1">
      <alignment horizontal="center" vertical="center" wrapText="1"/>
    </xf>
    <xf numFmtId="1" fontId="12" fillId="0" borderId="103" xfId="1" applyNumberFormat="1" applyFont="1" applyBorder="1" applyAlignment="1" applyProtection="1">
      <alignment horizontal="center" vertical="center"/>
      <protection hidden="1"/>
    </xf>
    <xf numFmtId="168" fontId="12" fillId="0" borderId="63" xfId="1" applyNumberFormat="1" applyFont="1" applyBorder="1" applyAlignment="1">
      <alignment horizontal="left" vertical="center" wrapText="1"/>
    </xf>
    <xf numFmtId="3" fontId="20" fillId="0" borderId="63" xfId="3" applyNumberFormat="1" applyFont="1" applyBorder="1" applyAlignment="1">
      <alignment horizontal="center" vertical="center" wrapText="1"/>
    </xf>
    <xf numFmtId="3" fontId="20" fillId="0" borderId="74" xfId="3" applyNumberFormat="1" applyFont="1" applyBorder="1" applyAlignment="1">
      <alignment horizontal="center" vertical="center" wrapText="1"/>
    </xf>
    <xf numFmtId="0" fontId="12" fillId="0" borderId="97" xfId="1" applyFont="1" applyBorder="1" applyAlignment="1" applyProtection="1">
      <alignment horizontal="left" vertical="center" wrapText="1"/>
      <protection hidden="1"/>
    </xf>
    <xf numFmtId="0" fontId="12" fillId="0" borderId="97" xfId="12" applyFont="1" applyBorder="1" applyAlignment="1" applyProtection="1">
      <alignment horizontal="center" vertical="center" wrapText="1"/>
      <protection hidden="1"/>
    </xf>
    <xf numFmtId="1" fontId="12" fillId="0" borderId="97" xfId="12" applyNumberFormat="1" applyFont="1" applyBorder="1" applyAlignment="1" applyProtection="1">
      <alignment horizontal="center" vertical="center"/>
      <protection hidden="1"/>
    </xf>
    <xf numFmtId="2" fontId="12" fillId="0" borderId="97" xfId="12" applyNumberFormat="1" applyFont="1" applyBorder="1" applyAlignment="1" applyProtection="1">
      <alignment horizontal="center" vertical="center" wrapText="1"/>
      <protection hidden="1"/>
    </xf>
    <xf numFmtId="0" fontId="12" fillId="0" borderId="25" xfId="1" applyFont="1" applyBorder="1" applyAlignment="1" applyProtection="1">
      <alignment horizontal="left" vertical="center" wrapText="1"/>
      <protection hidden="1"/>
    </xf>
    <xf numFmtId="0" fontId="12" fillId="0" borderId="25" xfId="12" applyFont="1" applyBorder="1" applyAlignment="1" applyProtection="1">
      <alignment horizontal="center" vertical="center" wrapText="1"/>
      <protection hidden="1"/>
    </xf>
    <xf numFmtId="1" fontId="12" fillId="0" borderId="25" xfId="12" applyNumberFormat="1" applyFont="1" applyBorder="1" applyAlignment="1" applyProtection="1">
      <alignment horizontal="center" vertical="center"/>
      <protection hidden="1"/>
    </xf>
    <xf numFmtId="2" fontId="12" fillId="0" borderId="25" xfId="12" applyNumberFormat="1" applyFont="1" applyBorder="1" applyAlignment="1" applyProtection="1">
      <alignment horizontal="center" vertical="center" wrapText="1"/>
      <protection hidden="1"/>
    </xf>
    <xf numFmtId="0" fontId="12" fillId="0" borderId="89" xfId="1" applyFont="1" applyBorder="1" applyAlignment="1" applyProtection="1">
      <alignment horizontal="left" vertical="center" wrapText="1"/>
      <protection hidden="1"/>
    </xf>
    <xf numFmtId="0" fontId="12" fillId="0" borderId="89" xfId="12" applyFont="1" applyBorder="1" applyAlignment="1" applyProtection="1">
      <alignment horizontal="center" vertical="center" wrapText="1"/>
      <protection hidden="1"/>
    </xf>
    <xf numFmtId="1" fontId="12" fillId="0" borderId="89" xfId="12" applyNumberFormat="1" applyFont="1" applyBorder="1" applyAlignment="1" applyProtection="1">
      <alignment horizontal="center" vertical="center"/>
      <protection hidden="1"/>
    </xf>
    <xf numFmtId="2" fontId="12" fillId="0" borderId="89" xfId="12" applyNumberFormat="1" applyFont="1" applyBorder="1" applyAlignment="1" applyProtection="1">
      <alignment horizontal="center" vertical="center" wrapText="1"/>
      <protection hidden="1"/>
    </xf>
    <xf numFmtId="182" fontId="12" fillId="0" borderId="104" xfId="12" applyNumberFormat="1" applyFont="1" applyBorder="1" applyAlignment="1" applyProtection="1">
      <alignment horizontal="center" vertical="center" wrapText="1"/>
      <protection hidden="1"/>
    </xf>
    <xf numFmtId="182" fontId="12" fillId="0" borderId="93" xfId="12" applyNumberFormat="1" applyFont="1" applyBorder="1" applyAlignment="1" applyProtection="1">
      <alignment horizontal="center" vertical="center" wrapText="1"/>
      <protection hidden="1"/>
    </xf>
    <xf numFmtId="1" fontId="12" fillId="0" borderId="105" xfId="1" applyNumberFormat="1" applyFont="1" applyBorder="1" applyAlignment="1" applyProtection="1">
      <alignment horizontal="center" vertical="center"/>
      <protection hidden="1"/>
    </xf>
    <xf numFmtId="182" fontId="12" fillId="0" borderId="106" xfId="12" applyNumberFormat="1" applyFont="1" applyBorder="1" applyAlignment="1" applyProtection="1">
      <alignment horizontal="center" vertical="center" wrapText="1"/>
      <protection hidden="1"/>
    </xf>
    <xf numFmtId="1" fontId="12" fillId="0" borderId="107" xfId="1" applyNumberFormat="1" applyFont="1" applyBorder="1" applyAlignment="1" applyProtection="1">
      <alignment horizontal="center" vertical="center"/>
      <protection hidden="1"/>
    </xf>
    <xf numFmtId="182" fontId="12" fillId="0" borderId="91" xfId="12" applyNumberFormat="1" applyFont="1" applyBorder="1" applyAlignment="1" applyProtection="1">
      <alignment horizontal="center" vertical="center" wrapText="1"/>
      <protection hidden="1"/>
    </xf>
    <xf numFmtId="1" fontId="12" fillId="0" borderId="108" xfId="1" applyNumberFormat="1" applyFont="1" applyBorder="1" applyAlignment="1" applyProtection="1">
      <alignment horizontal="center" vertical="center"/>
      <protection hidden="1"/>
    </xf>
    <xf numFmtId="0" fontId="12" fillId="0" borderId="98" xfId="1" applyFont="1" applyBorder="1" applyAlignment="1" applyProtection="1">
      <alignment horizontal="left" vertical="center" wrapText="1"/>
      <protection hidden="1"/>
    </xf>
    <xf numFmtId="0" fontId="12" fillId="0" borderId="98" xfId="12" applyFont="1" applyBorder="1" applyAlignment="1" applyProtection="1">
      <alignment horizontal="center" vertical="center" wrapText="1"/>
      <protection hidden="1"/>
    </xf>
    <xf numFmtId="1" fontId="12" fillId="0" borderId="98" xfId="12" applyNumberFormat="1" applyFont="1" applyBorder="1" applyAlignment="1" applyProtection="1">
      <alignment horizontal="center" vertical="center"/>
      <protection hidden="1"/>
    </xf>
    <xf numFmtId="2" fontId="12" fillId="0" borderId="98" xfId="12" applyNumberFormat="1" applyFont="1" applyBorder="1" applyAlignment="1" applyProtection="1">
      <alignment horizontal="center" vertical="center" wrapText="1"/>
      <protection hidden="1"/>
    </xf>
    <xf numFmtId="182" fontId="12" fillId="0" borderId="109" xfId="12" applyNumberFormat="1" applyFont="1" applyBorder="1" applyAlignment="1" applyProtection="1">
      <alignment horizontal="center" vertical="center" wrapText="1"/>
      <protection hidden="1"/>
    </xf>
    <xf numFmtId="180" fontId="20" fillId="0" borderId="110" xfId="3" applyNumberFormat="1" applyFont="1" applyBorder="1" applyAlignment="1">
      <alignment horizontal="center" vertical="center" wrapText="1"/>
    </xf>
    <xf numFmtId="0" fontId="12" fillId="14" borderId="89" xfId="12" applyFont="1" applyFill="1" applyBorder="1" applyAlignment="1" applyProtection="1">
      <alignment horizontal="center" vertical="center" wrapText="1"/>
      <protection hidden="1"/>
    </xf>
    <xf numFmtId="0" fontId="12" fillId="0" borderId="97" xfId="0" applyFont="1" applyBorder="1" applyAlignment="1" applyProtection="1">
      <alignment horizontal="left" vertical="center" wrapText="1"/>
      <protection hidden="1"/>
    </xf>
    <xf numFmtId="0" fontId="12" fillId="0" borderId="97" xfId="0" applyFont="1" applyBorder="1" applyAlignment="1" applyProtection="1">
      <alignment horizontal="center" vertical="center" wrapText="1"/>
      <protection hidden="1"/>
    </xf>
    <xf numFmtId="181" fontId="12" fillId="0" borderId="111" xfId="0" applyNumberFormat="1" applyFont="1" applyBorder="1" applyAlignment="1" applyProtection="1">
      <alignment horizontal="center" vertical="center"/>
      <protection hidden="1"/>
    </xf>
    <xf numFmtId="0" fontId="12" fillId="0" borderId="112" xfId="0" applyFont="1" applyBorder="1" applyAlignment="1" applyProtection="1">
      <alignment horizontal="left" vertical="center" wrapText="1"/>
      <protection hidden="1"/>
    </xf>
    <xf numFmtId="0" fontId="12" fillId="0" borderId="112" xfId="0" applyFont="1" applyBorder="1" applyAlignment="1" applyProtection="1">
      <alignment horizontal="center" vertical="center" wrapText="1"/>
      <protection hidden="1"/>
    </xf>
    <xf numFmtId="180" fontId="12" fillId="0" borderId="113" xfId="0" applyNumberFormat="1" applyFont="1" applyBorder="1" applyAlignment="1" applyProtection="1">
      <alignment horizontal="right" vertical="center"/>
      <protection hidden="1"/>
    </xf>
    <xf numFmtId="181" fontId="12" fillId="0" borderId="107" xfId="0" applyNumberFormat="1" applyFont="1" applyBorder="1" applyAlignment="1" applyProtection="1">
      <alignment horizontal="center" vertical="center"/>
      <protection hidden="1"/>
    </xf>
    <xf numFmtId="180" fontId="12" fillId="0" borderId="91" xfId="0" applyNumberFormat="1" applyFont="1" applyBorder="1" applyAlignment="1" applyProtection="1">
      <alignment horizontal="right" vertical="center"/>
      <protection hidden="1"/>
    </xf>
    <xf numFmtId="181" fontId="12" fillId="0" borderId="108" xfId="0" applyNumberFormat="1" applyFont="1" applyBorder="1" applyAlignment="1" applyProtection="1">
      <alignment horizontal="center" vertical="center"/>
      <protection hidden="1"/>
    </xf>
    <xf numFmtId="0" fontId="12" fillId="0" borderId="98" xfId="0" applyFont="1" applyBorder="1" applyAlignment="1" applyProtection="1">
      <alignment horizontal="left" vertical="center" wrapText="1"/>
      <protection hidden="1"/>
    </xf>
    <xf numFmtId="0" fontId="12" fillId="0" borderId="98" xfId="0" applyFont="1" applyBorder="1" applyAlignment="1" applyProtection="1">
      <alignment horizontal="center" vertical="center" wrapText="1"/>
      <protection hidden="1"/>
    </xf>
    <xf numFmtId="180" fontId="12" fillId="0" borderId="109" xfId="0" applyNumberFormat="1" applyFont="1" applyBorder="1" applyAlignment="1" applyProtection="1">
      <alignment horizontal="right" vertical="center"/>
      <protection hidden="1"/>
    </xf>
    <xf numFmtId="180" fontId="45" fillId="0" borderId="92" xfId="3" applyNumberFormat="1" applyFont="1" applyBorder="1" applyAlignment="1">
      <alignment horizontal="center" vertical="center" wrapText="1"/>
    </xf>
    <xf numFmtId="0" fontId="15" fillId="0" borderId="21" xfId="1" applyFont="1" applyBorder="1" applyAlignment="1">
      <alignment horizontal="center" vertical="center" wrapText="1"/>
    </xf>
    <xf numFmtId="0" fontId="46" fillId="0" borderId="21" xfId="1" applyFont="1" applyBorder="1" applyAlignment="1">
      <alignment horizontal="center" vertical="center" wrapText="1"/>
    </xf>
    <xf numFmtId="0" fontId="47" fillId="0" borderId="21" xfId="0" applyFont="1" applyBorder="1" applyAlignment="1">
      <alignment horizontal="left"/>
    </xf>
    <xf numFmtId="0" fontId="15" fillId="5" borderId="21" xfId="1" applyFont="1" applyFill="1" applyBorder="1" applyAlignment="1">
      <alignment horizontal="center" vertical="center" wrapText="1"/>
    </xf>
    <xf numFmtId="1" fontId="5" fillId="0" borderId="0" xfId="1" applyNumberFormat="1" applyFont="1" applyAlignment="1">
      <alignment horizontal="center" vertical="center" wrapText="1"/>
    </xf>
    <xf numFmtId="1" fontId="6" fillId="0" borderId="0" xfId="1" applyNumberFormat="1" applyFont="1" applyAlignment="1">
      <alignment horizontal="center" vertical="center" wrapText="1"/>
    </xf>
    <xf numFmtId="0" fontId="10" fillId="2" borderId="9" xfId="2" applyFont="1" applyFill="1" applyBorder="1" applyAlignment="1">
      <alignment horizontal="center" vertical="center" wrapText="1"/>
    </xf>
    <xf numFmtId="0" fontId="10" fillId="2" borderId="10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164" fontId="5" fillId="0" borderId="0" xfId="1" applyNumberFormat="1" applyFont="1" applyAlignment="1" applyProtection="1">
      <alignment horizontal="center" vertical="center" wrapText="1"/>
      <protection hidden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0" fontId="10" fillId="2" borderId="8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12" xfId="2" applyFont="1" applyFill="1" applyBorder="1" applyAlignment="1">
      <alignment horizontal="center" vertical="center" wrapText="1"/>
    </xf>
    <xf numFmtId="0" fontId="39" fillId="0" borderId="1" xfId="9" applyFont="1" applyBorder="1" applyAlignment="1">
      <alignment horizontal="left" wrapText="1"/>
    </xf>
    <xf numFmtId="0" fontId="39" fillId="0" borderId="2" xfId="9" applyFont="1" applyBorder="1" applyAlignment="1">
      <alignment horizontal="left"/>
    </xf>
    <xf numFmtId="0" fontId="39" fillId="0" borderId="3" xfId="9" applyFont="1" applyBorder="1" applyAlignment="1">
      <alignment horizontal="left"/>
    </xf>
    <xf numFmtId="0" fontId="27" fillId="5" borderId="39" xfId="23" applyNumberFormat="1" applyFont="1" applyFill="1" applyBorder="1" applyAlignment="1">
      <alignment vertical="center" wrapText="1"/>
    </xf>
    <xf numFmtId="0" fontId="27" fillId="5" borderId="26" xfId="23" applyNumberFormat="1" applyFont="1" applyFill="1" applyBorder="1" applyAlignment="1">
      <alignment vertical="center" wrapText="1"/>
    </xf>
    <xf numFmtId="0" fontId="27" fillId="5" borderId="43" xfId="23" applyNumberFormat="1" applyFont="1" applyFill="1" applyBorder="1" applyAlignment="1">
      <alignment vertical="center" wrapText="1"/>
    </xf>
    <xf numFmtId="0" fontId="27" fillId="5" borderId="32" xfId="23" applyNumberFormat="1" applyFont="1" applyFill="1" applyBorder="1" applyAlignment="1">
      <alignment vertical="center" wrapText="1"/>
    </xf>
    <xf numFmtId="0" fontId="27" fillId="5" borderId="21" xfId="23" applyNumberFormat="1" applyFont="1" applyFill="1" applyBorder="1" applyAlignment="1">
      <alignment vertical="center" wrapText="1"/>
    </xf>
    <xf numFmtId="0" fontId="27" fillId="5" borderId="31" xfId="23" applyNumberFormat="1" applyFont="1" applyFill="1" applyBorder="1" applyAlignment="1">
      <alignment vertical="center" wrapText="1"/>
    </xf>
    <xf numFmtId="3" fontId="6" fillId="5" borderId="47" xfId="10" applyNumberFormat="1" applyFont="1" applyFill="1" applyBorder="1" applyAlignment="1">
      <alignment horizontal="center" vertical="center" wrapText="1"/>
    </xf>
    <xf numFmtId="3" fontId="6" fillId="5" borderId="21" xfId="10" applyNumberFormat="1" applyFont="1" applyFill="1" applyBorder="1" applyAlignment="1">
      <alignment horizontal="center" vertical="center"/>
    </xf>
    <xf numFmtId="0" fontId="27" fillId="5" borderId="32" xfId="10" applyFont="1" applyFill="1" applyBorder="1" applyAlignment="1">
      <alignment vertical="center" wrapText="1"/>
    </xf>
    <xf numFmtId="0" fontId="27" fillId="5" borderId="21" xfId="10" applyFont="1" applyFill="1" applyBorder="1" applyAlignment="1">
      <alignment vertical="center" wrapText="1"/>
    </xf>
    <xf numFmtId="0" fontId="27" fillId="5" borderId="31" xfId="10" applyFont="1" applyFill="1" applyBorder="1" applyAlignment="1">
      <alignment vertical="center" wrapText="1"/>
    </xf>
    <xf numFmtId="3" fontId="6" fillId="5" borderId="77" xfId="10" applyNumberFormat="1" applyFont="1" applyFill="1" applyBorder="1" applyAlignment="1">
      <alignment horizontal="center" vertical="center"/>
    </xf>
    <xf numFmtId="3" fontId="6" fillId="5" borderId="81" xfId="10" applyNumberFormat="1" applyFont="1" applyFill="1" applyBorder="1" applyAlignment="1">
      <alignment horizontal="center" vertical="center"/>
    </xf>
    <xf numFmtId="3" fontId="6" fillId="5" borderId="4" xfId="10" applyNumberFormat="1" applyFont="1" applyFill="1" applyBorder="1" applyAlignment="1">
      <alignment horizontal="center" vertical="center"/>
    </xf>
    <xf numFmtId="3" fontId="6" fillId="5" borderId="60" xfId="10" applyNumberFormat="1" applyFont="1" applyFill="1" applyBorder="1" applyAlignment="1">
      <alignment horizontal="center" vertical="center"/>
    </xf>
    <xf numFmtId="3" fontId="6" fillId="5" borderId="11" xfId="10" applyNumberFormat="1" applyFont="1" applyFill="1" applyBorder="1" applyAlignment="1">
      <alignment horizontal="center" vertical="center"/>
    </xf>
    <xf numFmtId="3" fontId="6" fillId="5" borderId="59" xfId="10" applyNumberFormat="1" applyFont="1" applyFill="1" applyBorder="1" applyAlignment="1">
      <alignment horizontal="center" vertical="center"/>
    </xf>
    <xf numFmtId="177" fontId="6" fillId="5" borderId="25" xfId="21" applyNumberFormat="1" applyFont="1" applyFill="1" applyBorder="1" applyAlignment="1">
      <alignment horizontal="center" vertical="center"/>
    </xf>
    <xf numFmtId="177" fontId="6" fillId="5" borderId="6" xfId="21" applyNumberFormat="1" applyFont="1" applyFill="1" applyBorder="1" applyAlignment="1">
      <alignment horizontal="center" vertical="center"/>
    </xf>
    <xf numFmtId="177" fontId="6" fillId="5" borderId="13" xfId="21" applyNumberFormat="1" applyFont="1" applyFill="1" applyBorder="1" applyAlignment="1">
      <alignment horizontal="center" vertical="center"/>
    </xf>
    <xf numFmtId="9" fontId="27" fillId="5" borderId="82" xfId="36" applyFont="1" applyFill="1" applyBorder="1" applyAlignment="1">
      <alignment horizontal="center" vertical="center"/>
    </xf>
    <xf numFmtId="9" fontId="27" fillId="5" borderId="10" xfId="36" applyFont="1" applyFill="1" applyBorder="1" applyAlignment="1">
      <alignment horizontal="center" vertical="center"/>
    </xf>
    <xf numFmtId="9" fontId="27" fillId="5" borderId="14" xfId="36" applyFont="1" applyFill="1" applyBorder="1" applyAlignment="1">
      <alignment horizontal="center" vertical="center"/>
    </xf>
    <xf numFmtId="3" fontId="6" fillId="5" borderId="1" xfId="10" applyNumberFormat="1" applyFont="1" applyFill="1" applyBorder="1" applyAlignment="1">
      <alignment horizontal="center" vertical="center" wrapText="1"/>
    </xf>
    <xf numFmtId="3" fontId="6" fillId="5" borderId="3" xfId="10" applyNumberFormat="1" applyFont="1" applyFill="1" applyBorder="1" applyAlignment="1">
      <alignment horizontal="center" vertical="center" wrapText="1"/>
    </xf>
    <xf numFmtId="0" fontId="27" fillId="5" borderId="54" xfId="10" applyFont="1" applyFill="1" applyBorder="1" applyAlignment="1">
      <alignment vertical="center" wrapText="1"/>
    </xf>
    <xf numFmtId="0" fontId="27" fillId="5" borderId="35" xfId="10" applyFont="1" applyFill="1" applyBorder="1" applyAlignment="1">
      <alignment vertical="center" wrapText="1"/>
    </xf>
    <xf numFmtId="0" fontId="27" fillId="5" borderId="55" xfId="10" applyFont="1" applyFill="1" applyBorder="1" applyAlignment="1">
      <alignment vertical="center" wrapText="1"/>
    </xf>
    <xf numFmtId="3" fontId="6" fillId="5" borderId="62" xfId="10" applyNumberFormat="1" applyFont="1" applyFill="1" applyBorder="1" applyAlignment="1">
      <alignment horizontal="center" vertical="center"/>
    </xf>
    <xf numFmtId="3" fontId="6" fillId="5" borderId="35" xfId="10" applyNumberFormat="1" applyFont="1" applyFill="1" applyBorder="1" applyAlignment="1">
      <alignment horizontal="center" vertical="center"/>
    </xf>
    <xf numFmtId="0" fontId="6" fillId="5" borderId="47" xfId="10" applyFont="1" applyFill="1" applyBorder="1" applyAlignment="1">
      <alignment horizontal="center" vertical="center" wrapText="1"/>
    </xf>
    <xf numFmtId="0" fontId="6" fillId="5" borderId="21" xfId="10" applyFont="1" applyFill="1" applyBorder="1" applyAlignment="1">
      <alignment horizontal="center" vertical="center"/>
    </xf>
    <xf numFmtId="4" fontId="40" fillId="0" borderId="1" xfId="12" applyNumberFormat="1" applyFont="1" applyBorder="1" applyAlignment="1">
      <alignment horizontal="center" vertical="center"/>
    </xf>
    <xf numFmtId="4" fontId="40" fillId="0" borderId="2" xfId="12" applyNumberFormat="1" applyFont="1" applyBorder="1" applyAlignment="1">
      <alignment horizontal="center" vertical="center"/>
    </xf>
    <xf numFmtId="186" fontId="40" fillId="0" borderId="1" xfId="31" applyFont="1" applyFill="1" applyBorder="1" applyAlignment="1" applyProtection="1">
      <alignment horizontal="center" vertical="center" wrapText="1"/>
    </xf>
    <xf numFmtId="186" fontId="40" fillId="0" borderId="3" xfId="31" applyFont="1" applyFill="1" applyBorder="1" applyAlignment="1" applyProtection="1">
      <alignment horizontal="center" vertical="center" wrapText="1"/>
    </xf>
    <xf numFmtId="4" fontId="40" fillId="0" borderId="1" xfId="12" applyNumberFormat="1" applyFont="1" applyBorder="1" applyAlignment="1">
      <alignment horizontal="left" vertical="center"/>
    </xf>
    <xf numFmtId="4" fontId="40" fillId="0" borderId="2" xfId="12" applyNumberFormat="1" applyFont="1" applyBorder="1" applyAlignment="1">
      <alignment horizontal="left" vertical="center"/>
    </xf>
    <xf numFmtId="186" fontId="40" fillId="0" borderId="1" xfId="31" applyFont="1" applyFill="1" applyBorder="1" applyAlignment="1" applyProtection="1">
      <alignment horizontal="left" vertical="center" wrapText="1"/>
    </xf>
    <xf numFmtId="186" fontId="40" fillId="0" borderId="3" xfId="31" applyFont="1" applyFill="1" applyBorder="1" applyAlignment="1" applyProtection="1">
      <alignment horizontal="left" vertical="center" wrapText="1"/>
    </xf>
    <xf numFmtId="3" fontId="6" fillId="5" borderId="70" xfId="10" applyNumberFormat="1" applyFont="1" applyFill="1" applyBorder="1" applyAlignment="1">
      <alignment horizontal="center" vertical="center" wrapText="1"/>
    </xf>
    <xf numFmtId="3" fontId="6" fillId="5" borderId="71" xfId="10" applyNumberFormat="1" applyFont="1" applyFill="1" applyBorder="1" applyAlignment="1">
      <alignment horizontal="center" vertical="center" wrapText="1"/>
    </xf>
    <xf numFmtId="3" fontId="6" fillId="5" borderId="72" xfId="10" applyNumberFormat="1" applyFont="1" applyFill="1" applyBorder="1" applyAlignment="1">
      <alignment horizontal="center" vertical="center" wrapText="1"/>
    </xf>
    <xf numFmtId="186" fontId="40" fillId="0" borderId="22" xfId="31" applyFont="1" applyFill="1" applyBorder="1" applyAlignment="1" applyProtection="1">
      <alignment horizontal="center" vertical="center" wrapText="1"/>
    </xf>
    <xf numFmtId="186" fontId="40" fillId="0" borderId="19" xfId="31" applyFont="1" applyFill="1" applyBorder="1" applyAlignment="1" applyProtection="1">
      <alignment horizontal="center" vertical="center" wrapText="1"/>
    </xf>
    <xf numFmtId="4" fontId="40" fillId="0" borderId="70" xfId="12" applyNumberFormat="1" applyFont="1" applyBorder="1" applyAlignment="1">
      <alignment horizontal="left" vertical="center"/>
    </xf>
    <xf numFmtId="4" fontId="40" fillId="0" borderId="71" xfId="12" applyNumberFormat="1" applyFont="1" applyBorder="1" applyAlignment="1">
      <alignment horizontal="left" vertical="center"/>
    </xf>
    <xf numFmtId="4" fontId="40" fillId="0" borderId="76" xfId="12" applyNumberFormat="1" applyFont="1" applyBorder="1" applyAlignment="1">
      <alignment horizontal="left" vertical="center"/>
    </xf>
    <xf numFmtId="186" fontId="40" fillId="0" borderId="70" xfId="31" applyFont="1" applyFill="1" applyBorder="1" applyAlignment="1" applyProtection="1">
      <alignment horizontal="center" vertical="center" wrapText="1"/>
    </xf>
    <xf numFmtId="186" fontId="40" fillId="0" borderId="72" xfId="31" applyFont="1" applyFill="1" applyBorder="1" applyAlignment="1" applyProtection="1">
      <alignment horizontal="center" vertical="center" wrapText="1"/>
    </xf>
    <xf numFmtId="4" fontId="40" fillId="0" borderId="46" xfId="12" applyNumberFormat="1" applyFont="1" applyBorder="1" applyAlignment="1">
      <alignment horizontal="left" vertical="center"/>
    </xf>
    <xf numFmtId="4" fontId="40" fillId="0" borderId="45" xfId="12" applyNumberFormat="1" applyFont="1" applyBorder="1" applyAlignment="1">
      <alignment horizontal="left" vertical="center"/>
    </xf>
    <xf numFmtId="186" fontId="40" fillId="0" borderId="46" xfId="32" applyFont="1" applyFill="1" applyBorder="1" applyAlignment="1" applyProtection="1">
      <alignment horizontal="center" vertical="center" wrapText="1"/>
    </xf>
    <xf numFmtId="186" fontId="40" fillId="0" borderId="40" xfId="32" applyFont="1" applyFill="1" applyBorder="1" applyAlignment="1" applyProtection="1">
      <alignment horizontal="center" vertical="center" wrapText="1"/>
    </xf>
    <xf numFmtId="4" fontId="37" fillId="0" borderId="21" xfId="28" applyNumberFormat="1" applyFont="1" applyBorder="1" applyAlignment="1">
      <alignment horizontal="left" vertical="center" wrapText="1"/>
    </xf>
    <xf numFmtId="186" fontId="37" fillId="0" borderId="21" xfId="31" applyFont="1" applyFill="1" applyBorder="1" applyAlignment="1" applyProtection="1">
      <alignment horizontal="left" vertical="center" wrapText="1"/>
    </xf>
    <xf numFmtId="186" fontId="2" fillId="0" borderId="31" xfId="34" applyNumberFormat="1" applyBorder="1" applyAlignment="1">
      <alignment horizontal="left" vertical="center" wrapText="1"/>
    </xf>
    <xf numFmtId="4" fontId="37" fillId="0" borderId="26" xfId="28" applyNumberFormat="1" applyFont="1" applyBorder="1" applyAlignment="1">
      <alignment horizontal="left" vertical="center" wrapText="1"/>
    </xf>
    <xf numFmtId="186" fontId="37" fillId="0" borderId="26" xfId="31" applyFont="1" applyFill="1" applyBorder="1" applyAlignment="1" applyProtection="1">
      <alignment horizontal="left" vertical="center" wrapText="1"/>
    </xf>
    <xf numFmtId="186" fontId="2" fillId="0" borderId="43" xfId="34" applyNumberFormat="1" applyBorder="1" applyAlignment="1">
      <alignment horizontal="left" vertical="center" wrapText="1"/>
    </xf>
    <xf numFmtId="3" fontId="40" fillId="0" borderId="73" xfId="28" applyNumberFormat="1" applyFont="1" applyBorder="1" applyAlignment="1">
      <alignment horizontal="left" vertical="center"/>
    </xf>
    <xf numFmtId="3" fontId="40" fillId="0" borderId="13" xfId="28" applyNumberFormat="1" applyFont="1" applyBorder="1" applyAlignment="1">
      <alignment horizontal="left" vertical="center"/>
    </xf>
    <xf numFmtId="3" fontId="40" fillId="0" borderId="14" xfId="28" applyNumberFormat="1" applyFont="1" applyBorder="1" applyAlignment="1">
      <alignment horizontal="left" vertical="center"/>
    </xf>
    <xf numFmtId="186" fontId="40" fillId="0" borderId="13" xfId="31" applyFont="1" applyFill="1" applyBorder="1" applyAlignment="1" applyProtection="1">
      <alignment horizontal="left" vertical="center" wrapText="1"/>
    </xf>
    <xf numFmtId="188" fontId="2" fillId="0" borderId="14" xfId="34" applyBorder="1" applyAlignment="1">
      <alignment horizontal="left" vertical="center" wrapText="1"/>
    </xf>
    <xf numFmtId="3" fontId="40" fillId="0" borderId="1" xfId="28" applyNumberFormat="1" applyFont="1" applyBorder="1" applyAlignment="1">
      <alignment horizontal="center" vertical="center"/>
    </xf>
    <xf numFmtId="3" fontId="40" fillId="0" borderId="2" xfId="28" applyNumberFormat="1" applyFont="1" applyBorder="1" applyAlignment="1">
      <alignment horizontal="center" vertical="center"/>
    </xf>
    <xf numFmtId="3" fontId="40" fillId="0" borderId="3" xfId="28" applyNumberFormat="1" applyFont="1" applyBorder="1" applyAlignment="1">
      <alignment horizontal="center" vertical="center"/>
    </xf>
    <xf numFmtId="0" fontId="22" fillId="0" borderId="79" xfId="26" applyFont="1" applyBorder="1" applyAlignment="1">
      <alignment horizontal="center" vertical="center" wrapText="1" shrinkToFit="1"/>
    </xf>
    <xf numFmtId="0" fontId="22" fillId="0" borderId="7" xfId="26" applyFont="1" applyBorder="1" applyAlignment="1">
      <alignment horizontal="center" vertical="center" wrapText="1" shrinkToFit="1"/>
    </xf>
    <xf numFmtId="0" fontId="22" fillId="0" borderId="9" xfId="26" applyFont="1" applyBorder="1" applyAlignment="1">
      <alignment horizontal="center" vertical="center" wrapText="1" shrinkToFit="1"/>
    </xf>
    <xf numFmtId="0" fontId="5" fillId="0" borderId="1" xfId="26" applyFont="1" applyBorder="1" applyAlignment="1">
      <alignment horizontal="left" vertical="center" wrapText="1"/>
    </xf>
    <xf numFmtId="0" fontId="5" fillId="0" borderId="2" xfId="26" applyFont="1" applyBorder="1" applyAlignment="1">
      <alignment horizontal="left" vertical="center" wrapText="1"/>
    </xf>
    <xf numFmtId="0" fontId="5" fillId="0" borderId="3" xfId="26" applyFont="1" applyBorder="1" applyAlignment="1">
      <alignment horizontal="left" vertical="center" wrapText="1"/>
    </xf>
    <xf numFmtId="0" fontId="5" fillId="0" borderId="38" xfId="26" applyFont="1" applyBorder="1" applyAlignment="1">
      <alignment horizontal="center" vertical="center" wrapText="1"/>
    </xf>
    <xf numFmtId="0" fontId="5" fillId="0" borderId="65" xfId="26" applyFont="1" applyBorder="1" applyAlignment="1">
      <alignment horizontal="center" vertical="center" wrapText="1"/>
    </xf>
    <xf numFmtId="0" fontId="5" fillId="0" borderId="8" xfId="26" applyFont="1" applyBorder="1" applyAlignment="1">
      <alignment horizontal="left" vertical="center" wrapText="1"/>
    </xf>
    <xf numFmtId="0" fontId="5" fillId="0" borderId="22" xfId="26" applyFont="1" applyBorder="1" applyAlignment="1">
      <alignment horizontal="left" vertical="center" wrapText="1"/>
    </xf>
    <xf numFmtId="0" fontId="5" fillId="0" borderId="19" xfId="26" applyFont="1" applyBorder="1" applyAlignment="1">
      <alignment horizontal="left" vertical="center" wrapText="1"/>
    </xf>
    <xf numFmtId="4" fontId="37" fillId="0" borderId="80" xfId="28" applyNumberFormat="1" applyFont="1" applyBorder="1" applyAlignment="1">
      <alignment horizontal="left" vertical="center" wrapText="1"/>
    </xf>
    <xf numFmtId="4" fontId="37" fillId="0" borderId="62" xfId="28" applyNumberFormat="1" applyFont="1" applyBorder="1" applyAlignment="1">
      <alignment horizontal="left" vertical="center" wrapText="1"/>
    </xf>
    <xf numFmtId="4" fontId="43" fillId="0" borderId="77" xfId="12" applyNumberFormat="1" applyFont="1" applyBorder="1" applyAlignment="1">
      <alignment horizontal="left" vertical="center" wrapText="1"/>
    </xf>
    <xf numFmtId="4" fontId="43" fillId="0" borderId="56" xfId="12" applyNumberFormat="1" applyFont="1" applyBorder="1" applyAlignment="1">
      <alignment horizontal="left" vertical="center" wrapText="1"/>
    </xf>
    <xf numFmtId="186" fontId="43" fillId="0" borderId="77" xfId="31" applyFont="1" applyFill="1" applyBorder="1" applyAlignment="1" applyProtection="1">
      <alignment horizontal="center" vertical="center" wrapText="1"/>
    </xf>
    <xf numFmtId="186" fontId="43" fillId="0" borderId="78" xfId="31" applyFont="1" applyFill="1" applyBorder="1" applyAlignment="1" applyProtection="1">
      <alignment horizontal="center" vertical="center" wrapText="1"/>
    </xf>
    <xf numFmtId="4" fontId="40" fillId="0" borderId="1" xfId="12" applyNumberFormat="1" applyFont="1" applyBorder="1" applyAlignment="1">
      <alignment horizontal="left" vertical="center" wrapText="1"/>
    </xf>
    <xf numFmtId="4" fontId="40" fillId="0" borderId="2" xfId="12" applyNumberFormat="1" applyFont="1" applyBorder="1" applyAlignment="1">
      <alignment horizontal="left" vertical="center" wrapText="1"/>
    </xf>
    <xf numFmtId="4" fontId="43" fillId="0" borderId="42" xfId="12" applyNumberFormat="1" applyFont="1" applyBorder="1" applyAlignment="1">
      <alignment horizontal="left" vertical="center"/>
    </xf>
    <xf numFmtId="4" fontId="43" fillId="0" borderId="41" xfId="12" applyNumberFormat="1" applyFont="1" applyBorder="1" applyAlignment="1">
      <alignment horizontal="left" vertical="center"/>
    </xf>
    <xf numFmtId="186" fontId="43" fillId="0" borderId="42" xfId="31" applyFont="1" applyFill="1" applyBorder="1" applyAlignment="1" applyProtection="1">
      <alignment horizontal="center" vertical="center" wrapText="1"/>
    </xf>
    <xf numFmtId="186" fontId="43" fillId="0" borderId="33" xfId="31" applyFont="1" applyFill="1" applyBorder="1" applyAlignment="1" applyProtection="1">
      <alignment horizontal="center" vertical="center" wrapText="1"/>
    </xf>
    <xf numFmtId="186" fontId="37" fillId="0" borderId="26" xfId="31" applyFont="1" applyFill="1" applyBorder="1" applyAlignment="1" applyProtection="1">
      <alignment horizontal="center" vertical="center" wrapText="1"/>
    </xf>
    <xf numFmtId="186" fontId="37" fillId="0" borderId="43" xfId="31" applyFont="1" applyFill="1" applyBorder="1" applyAlignment="1" applyProtection="1">
      <alignment horizontal="center" vertical="center" wrapText="1"/>
    </xf>
    <xf numFmtId="186" fontId="40" fillId="0" borderId="71" xfId="31" applyFont="1" applyFill="1" applyBorder="1" applyAlignment="1" applyProtection="1">
      <alignment horizontal="center" vertical="center"/>
    </xf>
    <xf numFmtId="186" fontId="40" fillId="0" borderId="72" xfId="31" applyFont="1" applyFill="1" applyBorder="1" applyAlignment="1" applyProtection="1">
      <alignment horizontal="center" vertical="center"/>
    </xf>
    <xf numFmtId="4" fontId="37" fillId="0" borderId="76" xfId="12" applyNumberFormat="1" applyFont="1" applyBorder="1" applyAlignment="1">
      <alignment horizontal="left" vertical="center" wrapText="1"/>
    </xf>
    <xf numFmtId="4" fontId="37" fillId="0" borderId="61" xfId="12" applyNumberFormat="1" applyFont="1" applyBorder="1" applyAlignment="1">
      <alignment horizontal="left" vertical="center" wrapText="1"/>
    </xf>
    <xf numFmtId="186" fontId="37" fillId="0" borderId="21" xfId="31" applyFont="1" applyFill="1" applyBorder="1" applyAlignment="1" applyProtection="1">
      <alignment horizontal="center" vertical="center" wrapText="1"/>
    </xf>
    <xf numFmtId="186" fontId="37" fillId="0" borderId="31" xfId="31" applyFont="1" applyFill="1" applyBorder="1" applyAlignment="1" applyProtection="1">
      <alignment horizontal="center" vertical="center" wrapText="1"/>
    </xf>
    <xf numFmtId="4" fontId="37" fillId="0" borderId="64" xfId="28" applyNumberFormat="1" applyFont="1" applyBorder="1" applyAlignment="1">
      <alignment horizontal="left" vertical="center" wrapText="1"/>
    </xf>
    <xf numFmtId="4" fontId="37" fillId="0" borderId="47" xfId="28" applyNumberFormat="1" applyFont="1" applyBorder="1" applyAlignment="1">
      <alignment horizontal="left" vertical="center" wrapText="1"/>
    </xf>
    <xf numFmtId="186" fontId="37" fillId="0" borderId="64" xfId="31" applyFont="1" applyFill="1" applyBorder="1" applyAlignment="1" applyProtection="1">
      <alignment horizontal="left" vertical="center" wrapText="1"/>
    </xf>
    <xf numFmtId="186" fontId="37" fillId="0" borderId="40" xfId="31" applyFont="1" applyFill="1" applyBorder="1" applyAlignment="1" applyProtection="1">
      <alignment horizontal="left" vertical="center" wrapText="1"/>
    </xf>
    <xf numFmtId="4" fontId="37" fillId="0" borderId="74" xfId="28" applyNumberFormat="1" applyFont="1" applyBorder="1" applyAlignment="1">
      <alignment horizontal="left" vertical="center" wrapText="1"/>
    </xf>
    <xf numFmtId="4" fontId="37" fillId="0" borderId="75" xfId="28" applyNumberFormat="1" applyFont="1" applyBorder="1" applyAlignment="1">
      <alignment horizontal="left" vertical="center" wrapText="1"/>
    </xf>
    <xf numFmtId="186" fontId="37" fillId="0" borderId="63" xfId="31" applyFont="1" applyFill="1" applyBorder="1" applyAlignment="1" applyProtection="1">
      <alignment horizontal="left" vertical="center" wrapText="1"/>
    </xf>
    <xf numFmtId="186" fontId="2" fillId="0" borderId="58" xfId="34" applyNumberFormat="1" applyBorder="1" applyAlignment="1">
      <alignment horizontal="left" vertical="center" wrapText="1"/>
    </xf>
    <xf numFmtId="3" fontId="40" fillId="0" borderId="70" xfId="28" applyNumberFormat="1" applyFont="1" applyBorder="1" applyAlignment="1">
      <alignment vertical="center"/>
    </xf>
    <xf numFmtId="3" fontId="40" fillId="0" borderId="71" xfId="28" applyNumberFormat="1" applyFont="1" applyBorder="1" applyAlignment="1">
      <alignment vertical="center"/>
    </xf>
    <xf numFmtId="3" fontId="40" fillId="0" borderId="72" xfId="28" applyNumberFormat="1" applyFont="1" applyBorder="1" applyAlignment="1">
      <alignment vertical="center"/>
    </xf>
    <xf numFmtId="4" fontId="37" fillId="0" borderId="35" xfId="28" applyNumberFormat="1" applyFont="1" applyBorder="1" applyAlignment="1">
      <alignment horizontal="left" vertical="center" wrapText="1"/>
    </xf>
    <xf numFmtId="3" fontId="40" fillId="0" borderId="73" xfId="28" applyNumberFormat="1" applyFont="1" applyBorder="1" applyAlignment="1">
      <alignment vertical="center"/>
    </xf>
    <xf numFmtId="3" fontId="40" fillId="0" borderId="13" xfId="28" applyNumberFormat="1" applyFont="1" applyBorder="1" applyAlignment="1">
      <alignment vertical="center"/>
    </xf>
    <xf numFmtId="3" fontId="40" fillId="0" borderId="14" xfId="28" applyNumberFormat="1" applyFont="1" applyBorder="1" applyAlignment="1">
      <alignment vertical="center"/>
    </xf>
    <xf numFmtId="186" fontId="40" fillId="0" borderId="11" xfId="31" applyFont="1" applyFill="1" applyBorder="1" applyAlignment="1" applyProtection="1">
      <alignment horizontal="center" vertical="center" wrapText="1"/>
    </xf>
    <xf numFmtId="186" fontId="40" fillId="0" borderId="28" xfId="31" applyFont="1" applyFill="1" applyBorder="1" applyAlignment="1" applyProtection="1">
      <alignment horizontal="center" vertical="center" wrapText="1"/>
    </xf>
    <xf numFmtId="0" fontId="5" fillId="0" borderId="11" xfId="26" applyFont="1" applyBorder="1" applyAlignment="1">
      <alignment horizontal="center" vertical="center" wrapText="1"/>
    </xf>
    <xf numFmtId="0" fontId="5" fillId="0" borderId="59" xfId="26" applyFont="1" applyBorder="1" applyAlignment="1">
      <alignment horizontal="center" vertical="center" wrapText="1"/>
    </xf>
    <xf numFmtId="0" fontId="5" fillId="0" borderId="12" xfId="26" applyFont="1" applyBorder="1" applyAlignment="1">
      <alignment horizontal="left" vertical="center" wrapText="1"/>
    </xf>
    <xf numFmtId="0" fontId="5" fillId="0" borderId="29" xfId="26" applyFont="1" applyBorder="1" applyAlignment="1">
      <alignment horizontal="left" vertical="center" wrapText="1"/>
    </xf>
    <xf numFmtId="0" fontId="5" fillId="0" borderId="28" xfId="26" applyFont="1" applyBorder="1" applyAlignment="1">
      <alignment horizontal="left" vertical="center" wrapText="1"/>
    </xf>
    <xf numFmtId="0" fontId="18" fillId="0" borderId="21" xfId="9" applyFont="1" applyBorder="1" applyAlignment="1">
      <alignment horizontal="center" vertical="center"/>
    </xf>
    <xf numFmtId="0" fontId="18" fillId="0" borderId="25" xfId="9" applyFont="1" applyBorder="1" applyAlignment="1">
      <alignment horizontal="center" vertical="center"/>
    </xf>
    <xf numFmtId="0" fontId="18" fillId="0" borderId="63" xfId="9" applyFont="1" applyBorder="1" applyAlignment="1">
      <alignment horizontal="center" vertical="center"/>
    </xf>
    <xf numFmtId="0" fontId="11" fillId="0" borderId="21" xfId="26" applyFont="1" applyBorder="1" applyAlignment="1">
      <alignment horizontal="center" vertical="center" wrapText="1"/>
    </xf>
    <xf numFmtId="0" fontId="11" fillId="0" borderId="26" xfId="26" applyFont="1" applyBorder="1" applyAlignment="1">
      <alignment horizontal="center" vertical="center" wrapText="1"/>
    </xf>
    <xf numFmtId="0" fontId="5" fillId="0" borderId="38" xfId="26" applyFont="1" applyBorder="1" applyAlignment="1">
      <alignment horizontal="left" vertical="center" wrapText="1"/>
    </xf>
    <xf numFmtId="186" fontId="37" fillId="0" borderId="35" xfId="31" applyFont="1" applyFill="1" applyBorder="1" applyAlignment="1" applyProtection="1">
      <alignment horizontal="center" vertical="center" wrapText="1"/>
    </xf>
    <xf numFmtId="186" fontId="37" fillId="0" borderId="55" xfId="31" applyFont="1" applyFill="1" applyBorder="1" applyAlignment="1" applyProtection="1">
      <alignment horizontal="center" vertical="center" wrapText="1"/>
    </xf>
    <xf numFmtId="165" fontId="12" fillId="0" borderId="35" xfId="27" applyFont="1" applyFill="1" applyBorder="1" applyAlignment="1">
      <alignment horizontal="center" vertical="center" wrapText="1"/>
    </xf>
    <xf numFmtId="165" fontId="12" fillId="0" borderId="21" xfId="27" applyFont="1" applyFill="1" applyBorder="1" applyAlignment="1">
      <alignment horizontal="center" vertical="center" wrapText="1"/>
    </xf>
    <xf numFmtId="165" fontId="12" fillId="0" borderId="26" xfId="27" applyFont="1" applyFill="1" applyBorder="1" applyAlignment="1">
      <alignment horizontal="center" vertical="center" wrapText="1"/>
    </xf>
    <xf numFmtId="0" fontId="12" fillId="0" borderId="35" xfId="26" applyFont="1" applyBorder="1" applyAlignment="1">
      <alignment horizontal="center" vertical="center"/>
    </xf>
    <xf numFmtId="0" fontId="12" fillId="0" borderId="55" xfId="26" applyFont="1" applyBorder="1" applyAlignment="1">
      <alignment horizontal="center" vertical="center"/>
    </xf>
    <xf numFmtId="0" fontId="12" fillId="0" borderId="21" xfId="26" applyFont="1" applyBorder="1" applyAlignment="1">
      <alignment horizontal="center" vertical="center"/>
    </xf>
    <xf numFmtId="0" fontId="12" fillId="0" borderId="31" xfId="26" applyFont="1" applyBorder="1" applyAlignment="1">
      <alignment horizontal="center" vertical="center"/>
    </xf>
    <xf numFmtId="0" fontId="12" fillId="0" borderId="26" xfId="26" applyFont="1" applyBorder="1" applyAlignment="1">
      <alignment horizontal="center" vertical="center"/>
    </xf>
    <xf numFmtId="0" fontId="12" fillId="0" borderId="43" xfId="26" applyFont="1" applyBorder="1" applyAlignment="1">
      <alignment horizontal="center" vertical="center"/>
    </xf>
    <xf numFmtId="0" fontId="18" fillId="5" borderId="1" xfId="9" applyFont="1" applyFill="1" applyBorder="1" applyAlignment="1">
      <alignment horizontal="center" vertical="center"/>
    </xf>
    <xf numFmtId="0" fontId="18" fillId="5" borderId="2" xfId="9" applyFont="1" applyFill="1" applyBorder="1" applyAlignment="1">
      <alignment horizontal="center" vertical="center"/>
    </xf>
    <xf numFmtId="0" fontId="18" fillId="5" borderId="3" xfId="9" applyFont="1" applyFill="1" applyBorder="1" applyAlignment="1">
      <alignment horizontal="center" vertical="center"/>
    </xf>
    <xf numFmtId="0" fontId="22" fillId="13" borderId="70" xfId="26" applyFont="1" applyFill="1" applyBorder="1" applyAlignment="1">
      <alignment horizontal="center" vertical="center" wrapText="1" shrinkToFit="1"/>
    </xf>
    <xf numFmtId="0" fontId="22" fillId="13" borderId="71" xfId="26" applyFont="1" applyFill="1" applyBorder="1" applyAlignment="1">
      <alignment horizontal="center" vertical="center" wrapText="1" shrinkToFit="1"/>
    </xf>
    <xf numFmtId="0" fontId="22" fillId="13" borderId="72" xfId="26" applyFont="1" applyFill="1" applyBorder="1" applyAlignment="1">
      <alignment horizontal="center" vertical="center" wrapText="1" shrinkToFit="1"/>
    </xf>
    <xf numFmtId="0" fontId="12" fillId="0" borderId="54" xfId="26" applyFont="1" applyBorder="1" applyAlignment="1">
      <alignment horizontal="center" vertical="center" wrapText="1"/>
    </xf>
    <xf numFmtId="0" fontId="16" fillId="0" borderId="32" xfId="26" applyFont="1" applyBorder="1" applyAlignment="1">
      <alignment horizontal="center" vertical="center" wrapText="1"/>
    </xf>
    <xf numFmtId="0" fontId="16" fillId="0" borderId="39" xfId="26" applyFont="1" applyBorder="1" applyAlignment="1">
      <alignment horizontal="center" vertical="center" wrapText="1"/>
    </xf>
    <xf numFmtId="0" fontId="12" fillId="0" borderId="35" xfId="26" applyFont="1" applyBorder="1" applyAlignment="1">
      <alignment horizontal="center" vertical="center" wrapText="1"/>
    </xf>
    <xf numFmtId="0" fontId="16" fillId="0" borderId="21" xfId="26" applyFont="1" applyBorder="1" applyAlignment="1">
      <alignment horizontal="center" vertical="center" wrapText="1"/>
    </xf>
    <xf numFmtId="0" fontId="16" fillId="0" borderId="26" xfId="26" applyFont="1" applyBorder="1" applyAlignment="1">
      <alignment horizontal="center" vertical="center" wrapText="1"/>
    </xf>
    <xf numFmtId="184" fontId="12" fillId="0" borderId="35" xfId="26" applyNumberFormat="1" applyFont="1" applyBorder="1" applyAlignment="1">
      <alignment horizontal="center" vertical="center" wrapText="1"/>
    </xf>
    <xf numFmtId="184" fontId="12" fillId="0" borderId="21" xfId="26" applyNumberFormat="1" applyFont="1" applyBorder="1" applyAlignment="1">
      <alignment horizontal="center" vertical="center" wrapText="1"/>
    </xf>
    <xf numFmtId="184" fontId="12" fillId="0" borderId="26" xfId="26" applyNumberFormat="1" applyFont="1" applyBorder="1" applyAlignment="1">
      <alignment horizontal="center" vertical="center" wrapText="1"/>
    </xf>
    <xf numFmtId="0" fontId="7" fillId="12" borderId="54" xfId="26" applyFont="1" applyFill="1" applyBorder="1" applyAlignment="1">
      <alignment horizontal="center" vertical="center" wrapText="1" shrinkToFit="1"/>
    </xf>
    <xf numFmtId="0" fontId="7" fillId="12" borderId="35" xfId="26" applyFont="1" applyFill="1" applyBorder="1" applyAlignment="1">
      <alignment horizontal="center" vertical="center" wrapText="1" shrinkToFit="1"/>
    </xf>
    <xf numFmtId="0" fontId="7" fillId="12" borderId="55" xfId="26" applyFont="1" applyFill="1" applyBorder="1" applyAlignment="1">
      <alignment horizontal="center" vertical="center" wrapText="1" shrinkToFit="1"/>
    </xf>
    <xf numFmtId="0" fontId="31" fillId="12" borderId="39" xfId="26" applyFont="1" applyFill="1" applyBorder="1" applyAlignment="1">
      <alignment horizontal="center" vertical="center" wrapText="1" shrinkToFit="1"/>
    </xf>
    <xf numFmtId="0" fontId="31" fillId="12" borderId="26" xfId="26" applyFont="1" applyFill="1" applyBorder="1" applyAlignment="1">
      <alignment horizontal="center" vertical="center" wrapText="1" shrinkToFit="1"/>
    </xf>
    <xf numFmtId="0" fontId="31" fillId="12" borderId="43" xfId="26" applyFont="1" applyFill="1" applyBorder="1" applyAlignment="1">
      <alignment horizontal="center" vertical="center" wrapText="1" shrinkToFit="1"/>
    </xf>
    <xf numFmtId="0" fontId="28" fillId="0" borderId="66" xfId="25" applyFont="1" applyBorder="1" applyAlignment="1">
      <alignment horizontal="center" wrapText="1"/>
    </xf>
    <xf numFmtId="0" fontId="28" fillId="0" borderId="67" xfId="25" applyFont="1" applyBorder="1" applyAlignment="1">
      <alignment horizontal="center" wrapText="1"/>
    </xf>
    <xf numFmtId="0" fontId="28" fillId="0" borderId="68" xfId="25" applyFont="1" applyBorder="1" applyAlignment="1">
      <alignment horizontal="center" wrapText="1"/>
    </xf>
    <xf numFmtId="0" fontId="5" fillId="0" borderId="38" xfId="10" applyFont="1" applyBorder="1" applyAlignment="1">
      <alignment horizontal="center" vertical="center"/>
    </xf>
    <xf numFmtId="0" fontId="5" fillId="0" borderId="22" xfId="10" applyFont="1" applyBorder="1" applyAlignment="1">
      <alignment horizontal="center" vertical="center"/>
    </xf>
    <xf numFmtId="0" fontId="5" fillId="0" borderId="19" xfId="10" applyFont="1" applyBorder="1" applyAlignment="1">
      <alignment horizontal="center" vertical="center"/>
    </xf>
    <xf numFmtId="0" fontId="5" fillId="0" borderId="4" xfId="10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5" fillId="0" borderId="30" xfId="10" applyFont="1" applyBorder="1" applyAlignment="1">
      <alignment horizontal="center" vertical="center"/>
    </xf>
    <xf numFmtId="0" fontId="5" fillId="0" borderId="4" xfId="10" applyFont="1" applyBorder="1" applyAlignment="1">
      <alignment horizontal="center" vertical="center" wrapText="1"/>
    </xf>
    <xf numFmtId="0" fontId="5" fillId="0" borderId="0" xfId="10" applyFont="1" applyAlignment="1">
      <alignment horizontal="center" vertical="center" wrapText="1"/>
    </xf>
    <xf numFmtId="0" fontId="5" fillId="0" borderId="30" xfId="10" applyFont="1" applyBorder="1" applyAlignment="1">
      <alignment horizontal="center" vertical="center" wrapText="1"/>
    </xf>
    <xf numFmtId="0" fontId="23" fillId="3" borderId="0" xfId="3" applyFont="1" applyFill="1" applyAlignment="1">
      <alignment horizontal="center" vertical="center" wrapText="1"/>
    </xf>
    <xf numFmtId="0" fontId="17" fillId="3" borderId="38" xfId="3" applyFont="1" applyFill="1" applyBorder="1" applyAlignment="1">
      <alignment horizontal="center" vertical="center"/>
    </xf>
    <xf numFmtId="0" fontId="17" fillId="3" borderId="22" xfId="3" applyFont="1" applyFill="1" applyBorder="1" applyAlignment="1">
      <alignment horizontal="center" vertical="center"/>
    </xf>
    <xf numFmtId="167" fontId="17" fillId="3" borderId="22" xfId="6" applyFont="1" applyFill="1" applyBorder="1" applyAlignment="1">
      <alignment horizontal="center"/>
    </xf>
    <xf numFmtId="167" fontId="17" fillId="3" borderId="19" xfId="6" applyFont="1" applyFill="1" applyBorder="1" applyAlignment="1">
      <alignment horizontal="center"/>
    </xf>
    <xf numFmtId="0" fontId="24" fillId="2" borderId="54" xfId="3" applyFont="1" applyFill="1" applyBorder="1" applyAlignment="1">
      <alignment horizontal="center" vertical="center" wrapText="1"/>
    </xf>
    <xf numFmtId="0" fontId="24" fillId="2" borderId="32" xfId="3" applyFont="1" applyFill="1" applyBorder="1" applyAlignment="1">
      <alignment horizontal="center" vertical="center" wrapText="1"/>
    </xf>
    <xf numFmtId="0" fontId="24" fillId="2" borderId="102" xfId="3" applyFont="1" applyFill="1" applyBorder="1" applyAlignment="1">
      <alignment horizontal="center" vertical="center" wrapText="1"/>
    </xf>
    <xf numFmtId="0" fontId="24" fillId="2" borderId="35" xfId="3" applyFont="1" applyFill="1" applyBorder="1" applyAlignment="1">
      <alignment horizontal="center" vertical="center"/>
    </xf>
    <xf numFmtId="0" fontId="24" fillId="2" borderId="21" xfId="3" applyFont="1" applyFill="1" applyBorder="1" applyAlignment="1">
      <alignment horizontal="center" vertical="center"/>
    </xf>
    <xf numFmtId="0" fontId="24" fillId="2" borderId="25" xfId="3" applyFont="1" applyFill="1" applyBorder="1" applyAlignment="1">
      <alignment horizontal="center" vertical="center"/>
    </xf>
    <xf numFmtId="0" fontId="24" fillId="2" borderId="7" xfId="3" applyFont="1" applyFill="1" applyBorder="1" applyAlignment="1">
      <alignment horizontal="center" vertical="center" wrapText="1"/>
    </xf>
    <xf numFmtId="0" fontId="24" fillId="2" borderId="63" xfId="3" applyFont="1" applyFill="1" applyBorder="1" applyAlignment="1">
      <alignment horizontal="center" vertical="center" wrapText="1"/>
    </xf>
    <xf numFmtId="0" fontId="24" fillId="2" borderId="9" xfId="3" applyFont="1" applyFill="1" applyBorder="1" applyAlignment="1">
      <alignment horizontal="center" vertical="center" wrapText="1"/>
    </xf>
    <xf numFmtId="0" fontId="24" fillId="2" borderId="58" xfId="3" applyFont="1" applyFill="1" applyBorder="1" applyAlignment="1">
      <alignment horizontal="center" vertical="center" wrapText="1"/>
    </xf>
    <xf numFmtId="0" fontId="20" fillId="3" borderId="46" xfId="3" applyFont="1" applyFill="1" applyBorder="1" applyAlignment="1">
      <alignment horizontal="right" vertical="center"/>
    </xf>
    <xf numFmtId="0" fontId="20" fillId="3" borderId="45" xfId="3" applyFont="1" applyFill="1" applyBorder="1" applyAlignment="1">
      <alignment horizontal="right" vertical="center"/>
    </xf>
    <xf numFmtId="0" fontId="20" fillId="3" borderId="47" xfId="3" applyFont="1" applyFill="1" applyBorder="1" applyAlignment="1">
      <alignment horizontal="right" vertical="center"/>
    </xf>
    <xf numFmtId="1" fontId="26" fillId="0" borderId="0" xfId="3" applyNumberFormat="1" applyFont="1" applyAlignment="1">
      <alignment horizontal="center" vertical="center" wrapText="1"/>
    </xf>
    <xf numFmtId="1" fontId="44" fillId="0" borderId="0" xfId="1" applyNumberFormat="1" applyFont="1" applyAlignment="1">
      <alignment horizontal="center" vertical="center" wrapText="1"/>
    </xf>
    <xf numFmtId="0" fontId="20" fillId="0" borderId="0" xfId="3" applyFont="1" applyAlignment="1">
      <alignment horizontal="center" vertical="center" wrapText="1"/>
    </xf>
    <xf numFmtId="0" fontId="24" fillId="10" borderId="38" xfId="3" applyFont="1" applyFill="1" applyBorder="1" applyAlignment="1">
      <alignment horizontal="center" vertical="center" wrapText="1"/>
    </xf>
    <xf numFmtId="0" fontId="24" fillId="10" borderId="4" xfId="3" applyFont="1" applyFill="1" applyBorder="1" applyAlignment="1">
      <alignment horizontal="center" vertical="center" wrapText="1"/>
    </xf>
    <xf numFmtId="0" fontId="24" fillId="2" borderId="42" xfId="3" applyFont="1" applyFill="1" applyBorder="1" applyAlignment="1">
      <alignment horizontal="center" vertical="center" wrapText="1"/>
    </xf>
    <xf numFmtId="0" fontId="24" fillId="2" borderId="41" xfId="3" applyFont="1" applyFill="1" applyBorder="1" applyAlignment="1">
      <alignment horizontal="center" vertical="center" wrapText="1"/>
    </xf>
    <xf numFmtId="0" fontId="20" fillId="0" borderId="45" xfId="3" applyFont="1" applyBorder="1" applyAlignment="1">
      <alignment horizontal="center" vertical="center"/>
    </xf>
    <xf numFmtId="172" fontId="25" fillId="9" borderId="4" xfId="3" applyNumberFormat="1" applyFont="1" applyFill="1" applyBorder="1" applyAlignment="1">
      <alignment horizontal="center" vertical="center"/>
    </xf>
    <xf numFmtId="172" fontId="25" fillId="9" borderId="11" xfId="3" applyNumberFormat="1" applyFont="1" applyFill="1" applyBorder="1" applyAlignment="1">
      <alignment horizontal="center" vertical="center"/>
    </xf>
    <xf numFmtId="0" fontId="20" fillId="0" borderId="44" xfId="3" applyFont="1" applyBorder="1" applyAlignment="1">
      <alignment horizontal="center" vertical="center"/>
    </xf>
    <xf numFmtId="0" fontId="20" fillId="3" borderId="44" xfId="3" applyFont="1" applyFill="1" applyBorder="1" applyAlignment="1">
      <alignment horizontal="center" vertical="center"/>
    </xf>
    <xf numFmtId="0" fontId="20" fillId="3" borderId="51" xfId="3" applyFont="1" applyFill="1" applyBorder="1" applyAlignment="1">
      <alignment horizontal="center" vertical="center"/>
    </xf>
    <xf numFmtId="0" fontId="24" fillId="2" borderId="34" xfId="3" applyFont="1" applyFill="1" applyBorder="1" applyAlignment="1">
      <alignment horizontal="center" vertical="center" wrapText="1"/>
    </xf>
    <xf numFmtId="0" fontId="24" fillId="2" borderId="36" xfId="3" applyFont="1" applyFill="1" applyBorder="1" applyAlignment="1">
      <alignment horizontal="center" vertical="center" wrapText="1"/>
    </xf>
    <xf numFmtId="0" fontId="24" fillId="2" borderId="50" xfId="3" applyFont="1" applyFill="1" applyBorder="1" applyAlignment="1">
      <alignment horizontal="center" vertical="center" wrapText="1"/>
    </xf>
    <xf numFmtId="0" fontId="24" fillId="2" borderId="42" xfId="3" applyFont="1" applyFill="1" applyBorder="1" applyAlignment="1">
      <alignment horizontal="left" vertical="center" wrapText="1"/>
    </xf>
    <xf numFmtId="0" fontId="24" fillId="2" borderId="41" xfId="3" applyFont="1" applyFill="1" applyBorder="1" applyAlignment="1">
      <alignment horizontal="left" vertical="center" wrapText="1"/>
    </xf>
    <xf numFmtId="0" fontId="24" fillId="2" borderId="33" xfId="3" applyFont="1" applyFill="1" applyBorder="1" applyAlignment="1">
      <alignment horizontal="left" vertical="center" wrapText="1"/>
    </xf>
    <xf numFmtId="0" fontId="12" fillId="2" borderId="19" xfId="3" applyFont="1" applyFill="1" applyBorder="1" applyAlignment="1">
      <alignment horizontal="center" vertical="center" wrapText="1"/>
    </xf>
    <xf numFmtId="0" fontId="12" fillId="2" borderId="37" xfId="3" applyFont="1" applyFill="1" applyBorder="1" applyAlignment="1">
      <alignment horizontal="center" vertical="center" wrapText="1"/>
    </xf>
    <xf numFmtId="0" fontId="12" fillId="2" borderId="85" xfId="3" applyFont="1" applyFill="1" applyBorder="1" applyAlignment="1">
      <alignment horizontal="center" vertical="center" wrapText="1"/>
    </xf>
    <xf numFmtId="0" fontId="12" fillId="0" borderId="0" xfId="3" applyFont="1" applyAlignment="1">
      <alignment horizontal="center" vertical="center"/>
    </xf>
    <xf numFmtId="1" fontId="12" fillId="0" borderId="0" xfId="3" applyNumberFormat="1" applyFont="1" applyAlignment="1">
      <alignment horizontal="center" vertical="center" wrapText="1"/>
    </xf>
    <xf numFmtId="0" fontId="12" fillId="2" borderId="99" xfId="3" applyFont="1" applyFill="1" applyBorder="1" applyAlignment="1">
      <alignment horizontal="center" vertical="center" wrapText="1"/>
    </xf>
    <xf numFmtId="0" fontId="12" fillId="2" borderId="100" xfId="3" applyFont="1" applyFill="1" applyBorder="1" applyAlignment="1">
      <alignment horizontal="center" vertical="center" wrapText="1"/>
    </xf>
    <xf numFmtId="0" fontId="12" fillId="2" borderId="101" xfId="3" applyFont="1" applyFill="1" applyBorder="1" applyAlignment="1">
      <alignment horizontal="center" vertical="center" wrapText="1"/>
    </xf>
    <xf numFmtId="0" fontId="12" fillId="11" borderId="38" xfId="0" applyFont="1" applyFill="1" applyBorder="1" applyAlignment="1" applyProtection="1">
      <alignment horizontal="center" vertical="center"/>
      <protection hidden="1"/>
    </xf>
    <xf numFmtId="0" fontId="12" fillId="11" borderId="22" xfId="0" applyFont="1" applyFill="1" applyBorder="1" applyAlignment="1" applyProtection="1">
      <alignment horizontal="center" vertical="center"/>
      <protection hidden="1"/>
    </xf>
    <xf numFmtId="0" fontId="12" fillId="11" borderId="19" xfId="0" applyFont="1" applyFill="1" applyBorder="1" applyAlignment="1" applyProtection="1">
      <alignment horizontal="center" vertical="center"/>
      <protection hidden="1"/>
    </xf>
    <xf numFmtId="0" fontId="12" fillId="11" borderId="86" xfId="0" applyFont="1" applyFill="1" applyBorder="1" applyAlignment="1" applyProtection="1">
      <alignment horizontal="center" vertical="center"/>
      <protection hidden="1"/>
    </xf>
    <xf numFmtId="0" fontId="12" fillId="11" borderId="27" xfId="0" applyFont="1" applyFill="1" applyBorder="1" applyAlignment="1" applyProtection="1">
      <alignment horizontal="center" vertical="center"/>
      <protection hidden="1"/>
    </xf>
    <xf numFmtId="0" fontId="12" fillId="11" borderId="87" xfId="0" applyFont="1" applyFill="1" applyBorder="1" applyAlignment="1" applyProtection="1">
      <alignment horizontal="center" vertical="center"/>
      <protection hidden="1"/>
    </xf>
    <xf numFmtId="0" fontId="12" fillId="2" borderId="54" xfId="3" applyFont="1" applyFill="1" applyBorder="1" applyAlignment="1">
      <alignment horizontal="center" vertical="center" wrapText="1"/>
    </xf>
    <xf numFmtId="0" fontId="12" fillId="2" borderId="32" xfId="3" applyFont="1" applyFill="1" applyBorder="1" applyAlignment="1">
      <alignment horizontal="center" vertical="center" wrapText="1"/>
    </xf>
    <xf numFmtId="0" fontId="12" fillId="2" borderId="39" xfId="3" applyFont="1" applyFill="1" applyBorder="1" applyAlignment="1">
      <alignment horizontal="center" vertical="center" wrapText="1"/>
    </xf>
    <xf numFmtId="0" fontId="12" fillId="2" borderId="42" xfId="3" applyFont="1" applyFill="1" applyBorder="1" applyAlignment="1">
      <alignment horizontal="center" vertical="center" wrapText="1"/>
    </xf>
    <xf numFmtId="0" fontId="12" fillId="2" borderId="57" xfId="3" applyFont="1" applyFill="1" applyBorder="1" applyAlignment="1">
      <alignment horizontal="center" vertical="center" wrapText="1"/>
    </xf>
  </cellXfs>
  <cellStyles count="38">
    <cellStyle name="Hipervínculo 2 2" xfId="29" xr:uid="{571924C7-3C83-41BA-89FA-D37435042D76}"/>
    <cellStyle name="Millares [0] 2" xfId="6" xr:uid="{33C6448C-23E6-4802-A807-0EDA37B8396D}"/>
    <cellStyle name="Millares 10 2" xfId="4" xr:uid="{1928A680-B52E-4851-AC8E-BB840C01F30B}"/>
    <cellStyle name="Millares 2" xfId="22" xr:uid="{8AC61061-689B-4125-9955-C6F89414ED34}"/>
    <cellStyle name="Millares 2 2 2" xfId="14" xr:uid="{A1732747-F824-4474-9AB6-BC51B0F1A1B8}"/>
    <cellStyle name="Millares 5" xfId="5" xr:uid="{C90114C7-20F4-429F-A7FD-5323C61E22CF}"/>
    <cellStyle name="Millares_FORMULARIO 4 - M-OFERENTE PPTA ECONOMICA" xfId="21" xr:uid="{F66CC29B-2422-4BFD-86D0-189ABDD1C38A}"/>
    <cellStyle name="Millares_PPTO OFICIAL LP-SGT-SRN-001-2009" xfId="27" xr:uid="{FA96488E-0C3B-43CE-A2F5-90E367A73A1F}"/>
    <cellStyle name="Millares_PR13+654 2" xfId="30" xr:uid="{4043CDCE-2A9B-481C-9690-1A4FA266C059}"/>
    <cellStyle name="Millares_PtosLicitacionesSRTaño03" xfId="8" xr:uid="{D6555612-6B33-48EC-9817-A81913815E9A}"/>
    <cellStyle name="Moneda [0] 2" xfId="33" xr:uid="{3EEC0D27-216E-4CE8-8BD8-F3C2BA051C32}"/>
    <cellStyle name="Moneda 2" xfId="15" xr:uid="{CD9E0553-65F7-457D-BC4D-555B73821517}"/>
    <cellStyle name="Moneda 2 2 2 2 2" xfId="19" xr:uid="{175F6BF3-4D12-4B26-8FA8-629CA204FC92}"/>
    <cellStyle name="Moneda 3" xfId="7" xr:uid="{1C8828DE-1CCE-4C0F-9EE6-0EEE61081791}"/>
    <cellStyle name="Moneda 3 2" xfId="31" xr:uid="{C711A563-2B99-428C-A167-F908CCD1839E}"/>
    <cellStyle name="Moneda 4" xfId="16" xr:uid="{855E09DC-12AA-4282-9942-1BC6F2A29988}"/>
    <cellStyle name="Moneda 5" xfId="32" xr:uid="{6AF57698-6F35-472A-8B80-6E42599E8AA4}"/>
    <cellStyle name="Normal" xfId="0" builtinId="0"/>
    <cellStyle name="Normal 14 2" xfId="28" xr:uid="{85864AFA-4139-4851-B18B-BCBAC5DD0512}"/>
    <cellStyle name="Normal 2" xfId="1" xr:uid="{00000000-0005-0000-0000-000001000000}"/>
    <cellStyle name="Normal 2 10 2 2" xfId="12" xr:uid="{57ECD773-B096-40EA-882E-BE0D30C8CCF3}"/>
    <cellStyle name="Normal 2 10 3" xfId="13" xr:uid="{02CA964B-9526-49A8-B3FC-8CCDB2F1FF75}"/>
    <cellStyle name="Normal 2 2" xfId="17" xr:uid="{EF511183-4CB7-4A0D-87FA-74D06492243D}"/>
    <cellStyle name="Normal 2 3" xfId="34" xr:uid="{3F190D23-612B-414A-BB95-6CC584940E3C}"/>
    <cellStyle name="Normal 3" xfId="23" xr:uid="{1E3016B2-5085-4015-BBC7-882C2868E202}"/>
    <cellStyle name="Normal 3 11 2" xfId="10" xr:uid="{20CAC36B-0624-4DD1-92CF-94BCFD7AE7C9}"/>
    <cellStyle name="Normal 3 2" xfId="3" xr:uid="{D6561B3F-A045-4D47-8F21-B1474B5A23EF}"/>
    <cellStyle name="Normal 3 2 2" xfId="18" xr:uid="{801D7B81-EBF9-4C61-AE5F-3628FCED778E}"/>
    <cellStyle name="Normal 3 3" xfId="9" xr:uid="{DC7B04A2-AE12-4801-8D2E-4EA5D4746271}"/>
    <cellStyle name="Normal 3 3 3" xfId="11" xr:uid="{FDFEC2A1-3940-4BC9-BF70-B37666D0DFFB}"/>
    <cellStyle name="Normal 3 4" xfId="24" xr:uid="{83EB0AA5-F71E-47F8-9BA1-AFD0F0B61F1B}"/>
    <cellStyle name="Normal 5" xfId="2" xr:uid="{00000000-0005-0000-0000-000002000000}"/>
    <cellStyle name="Normal 7" xfId="25" xr:uid="{D9DFFF8B-A625-423E-919E-2E228AB7DCDE}"/>
    <cellStyle name="Normal_PTO OFICIAL y APU MODELO 2010 (2)" xfId="26" xr:uid="{E5AE4EF5-77CE-473C-ADD4-3FDFDD7F894F}"/>
    <cellStyle name="Porcentaje 2" xfId="20" xr:uid="{5B5B6176-6FBD-46E2-BB24-B812DD5D017E}"/>
    <cellStyle name="Porcentaje 2 4" xfId="36" xr:uid="{BD18F6F4-DE0A-40C2-B941-BD8D31C36DB2}"/>
    <cellStyle name="Porcentaje 3" xfId="35" xr:uid="{5723AD37-FD77-48B8-BAFF-BB95CD387C22}"/>
    <cellStyle name="Porcentaje 4" xfId="37" xr:uid="{9B1BC309-4CF5-4E87-B483-BCC9D2EF07AF}"/>
  </cellStyles>
  <dxfs count="40">
    <dxf>
      <font>
        <b/>
        <i val="0"/>
      </font>
      <fill>
        <patternFill>
          <bgColor theme="0" tint="-0.14996795556505021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ill>
        <patternFill>
          <bgColor rgb="FFF0DCC8"/>
        </patternFill>
      </fill>
    </dxf>
    <dxf>
      <fill>
        <patternFill>
          <bgColor rgb="FF00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ill>
        <patternFill>
          <bgColor rgb="FFF0DCC8"/>
        </patternFill>
      </fill>
    </dxf>
    <dxf>
      <fill>
        <patternFill>
          <bgColor rgb="FF00FF99"/>
        </patternFill>
      </fill>
    </dxf>
    <dxf>
      <fill>
        <patternFill>
          <bgColor rgb="FFF0DCC8"/>
        </patternFill>
      </fill>
    </dxf>
    <dxf>
      <fill>
        <patternFill>
          <bgColor rgb="FF00FF99"/>
        </patternFill>
      </fill>
    </dxf>
    <dxf>
      <fill>
        <patternFill>
          <bgColor rgb="FFFFFF00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F0DCC8"/>
        </patternFill>
      </fill>
    </dxf>
    <dxf>
      <fill>
        <patternFill>
          <bgColor rgb="FF00FF99"/>
        </patternFill>
      </fill>
    </dxf>
    <dxf>
      <fill>
        <patternFill>
          <bgColor rgb="FFF0DCC8"/>
        </patternFill>
      </fill>
    </dxf>
    <dxf>
      <fill>
        <patternFill>
          <bgColor rgb="FF00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7</xdr:row>
      <xdr:rowOff>304800</xdr:rowOff>
    </xdr:from>
    <xdr:to>
      <xdr:col>3</xdr:col>
      <xdr:colOff>292100</xdr:colOff>
      <xdr:row>10</xdr:row>
      <xdr:rowOff>241300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8A83FF11-462A-4830-B57D-09E67A505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127250"/>
          <a:ext cx="2051050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946150</xdr:colOff>
      <xdr:row>8</xdr:row>
      <xdr:rowOff>44450</xdr:rowOff>
    </xdr:from>
    <xdr:to>
      <xdr:col>11</xdr:col>
      <xdr:colOff>406400</xdr:colOff>
      <xdr:row>10</xdr:row>
      <xdr:rowOff>82550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1147E7F-86C3-4732-ACEB-0BC74B1B1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2600" y="2184400"/>
          <a:ext cx="380365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1506231</xdr:colOff>
      <xdr:row>5</xdr:row>
      <xdr:rowOff>77515</xdr:rowOff>
    </xdr:from>
    <xdr:ext cx="277350" cy="158750"/>
    <xdr:pic>
      <xdr:nvPicPr>
        <xdr:cNvPr id="2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642AB9-14E2-42D8-947E-D4028A369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61581" y="1696765"/>
          <a:ext cx="2773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1506231</xdr:colOff>
      <xdr:row>13</xdr:row>
      <xdr:rowOff>77515</xdr:rowOff>
    </xdr:from>
    <xdr:ext cx="277350" cy="158750"/>
    <xdr:pic>
      <xdr:nvPicPr>
        <xdr:cNvPr id="3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16879D-9198-496D-84EB-7F6AE8A4D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9681" y="4503465"/>
          <a:ext cx="2773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0">
    <tabColor theme="4" tint="0.59999389629810485"/>
    <pageSetUpPr fitToPage="1"/>
  </sheetPr>
  <dimension ref="A1:N23"/>
  <sheetViews>
    <sheetView showGridLines="0" zoomScale="70" zoomScaleNormal="70" zoomScaleSheetLayoutView="90" workbookViewId="0">
      <selection activeCell="L15" sqref="L15"/>
    </sheetView>
  </sheetViews>
  <sheetFormatPr baseColWidth="10" defaultColWidth="0" defaultRowHeight="12.5"/>
  <cols>
    <col min="1" max="1" width="1.1796875" style="4" customWidth="1"/>
    <col min="2" max="2" width="7.453125" style="4" customWidth="1"/>
    <col min="3" max="3" width="39.1796875" style="4" customWidth="1"/>
    <col min="4" max="4" width="15" style="4" bestFit="1" customWidth="1"/>
    <col min="5" max="6" width="15.453125" style="4" customWidth="1"/>
    <col min="7" max="7" width="19.1796875" style="4" customWidth="1"/>
    <col min="8" max="8" width="19.7265625" style="4" customWidth="1"/>
    <col min="9" max="9" width="18.54296875" style="4" customWidth="1"/>
    <col min="10" max="10" width="8.81640625" style="6" customWidth="1"/>
    <col min="11" max="12" width="10.81640625" style="4" customWidth="1"/>
    <col min="13" max="14" width="0" style="4" hidden="1" customWidth="1"/>
    <col min="15" max="16384" width="10.81640625" style="4" hidden="1"/>
  </cols>
  <sheetData>
    <row r="1" spans="1:11" s="2" customFormat="1">
      <c r="A1" s="1"/>
      <c r="J1" s="3"/>
    </row>
    <row r="2" spans="1:11" s="2" customFormat="1" ht="18">
      <c r="A2" s="1"/>
      <c r="B2" s="321" t="s">
        <v>0</v>
      </c>
      <c r="C2" s="321"/>
      <c r="D2" s="321"/>
      <c r="E2" s="321"/>
      <c r="F2" s="321"/>
      <c r="G2" s="321"/>
      <c r="H2" s="321"/>
      <c r="J2" s="3"/>
    </row>
    <row r="3" spans="1:11" s="2" customFormat="1" ht="15.5">
      <c r="A3" s="1"/>
      <c r="B3" s="322"/>
      <c r="C3" s="322"/>
      <c r="D3" s="322"/>
      <c r="E3" s="322"/>
      <c r="F3" s="322"/>
      <c r="G3" s="322"/>
      <c r="H3" s="322"/>
      <c r="J3" s="3"/>
    </row>
    <row r="4" spans="1:11" s="2" customFormat="1" ht="15.5">
      <c r="A4" s="1"/>
      <c r="B4" s="322" t="s">
        <v>1</v>
      </c>
      <c r="C4" s="322"/>
      <c r="D4" s="322"/>
      <c r="E4" s="322"/>
      <c r="F4" s="322"/>
      <c r="G4" s="322"/>
      <c r="H4" s="322"/>
      <c r="J4" s="3"/>
    </row>
    <row r="5" spans="1:11" s="2" customFormat="1" ht="38.5" customHeight="1">
      <c r="A5" s="1"/>
      <c r="B5" s="322" t="s">
        <v>2</v>
      </c>
      <c r="C5" s="322"/>
      <c r="D5" s="322"/>
      <c r="E5" s="322"/>
      <c r="F5" s="322"/>
      <c r="G5" s="322"/>
      <c r="H5" s="322"/>
      <c r="J5" s="3"/>
    </row>
    <row r="6" spans="1:11" ht="18">
      <c r="B6" s="328" t="s">
        <v>3</v>
      </c>
      <c r="C6" s="328"/>
      <c r="D6" s="328"/>
      <c r="E6" s="328"/>
      <c r="F6" s="328"/>
      <c r="G6" s="328"/>
      <c r="H6" s="328"/>
    </row>
    <row r="7" spans="1:11" ht="23.5" thickBot="1">
      <c r="B7" s="7" t="s">
        <v>4</v>
      </c>
      <c r="C7" s="8"/>
      <c r="D7" s="9"/>
      <c r="E7" s="9"/>
      <c r="F7" s="9"/>
    </row>
    <row r="8" spans="1:11" ht="24" customHeight="1" thickBot="1">
      <c r="B8" s="325" t="s">
        <v>5</v>
      </c>
      <c r="C8" s="326"/>
      <c r="D8" s="326"/>
      <c r="E8" s="326"/>
      <c r="F8" s="326"/>
      <c r="G8" s="326"/>
      <c r="H8" s="326"/>
      <c r="I8" s="327"/>
    </row>
    <row r="9" spans="1:11" ht="15" customHeight="1">
      <c r="B9" s="329" t="s">
        <v>6</v>
      </c>
      <c r="C9" s="331" t="s">
        <v>7</v>
      </c>
      <c r="D9" s="333" t="s">
        <v>8</v>
      </c>
      <c r="E9" s="334" t="s">
        <v>9</v>
      </c>
      <c r="F9" s="333" t="s">
        <v>10</v>
      </c>
      <c r="G9" s="333" t="s">
        <v>11</v>
      </c>
      <c r="H9" s="324" t="s">
        <v>12</v>
      </c>
      <c r="I9" s="323" t="s">
        <v>13</v>
      </c>
      <c r="J9" s="4"/>
      <c r="K9" s="6"/>
    </row>
    <row r="10" spans="1:11" ht="18.75" customHeight="1">
      <c r="B10" s="329"/>
      <c r="C10" s="331"/>
      <c r="D10" s="331"/>
      <c r="E10" s="335"/>
      <c r="F10" s="331"/>
      <c r="G10" s="331"/>
      <c r="H10" s="324"/>
      <c r="I10" s="324"/>
      <c r="J10" s="4"/>
      <c r="K10" s="6"/>
    </row>
    <row r="11" spans="1:11" ht="18.75" customHeight="1" thickBot="1">
      <c r="B11" s="330"/>
      <c r="C11" s="332"/>
      <c r="D11" s="332"/>
      <c r="E11" s="336"/>
      <c r="F11" s="332"/>
      <c r="G11" s="10" t="s">
        <v>14</v>
      </c>
      <c r="H11" s="10" t="s">
        <v>14</v>
      </c>
      <c r="I11" s="17" t="s">
        <v>14</v>
      </c>
      <c r="J11" s="4"/>
      <c r="K11" s="6"/>
    </row>
    <row r="12" spans="1:11" ht="3" customHeight="1">
      <c r="B12" s="11"/>
      <c r="C12" s="12"/>
      <c r="D12" s="13"/>
      <c r="E12" s="14"/>
      <c r="F12" s="14"/>
      <c r="G12" s="15"/>
      <c r="H12" s="18"/>
      <c r="I12" s="19"/>
    </row>
    <row r="13" spans="1:11" ht="13.5" customHeight="1">
      <c r="B13" s="317">
        <v>1</v>
      </c>
      <c r="C13" s="244" t="s">
        <v>15</v>
      </c>
      <c r="D13" s="317" t="s">
        <v>16</v>
      </c>
      <c r="E13" s="317" t="s">
        <v>17</v>
      </c>
      <c r="F13" s="317" t="s">
        <v>16</v>
      </c>
      <c r="G13" s="317" t="s">
        <v>16</v>
      </c>
      <c r="H13" s="317" t="s">
        <v>16</v>
      </c>
      <c r="I13" s="318" t="s">
        <v>18</v>
      </c>
      <c r="J13" s="6" t="str">
        <f t="shared" ref="J13:J14" si="0">IF(OR(COUNTIF(D13:F13,"")=3,COUNTIF(D13:F13,"")&gt;0),"",IF(COUNTIF(D13:F13,"RECHAZO")&gt;0,"RECHAZO",IF(COUNTIF(D13:F13,"NO HÁBIL")&gt;0,"NO HÁBIL","HÁBIL")))</f>
        <v>HÁBIL</v>
      </c>
    </row>
    <row r="14" spans="1:11">
      <c r="B14" s="317">
        <v>2</v>
      </c>
      <c r="C14" s="244" t="s">
        <v>19</v>
      </c>
      <c r="D14" s="317" t="s">
        <v>16</v>
      </c>
      <c r="E14" s="317" t="s">
        <v>17</v>
      </c>
      <c r="F14" s="317" t="s">
        <v>17</v>
      </c>
      <c r="G14" s="317" t="s">
        <v>17</v>
      </c>
      <c r="H14" s="317" t="s">
        <v>18</v>
      </c>
      <c r="I14" s="318" t="s">
        <v>18</v>
      </c>
      <c r="J14" s="6" t="str">
        <f t="shared" si="0"/>
        <v>HÁBIL</v>
      </c>
    </row>
    <row r="15" spans="1:11">
      <c r="B15" s="317">
        <v>3</v>
      </c>
      <c r="C15" s="244" t="s">
        <v>20</v>
      </c>
      <c r="D15" s="317" t="s">
        <v>16</v>
      </c>
      <c r="E15" s="317" t="s">
        <v>16</v>
      </c>
      <c r="F15" s="317" t="s">
        <v>16</v>
      </c>
      <c r="G15" s="317" t="s">
        <v>16</v>
      </c>
      <c r="H15" s="317" t="s">
        <v>16</v>
      </c>
      <c r="I15" s="317" t="s">
        <v>16</v>
      </c>
    </row>
    <row r="16" spans="1:11">
      <c r="B16" s="317">
        <v>4</v>
      </c>
      <c r="C16" s="244" t="s">
        <v>21</v>
      </c>
      <c r="D16" s="317" t="s">
        <v>16</v>
      </c>
      <c r="E16" s="317" t="s">
        <v>16</v>
      </c>
      <c r="F16" s="317" t="s">
        <v>16</v>
      </c>
      <c r="G16" s="317" t="s">
        <v>16</v>
      </c>
      <c r="H16" s="317" t="s">
        <v>16</v>
      </c>
      <c r="I16" s="317" t="s">
        <v>16</v>
      </c>
    </row>
    <row r="17" spans="2:9">
      <c r="B17" s="317">
        <v>5</v>
      </c>
      <c r="C17" s="244" t="s">
        <v>22</v>
      </c>
      <c r="D17" s="317" t="s">
        <v>16</v>
      </c>
      <c r="E17" s="317" t="s">
        <v>16</v>
      </c>
      <c r="F17" s="317" t="s">
        <v>16</v>
      </c>
      <c r="G17" s="317" t="s">
        <v>16</v>
      </c>
      <c r="H17" s="317" t="s">
        <v>16</v>
      </c>
      <c r="I17" s="317" t="s">
        <v>16</v>
      </c>
    </row>
    <row r="18" spans="2:9">
      <c r="B18" s="317">
        <v>6</v>
      </c>
      <c r="C18" s="244" t="s">
        <v>23</v>
      </c>
      <c r="D18" s="317" t="s">
        <v>17</v>
      </c>
      <c r="E18" s="317" t="s">
        <v>16</v>
      </c>
      <c r="F18" s="317" t="s">
        <v>16</v>
      </c>
      <c r="G18" s="317" t="s">
        <v>16</v>
      </c>
      <c r="H18" s="317" t="s">
        <v>18</v>
      </c>
      <c r="I18" s="318" t="s">
        <v>18</v>
      </c>
    </row>
    <row r="19" spans="2:9">
      <c r="B19" s="317">
        <v>7</v>
      </c>
      <c r="C19" s="244" t="s">
        <v>24</v>
      </c>
      <c r="D19" s="317" t="s">
        <v>16</v>
      </c>
      <c r="E19" s="317" t="s">
        <v>16</v>
      </c>
      <c r="F19" s="317" t="s">
        <v>16</v>
      </c>
      <c r="G19" s="317" t="s">
        <v>16</v>
      </c>
      <c r="H19" s="317" t="s">
        <v>16</v>
      </c>
      <c r="I19" s="317" t="s">
        <v>16</v>
      </c>
    </row>
    <row r="20" spans="2:9">
      <c r="B20" s="317">
        <v>8</v>
      </c>
      <c r="C20" s="244" t="s">
        <v>25</v>
      </c>
      <c r="D20" s="317" t="s">
        <v>16</v>
      </c>
      <c r="E20" s="317" t="s">
        <v>16</v>
      </c>
      <c r="F20" s="317" t="s">
        <v>16</v>
      </c>
      <c r="G20" s="317" t="s">
        <v>16</v>
      </c>
      <c r="H20" s="317" t="s">
        <v>16</v>
      </c>
      <c r="I20" s="317" t="s">
        <v>16</v>
      </c>
    </row>
    <row r="21" spans="2:9">
      <c r="B21" s="317">
        <v>9</v>
      </c>
      <c r="C21" s="319" t="s">
        <v>26</v>
      </c>
      <c r="D21" s="320" t="s">
        <v>16</v>
      </c>
      <c r="E21" s="317" t="s">
        <v>16</v>
      </c>
      <c r="F21" s="317" t="s">
        <v>16</v>
      </c>
      <c r="G21" s="317" t="s">
        <v>17</v>
      </c>
      <c r="H21" s="317" t="s">
        <v>16</v>
      </c>
      <c r="I21" s="318" t="s">
        <v>18</v>
      </c>
    </row>
    <row r="22" spans="2:9" ht="16" customHeight="1" thickBot="1">
      <c r="B22" s="240" t="s">
        <v>27</v>
      </c>
      <c r="C22" s="241" t="s">
        <v>4</v>
      </c>
      <c r="D22" s="20"/>
      <c r="E22" s="21" t="s">
        <v>4</v>
      </c>
      <c r="F22" s="21" t="s">
        <v>28</v>
      </c>
      <c r="G22" s="22"/>
      <c r="H22" s="22"/>
      <c r="I22" s="23"/>
    </row>
    <row r="23" spans="2:9" ht="18" customHeight="1">
      <c r="B23" s="16"/>
      <c r="C23" s="5"/>
    </row>
  </sheetData>
  <sheetProtection insertRows="0" deleteRows="0" selectLockedCells="1"/>
  <mergeCells count="14">
    <mergeCell ref="B2:H2"/>
    <mergeCell ref="B3:H3"/>
    <mergeCell ref="B4:H4"/>
    <mergeCell ref="B5:H5"/>
    <mergeCell ref="I9:I10"/>
    <mergeCell ref="B8:I8"/>
    <mergeCell ref="B6:H6"/>
    <mergeCell ref="B9:B11"/>
    <mergeCell ref="C9:C11"/>
    <mergeCell ref="D9:D11"/>
    <mergeCell ref="E9:E11"/>
    <mergeCell ref="F9:F11"/>
    <mergeCell ref="G9:G10"/>
    <mergeCell ref="H9:H10"/>
  </mergeCells>
  <conditionalFormatting sqref="B13:I19 B20:B21 D20:I21">
    <cfRule type="expression" dxfId="39" priority="3" stopIfTrue="1">
      <formula>ROW()=CELL("ROW")</formula>
    </cfRule>
    <cfRule type="expression" dxfId="38" priority="4">
      <formula>MOD(ROW(),2)</formula>
    </cfRule>
  </conditionalFormatting>
  <conditionalFormatting sqref="C20">
    <cfRule type="expression" dxfId="37" priority="1" stopIfTrue="1">
      <formula>ROW()=CELL("ROW")</formula>
    </cfRule>
    <cfRule type="expression" dxfId="36" priority="2">
      <formula>MOD(ROW(),2)</formula>
    </cfRule>
  </conditionalFormatting>
  <conditionalFormatting sqref="E22:F22">
    <cfRule type="cellIs" dxfId="35" priority="127" stopIfTrue="1" operator="equal">
      <formula>"RECHAZO"</formula>
    </cfRule>
    <cfRule type="cellIs" dxfId="34" priority="128" stopIfTrue="1" operator="equal">
      <formula>"CUMPLE"</formula>
    </cfRule>
    <cfRule type="cellIs" dxfId="33" priority="129" stopIfTrue="1" operator="equal">
      <formula>"NO HÁBIL"</formula>
    </cfRule>
    <cfRule type="cellIs" dxfId="32" priority="130" stopIfTrue="1" operator="equal">
      <formula>"HÁBIL"</formula>
    </cfRule>
    <cfRule type="cellIs" dxfId="31" priority="131" stopIfTrue="1" operator="equal">
      <formula>"NO APLICA"</formula>
    </cfRule>
  </conditionalFormatting>
  <dataValidations count="2">
    <dataValidation type="list" allowBlank="1" showInputMessage="1" showErrorMessage="1" sqref="E22:F22" xr:uid="{00000000-0002-0000-0000-000000000000}">
      <formula1>HABILIDAD</formula1>
    </dataValidation>
    <dataValidation type="custom" allowBlank="1" showInputMessage="1" showErrorMessage="1" errorTitle="PROPONENTE REPETIDO" error="DEBES COLOCAR AL FINAL DEL NOMBRE, EL NUMERO DEL PROPONENTE ENTRE PARENTESIS (#)._x000a_PARA DIFERENCIARLO DE LOS REPETIDOS." sqref="C13:C19" xr:uid="{B899A422-E1F1-46DE-BA59-2C2C5EDA6B7E}">
      <formula1>COUNTIF($D$11:$D$18,C13)=1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90ACD-5FE8-4159-8516-A2AA31FB955D}">
  <sheetPr>
    <tabColor rgb="FF0070C0"/>
  </sheetPr>
  <dimension ref="A1:BF105"/>
  <sheetViews>
    <sheetView topLeftCell="T14" zoomScale="40" zoomScaleNormal="40" zoomScaleSheetLayoutView="80" workbookViewId="0">
      <selection activeCell="T14" sqref="T14"/>
    </sheetView>
  </sheetViews>
  <sheetFormatPr baseColWidth="10" defaultColWidth="11.453125" defaultRowHeight="15.5"/>
  <cols>
    <col min="1" max="1" width="5.1796875" style="87" customWidth="1"/>
    <col min="2" max="3" width="12.7265625" style="87" customWidth="1"/>
    <col min="4" max="4" width="12.7265625" style="90" customWidth="1"/>
    <col min="5" max="5" width="15" style="87" customWidth="1"/>
    <col min="6" max="6" width="20.7265625" style="199" customWidth="1"/>
    <col min="7" max="7" width="53.453125" style="199" customWidth="1"/>
    <col min="8" max="8" width="24.453125" style="86" customWidth="1"/>
    <col min="9" max="9" width="14.7265625" style="87" customWidth="1"/>
    <col min="10" max="10" width="21.7265625" style="87" customWidth="1"/>
    <col min="11" max="11" width="25.7265625" style="200" customWidth="1"/>
    <col min="12" max="12" width="17.26953125" style="87" customWidth="1"/>
    <col min="13" max="13" width="5.54296875" style="112" customWidth="1"/>
    <col min="14" max="14" width="18.1796875" style="112" customWidth="1"/>
    <col min="15" max="15" width="16.26953125" style="87" customWidth="1"/>
    <col min="16" max="16" width="20.81640625" style="87" customWidth="1"/>
    <col min="17" max="17" width="26" style="87" customWidth="1"/>
    <col min="18" max="18" width="25.81640625" style="87" customWidth="1"/>
    <col min="19" max="19" width="11.453125" style="87"/>
    <col min="20" max="21" width="16.453125" style="87" customWidth="1"/>
    <col min="22" max="22" width="16.7265625" style="87" customWidth="1"/>
    <col min="23" max="23" width="24.1796875" style="87" customWidth="1"/>
    <col min="24" max="24" width="11.453125" style="87"/>
    <col min="25" max="25" width="17.81640625" style="87" customWidth="1"/>
    <col min="26" max="26" width="15.54296875" style="87" customWidth="1"/>
    <col min="27" max="27" width="20.453125" style="87" customWidth="1"/>
    <col min="28" max="28" width="19.453125" style="87" customWidth="1"/>
    <col min="29" max="30" width="11.453125" style="87"/>
    <col min="31" max="31" width="16.81640625" style="87" customWidth="1"/>
    <col min="32" max="32" width="18.453125" style="87" customWidth="1"/>
    <col min="33" max="33" width="23.26953125" style="87" customWidth="1"/>
    <col min="34" max="35" width="11.453125" style="87"/>
    <col min="36" max="36" width="15.81640625" style="87" customWidth="1"/>
    <col min="37" max="37" width="18.1796875" style="87" customWidth="1"/>
    <col min="38" max="38" width="19.453125" style="87" customWidth="1"/>
    <col min="39" max="39" width="11.453125" style="87"/>
    <col min="40" max="40" width="15.81640625" style="87" customWidth="1"/>
    <col min="41" max="41" width="15.26953125" style="87" customWidth="1"/>
    <col min="42" max="42" width="18.453125" style="87" customWidth="1"/>
    <col min="43" max="43" width="15.54296875" style="87" customWidth="1"/>
    <col min="44" max="45" width="11.453125" style="87"/>
    <col min="46" max="46" width="15.26953125" style="87" customWidth="1"/>
    <col min="47" max="47" width="16.1796875" style="87" customWidth="1"/>
    <col min="48" max="48" width="16.7265625" style="87" customWidth="1"/>
    <col min="49" max="49" width="11.453125" style="87"/>
    <col min="50" max="50" width="19.453125" style="87" customWidth="1"/>
    <col min="51" max="51" width="14.54296875" style="87" customWidth="1"/>
    <col min="52" max="52" width="18" style="87" customWidth="1"/>
    <col min="53" max="53" width="15.7265625" style="87" customWidth="1"/>
    <col min="54" max="54" width="11.453125" style="87"/>
    <col min="55" max="55" width="16.1796875" style="87" customWidth="1"/>
    <col min="56" max="56" width="16.7265625" style="87" customWidth="1"/>
    <col min="57" max="57" width="16" style="87" customWidth="1"/>
    <col min="58" max="58" width="20.453125" style="87" customWidth="1"/>
    <col min="59" max="256" width="11.453125" style="87"/>
    <col min="257" max="257" width="5.1796875" style="87" customWidth="1"/>
    <col min="258" max="260" width="12.7265625" style="87" customWidth="1"/>
    <col min="261" max="261" width="15" style="87" customWidth="1"/>
    <col min="262" max="262" width="20.7265625" style="87" customWidth="1"/>
    <col min="263" max="263" width="53.453125" style="87" customWidth="1"/>
    <col min="264" max="264" width="24.453125" style="87" customWidth="1"/>
    <col min="265" max="265" width="14.7265625" style="87" customWidth="1"/>
    <col min="266" max="266" width="21.7265625" style="87" customWidth="1"/>
    <col min="267" max="267" width="25.7265625" style="87" customWidth="1"/>
    <col min="268" max="268" width="17.26953125" style="87" customWidth="1"/>
    <col min="269" max="269" width="5.54296875" style="87" customWidth="1"/>
    <col min="270" max="270" width="18.1796875" style="87" customWidth="1"/>
    <col min="271" max="271" width="16.26953125" style="87" customWidth="1"/>
    <col min="272" max="272" width="20.81640625" style="87" customWidth="1"/>
    <col min="273" max="273" width="26" style="87" customWidth="1"/>
    <col min="274" max="274" width="25.81640625" style="87" customWidth="1"/>
    <col min="275" max="275" width="11.453125" style="87"/>
    <col min="276" max="277" width="16.453125" style="87" customWidth="1"/>
    <col min="278" max="278" width="16.7265625" style="87" customWidth="1"/>
    <col min="279" max="279" width="24.1796875" style="87" customWidth="1"/>
    <col min="280" max="280" width="11.453125" style="87"/>
    <col min="281" max="281" width="17.81640625" style="87" customWidth="1"/>
    <col min="282" max="282" width="15.54296875" style="87" customWidth="1"/>
    <col min="283" max="283" width="20.453125" style="87" customWidth="1"/>
    <col min="284" max="284" width="19.453125" style="87" customWidth="1"/>
    <col min="285" max="286" width="11.453125" style="87"/>
    <col min="287" max="287" width="16.81640625" style="87" customWidth="1"/>
    <col min="288" max="288" width="18.453125" style="87" customWidth="1"/>
    <col min="289" max="289" width="23.26953125" style="87" customWidth="1"/>
    <col min="290" max="291" width="11.453125" style="87"/>
    <col min="292" max="292" width="15.81640625" style="87" customWidth="1"/>
    <col min="293" max="293" width="18.1796875" style="87" customWidth="1"/>
    <col min="294" max="294" width="19.453125" style="87" customWidth="1"/>
    <col min="295" max="295" width="11.453125" style="87"/>
    <col min="296" max="296" width="15.81640625" style="87" customWidth="1"/>
    <col min="297" max="297" width="15.26953125" style="87" customWidth="1"/>
    <col min="298" max="298" width="18.453125" style="87" customWidth="1"/>
    <col min="299" max="299" width="15.54296875" style="87" customWidth="1"/>
    <col min="300" max="301" width="11.453125" style="87"/>
    <col min="302" max="302" width="15.26953125" style="87" customWidth="1"/>
    <col min="303" max="303" width="16.1796875" style="87" customWidth="1"/>
    <col min="304" max="304" width="16.7265625" style="87" customWidth="1"/>
    <col min="305" max="305" width="11.453125" style="87"/>
    <col min="306" max="306" width="19.453125" style="87" customWidth="1"/>
    <col min="307" max="307" width="14.54296875" style="87" customWidth="1"/>
    <col min="308" max="308" width="18" style="87" customWidth="1"/>
    <col min="309" max="309" width="15.7265625" style="87" customWidth="1"/>
    <col min="310" max="310" width="11.453125" style="87"/>
    <col min="311" max="311" width="16.1796875" style="87" customWidth="1"/>
    <col min="312" max="312" width="16.7265625" style="87" customWidth="1"/>
    <col min="313" max="313" width="16" style="87" customWidth="1"/>
    <col min="314" max="314" width="20.453125" style="87" customWidth="1"/>
    <col min="315" max="512" width="11.453125" style="87"/>
    <col min="513" max="513" width="5.1796875" style="87" customWidth="1"/>
    <col min="514" max="516" width="12.7265625" style="87" customWidth="1"/>
    <col min="517" max="517" width="15" style="87" customWidth="1"/>
    <col min="518" max="518" width="20.7265625" style="87" customWidth="1"/>
    <col min="519" max="519" width="53.453125" style="87" customWidth="1"/>
    <col min="520" max="520" width="24.453125" style="87" customWidth="1"/>
    <col min="521" max="521" width="14.7265625" style="87" customWidth="1"/>
    <col min="522" max="522" width="21.7265625" style="87" customWidth="1"/>
    <col min="523" max="523" width="25.7265625" style="87" customWidth="1"/>
    <col min="524" max="524" width="17.26953125" style="87" customWidth="1"/>
    <col min="525" max="525" width="5.54296875" style="87" customWidth="1"/>
    <col min="526" max="526" width="18.1796875" style="87" customWidth="1"/>
    <col min="527" max="527" width="16.26953125" style="87" customWidth="1"/>
    <col min="528" max="528" width="20.81640625" style="87" customWidth="1"/>
    <col min="529" max="529" width="26" style="87" customWidth="1"/>
    <col min="530" max="530" width="25.81640625" style="87" customWidth="1"/>
    <col min="531" max="531" width="11.453125" style="87"/>
    <col min="532" max="533" width="16.453125" style="87" customWidth="1"/>
    <col min="534" max="534" width="16.7265625" style="87" customWidth="1"/>
    <col min="535" max="535" width="24.1796875" style="87" customWidth="1"/>
    <col min="536" max="536" width="11.453125" style="87"/>
    <col min="537" max="537" width="17.81640625" style="87" customWidth="1"/>
    <col min="538" max="538" width="15.54296875" style="87" customWidth="1"/>
    <col min="539" max="539" width="20.453125" style="87" customWidth="1"/>
    <col min="540" max="540" width="19.453125" style="87" customWidth="1"/>
    <col min="541" max="542" width="11.453125" style="87"/>
    <col min="543" max="543" width="16.81640625" style="87" customWidth="1"/>
    <col min="544" max="544" width="18.453125" style="87" customWidth="1"/>
    <col min="545" max="545" width="23.26953125" style="87" customWidth="1"/>
    <col min="546" max="547" width="11.453125" style="87"/>
    <col min="548" max="548" width="15.81640625" style="87" customWidth="1"/>
    <col min="549" max="549" width="18.1796875" style="87" customWidth="1"/>
    <col min="550" max="550" width="19.453125" style="87" customWidth="1"/>
    <col min="551" max="551" width="11.453125" style="87"/>
    <col min="552" max="552" width="15.81640625" style="87" customWidth="1"/>
    <col min="553" max="553" width="15.26953125" style="87" customWidth="1"/>
    <col min="554" max="554" width="18.453125" style="87" customWidth="1"/>
    <col min="555" max="555" width="15.54296875" style="87" customWidth="1"/>
    <col min="556" max="557" width="11.453125" style="87"/>
    <col min="558" max="558" width="15.26953125" style="87" customWidth="1"/>
    <col min="559" max="559" width="16.1796875" style="87" customWidth="1"/>
    <col min="560" max="560" width="16.7265625" style="87" customWidth="1"/>
    <col min="561" max="561" width="11.453125" style="87"/>
    <col min="562" max="562" width="19.453125" style="87" customWidth="1"/>
    <col min="563" max="563" width="14.54296875" style="87" customWidth="1"/>
    <col min="564" max="564" width="18" style="87" customWidth="1"/>
    <col min="565" max="565" width="15.7265625" style="87" customWidth="1"/>
    <col min="566" max="566" width="11.453125" style="87"/>
    <col min="567" max="567" width="16.1796875" style="87" customWidth="1"/>
    <col min="568" max="568" width="16.7265625" style="87" customWidth="1"/>
    <col min="569" max="569" width="16" style="87" customWidth="1"/>
    <col min="570" max="570" width="20.453125" style="87" customWidth="1"/>
    <col min="571" max="768" width="11.453125" style="87"/>
    <col min="769" max="769" width="5.1796875" style="87" customWidth="1"/>
    <col min="770" max="772" width="12.7265625" style="87" customWidth="1"/>
    <col min="773" max="773" width="15" style="87" customWidth="1"/>
    <col min="774" max="774" width="20.7265625" style="87" customWidth="1"/>
    <col min="775" max="775" width="53.453125" style="87" customWidth="1"/>
    <col min="776" max="776" width="24.453125" style="87" customWidth="1"/>
    <col min="777" max="777" width="14.7265625" style="87" customWidth="1"/>
    <col min="778" max="778" width="21.7265625" style="87" customWidth="1"/>
    <col min="779" max="779" width="25.7265625" style="87" customWidth="1"/>
    <col min="780" max="780" width="17.26953125" style="87" customWidth="1"/>
    <col min="781" max="781" width="5.54296875" style="87" customWidth="1"/>
    <col min="782" max="782" width="18.1796875" style="87" customWidth="1"/>
    <col min="783" max="783" width="16.26953125" style="87" customWidth="1"/>
    <col min="784" max="784" width="20.81640625" style="87" customWidth="1"/>
    <col min="785" max="785" width="26" style="87" customWidth="1"/>
    <col min="786" max="786" width="25.81640625" style="87" customWidth="1"/>
    <col min="787" max="787" width="11.453125" style="87"/>
    <col min="788" max="789" width="16.453125" style="87" customWidth="1"/>
    <col min="790" max="790" width="16.7265625" style="87" customWidth="1"/>
    <col min="791" max="791" width="24.1796875" style="87" customWidth="1"/>
    <col min="792" max="792" width="11.453125" style="87"/>
    <col min="793" max="793" width="17.81640625" style="87" customWidth="1"/>
    <col min="794" max="794" width="15.54296875" style="87" customWidth="1"/>
    <col min="795" max="795" width="20.453125" style="87" customWidth="1"/>
    <col min="796" max="796" width="19.453125" style="87" customWidth="1"/>
    <col min="797" max="798" width="11.453125" style="87"/>
    <col min="799" max="799" width="16.81640625" style="87" customWidth="1"/>
    <col min="800" max="800" width="18.453125" style="87" customWidth="1"/>
    <col min="801" max="801" width="23.26953125" style="87" customWidth="1"/>
    <col min="802" max="803" width="11.453125" style="87"/>
    <col min="804" max="804" width="15.81640625" style="87" customWidth="1"/>
    <col min="805" max="805" width="18.1796875" style="87" customWidth="1"/>
    <col min="806" max="806" width="19.453125" style="87" customWidth="1"/>
    <col min="807" max="807" width="11.453125" style="87"/>
    <col min="808" max="808" width="15.81640625" style="87" customWidth="1"/>
    <col min="809" max="809" width="15.26953125" style="87" customWidth="1"/>
    <col min="810" max="810" width="18.453125" style="87" customWidth="1"/>
    <col min="811" max="811" width="15.54296875" style="87" customWidth="1"/>
    <col min="812" max="813" width="11.453125" style="87"/>
    <col min="814" max="814" width="15.26953125" style="87" customWidth="1"/>
    <col min="815" max="815" width="16.1796875" style="87" customWidth="1"/>
    <col min="816" max="816" width="16.7265625" style="87" customWidth="1"/>
    <col min="817" max="817" width="11.453125" style="87"/>
    <col min="818" max="818" width="19.453125" style="87" customWidth="1"/>
    <col min="819" max="819" width="14.54296875" style="87" customWidth="1"/>
    <col min="820" max="820" width="18" style="87" customWidth="1"/>
    <col min="821" max="821" width="15.7265625" style="87" customWidth="1"/>
    <col min="822" max="822" width="11.453125" style="87"/>
    <col min="823" max="823" width="16.1796875" style="87" customWidth="1"/>
    <col min="824" max="824" width="16.7265625" style="87" customWidth="1"/>
    <col min="825" max="825" width="16" style="87" customWidth="1"/>
    <col min="826" max="826" width="20.453125" style="87" customWidth="1"/>
    <col min="827" max="1024" width="11.453125" style="87"/>
    <col min="1025" max="1025" width="5.1796875" style="87" customWidth="1"/>
    <col min="1026" max="1028" width="12.7265625" style="87" customWidth="1"/>
    <col min="1029" max="1029" width="15" style="87" customWidth="1"/>
    <col min="1030" max="1030" width="20.7265625" style="87" customWidth="1"/>
    <col min="1031" max="1031" width="53.453125" style="87" customWidth="1"/>
    <col min="1032" max="1032" width="24.453125" style="87" customWidth="1"/>
    <col min="1033" max="1033" width="14.7265625" style="87" customWidth="1"/>
    <col min="1034" max="1034" width="21.7265625" style="87" customWidth="1"/>
    <col min="1035" max="1035" width="25.7265625" style="87" customWidth="1"/>
    <col min="1036" max="1036" width="17.26953125" style="87" customWidth="1"/>
    <col min="1037" max="1037" width="5.54296875" style="87" customWidth="1"/>
    <col min="1038" max="1038" width="18.1796875" style="87" customWidth="1"/>
    <col min="1039" max="1039" width="16.26953125" style="87" customWidth="1"/>
    <col min="1040" max="1040" width="20.81640625" style="87" customWidth="1"/>
    <col min="1041" max="1041" width="26" style="87" customWidth="1"/>
    <col min="1042" max="1042" width="25.81640625" style="87" customWidth="1"/>
    <col min="1043" max="1043" width="11.453125" style="87"/>
    <col min="1044" max="1045" width="16.453125" style="87" customWidth="1"/>
    <col min="1046" max="1046" width="16.7265625" style="87" customWidth="1"/>
    <col min="1047" max="1047" width="24.1796875" style="87" customWidth="1"/>
    <col min="1048" max="1048" width="11.453125" style="87"/>
    <col min="1049" max="1049" width="17.81640625" style="87" customWidth="1"/>
    <col min="1050" max="1050" width="15.54296875" style="87" customWidth="1"/>
    <col min="1051" max="1051" width="20.453125" style="87" customWidth="1"/>
    <col min="1052" max="1052" width="19.453125" style="87" customWidth="1"/>
    <col min="1053" max="1054" width="11.453125" style="87"/>
    <col min="1055" max="1055" width="16.81640625" style="87" customWidth="1"/>
    <col min="1056" max="1056" width="18.453125" style="87" customWidth="1"/>
    <col min="1057" max="1057" width="23.26953125" style="87" customWidth="1"/>
    <col min="1058" max="1059" width="11.453125" style="87"/>
    <col min="1060" max="1060" width="15.81640625" style="87" customWidth="1"/>
    <col min="1061" max="1061" width="18.1796875" style="87" customWidth="1"/>
    <col min="1062" max="1062" width="19.453125" style="87" customWidth="1"/>
    <col min="1063" max="1063" width="11.453125" style="87"/>
    <col min="1064" max="1064" width="15.81640625" style="87" customWidth="1"/>
    <col min="1065" max="1065" width="15.26953125" style="87" customWidth="1"/>
    <col min="1066" max="1066" width="18.453125" style="87" customWidth="1"/>
    <col min="1067" max="1067" width="15.54296875" style="87" customWidth="1"/>
    <col min="1068" max="1069" width="11.453125" style="87"/>
    <col min="1070" max="1070" width="15.26953125" style="87" customWidth="1"/>
    <col min="1071" max="1071" width="16.1796875" style="87" customWidth="1"/>
    <col min="1072" max="1072" width="16.7265625" style="87" customWidth="1"/>
    <col min="1073" max="1073" width="11.453125" style="87"/>
    <col min="1074" max="1074" width="19.453125" style="87" customWidth="1"/>
    <col min="1075" max="1075" width="14.54296875" style="87" customWidth="1"/>
    <col min="1076" max="1076" width="18" style="87" customWidth="1"/>
    <col min="1077" max="1077" width="15.7265625" style="87" customWidth="1"/>
    <col min="1078" max="1078" width="11.453125" style="87"/>
    <col min="1079" max="1079" width="16.1796875" style="87" customWidth="1"/>
    <col min="1080" max="1080" width="16.7265625" style="87" customWidth="1"/>
    <col min="1081" max="1081" width="16" style="87" customWidth="1"/>
    <col min="1082" max="1082" width="20.453125" style="87" customWidth="1"/>
    <col min="1083" max="1280" width="11.453125" style="87"/>
    <col min="1281" max="1281" width="5.1796875" style="87" customWidth="1"/>
    <col min="1282" max="1284" width="12.7265625" style="87" customWidth="1"/>
    <col min="1285" max="1285" width="15" style="87" customWidth="1"/>
    <col min="1286" max="1286" width="20.7265625" style="87" customWidth="1"/>
    <col min="1287" max="1287" width="53.453125" style="87" customWidth="1"/>
    <col min="1288" max="1288" width="24.453125" style="87" customWidth="1"/>
    <col min="1289" max="1289" width="14.7265625" style="87" customWidth="1"/>
    <col min="1290" max="1290" width="21.7265625" style="87" customWidth="1"/>
    <col min="1291" max="1291" width="25.7265625" style="87" customWidth="1"/>
    <col min="1292" max="1292" width="17.26953125" style="87" customWidth="1"/>
    <col min="1293" max="1293" width="5.54296875" style="87" customWidth="1"/>
    <col min="1294" max="1294" width="18.1796875" style="87" customWidth="1"/>
    <col min="1295" max="1295" width="16.26953125" style="87" customWidth="1"/>
    <col min="1296" max="1296" width="20.81640625" style="87" customWidth="1"/>
    <col min="1297" max="1297" width="26" style="87" customWidth="1"/>
    <col min="1298" max="1298" width="25.81640625" style="87" customWidth="1"/>
    <col min="1299" max="1299" width="11.453125" style="87"/>
    <col min="1300" max="1301" width="16.453125" style="87" customWidth="1"/>
    <col min="1302" max="1302" width="16.7265625" style="87" customWidth="1"/>
    <col min="1303" max="1303" width="24.1796875" style="87" customWidth="1"/>
    <col min="1304" max="1304" width="11.453125" style="87"/>
    <col min="1305" max="1305" width="17.81640625" style="87" customWidth="1"/>
    <col min="1306" max="1306" width="15.54296875" style="87" customWidth="1"/>
    <col min="1307" max="1307" width="20.453125" style="87" customWidth="1"/>
    <col min="1308" max="1308" width="19.453125" style="87" customWidth="1"/>
    <col min="1309" max="1310" width="11.453125" style="87"/>
    <col min="1311" max="1311" width="16.81640625" style="87" customWidth="1"/>
    <col min="1312" max="1312" width="18.453125" style="87" customWidth="1"/>
    <col min="1313" max="1313" width="23.26953125" style="87" customWidth="1"/>
    <col min="1314" max="1315" width="11.453125" style="87"/>
    <col min="1316" max="1316" width="15.81640625" style="87" customWidth="1"/>
    <col min="1317" max="1317" width="18.1796875" style="87" customWidth="1"/>
    <col min="1318" max="1318" width="19.453125" style="87" customWidth="1"/>
    <col min="1319" max="1319" width="11.453125" style="87"/>
    <col min="1320" max="1320" width="15.81640625" style="87" customWidth="1"/>
    <col min="1321" max="1321" width="15.26953125" style="87" customWidth="1"/>
    <col min="1322" max="1322" width="18.453125" style="87" customWidth="1"/>
    <col min="1323" max="1323" width="15.54296875" style="87" customWidth="1"/>
    <col min="1324" max="1325" width="11.453125" style="87"/>
    <col min="1326" max="1326" width="15.26953125" style="87" customWidth="1"/>
    <col min="1327" max="1327" width="16.1796875" style="87" customWidth="1"/>
    <col min="1328" max="1328" width="16.7265625" style="87" customWidth="1"/>
    <col min="1329" max="1329" width="11.453125" style="87"/>
    <col min="1330" max="1330" width="19.453125" style="87" customWidth="1"/>
    <col min="1331" max="1331" width="14.54296875" style="87" customWidth="1"/>
    <col min="1332" max="1332" width="18" style="87" customWidth="1"/>
    <col min="1333" max="1333" width="15.7265625" style="87" customWidth="1"/>
    <col min="1334" max="1334" width="11.453125" style="87"/>
    <col min="1335" max="1335" width="16.1796875" style="87" customWidth="1"/>
    <col min="1336" max="1336" width="16.7265625" style="87" customWidth="1"/>
    <col min="1337" max="1337" width="16" style="87" customWidth="1"/>
    <col min="1338" max="1338" width="20.453125" style="87" customWidth="1"/>
    <col min="1339" max="1536" width="11.453125" style="87"/>
    <col min="1537" max="1537" width="5.1796875" style="87" customWidth="1"/>
    <col min="1538" max="1540" width="12.7265625" style="87" customWidth="1"/>
    <col min="1541" max="1541" width="15" style="87" customWidth="1"/>
    <col min="1542" max="1542" width="20.7265625" style="87" customWidth="1"/>
    <col min="1543" max="1543" width="53.453125" style="87" customWidth="1"/>
    <col min="1544" max="1544" width="24.453125" style="87" customWidth="1"/>
    <col min="1545" max="1545" width="14.7265625" style="87" customWidth="1"/>
    <col min="1546" max="1546" width="21.7265625" style="87" customWidth="1"/>
    <col min="1547" max="1547" width="25.7265625" style="87" customWidth="1"/>
    <col min="1548" max="1548" width="17.26953125" style="87" customWidth="1"/>
    <col min="1549" max="1549" width="5.54296875" style="87" customWidth="1"/>
    <col min="1550" max="1550" width="18.1796875" style="87" customWidth="1"/>
    <col min="1551" max="1551" width="16.26953125" style="87" customWidth="1"/>
    <col min="1552" max="1552" width="20.81640625" style="87" customWidth="1"/>
    <col min="1553" max="1553" width="26" style="87" customWidth="1"/>
    <col min="1554" max="1554" width="25.81640625" style="87" customWidth="1"/>
    <col min="1555" max="1555" width="11.453125" style="87"/>
    <col min="1556" max="1557" width="16.453125" style="87" customWidth="1"/>
    <col min="1558" max="1558" width="16.7265625" style="87" customWidth="1"/>
    <col min="1559" max="1559" width="24.1796875" style="87" customWidth="1"/>
    <col min="1560" max="1560" width="11.453125" style="87"/>
    <col min="1561" max="1561" width="17.81640625" style="87" customWidth="1"/>
    <col min="1562" max="1562" width="15.54296875" style="87" customWidth="1"/>
    <col min="1563" max="1563" width="20.453125" style="87" customWidth="1"/>
    <col min="1564" max="1564" width="19.453125" style="87" customWidth="1"/>
    <col min="1565" max="1566" width="11.453125" style="87"/>
    <col min="1567" max="1567" width="16.81640625" style="87" customWidth="1"/>
    <col min="1568" max="1568" width="18.453125" style="87" customWidth="1"/>
    <col min="1569" max="1569" width="23.26953125" style="87" customWidth="1"/>
    <col min="1570" max="1571" width="11.453125" style="87"/>
    <col min="1572" max="1572" width="15.81640625" style="87" customWidth="1"/>
    <col min="1573" max="1573" width="18.1796875" style="87" customWidth="1"/>
    <col min="1574" max="1574" width="19.453125" style="87" customWidth="1"/>
    <col min="1575" max="1575" width="11.453125" style="87"/>
    <col min="1576" max="1576" width="15.81640625" style="87" customWidth="1"/>
    <col min="1577" max="1577" width="15.26953125" style="87" customWidth="1"/>
    <col min="1578" max="1578" width="18.453125" style="87" customWidth="1"/>
    <col min="1579" max="1579" width="15.54296875" style="87" customWidth="1"/>
    <col min="1580" max="1581" width="11.453125" style="87"/>
    <col min="1582" max="1582" width="15.26953125" style="87" customWidth="1"/>
    <col min="1583" max="1583" width="16.1796875" style="87" customWidth="1"/>
    <col min="1584" max="1584" width="16.7265625" style="87" customWidth="1"/>
    <col min="1585" max="1585" width="11.453125" style="87"/>
    <col min="1586" max="1586" width="19.453125" style="87" customWidth="1"/>
    <col min="1587" max="1587" width="14.54296875" style="87" customWidth="1"/>
    <col min="1588" max="1588" width="18" style="87" customWidth="1"/>
    <col min="1589" max="1589" width="15.7265625" style="87" customWidth="1"/>
    <col min="1590" max="1590" width="11.453125" style="87"/>
    <col min="1591" max="1591" width="16.1796875" style="87" customWidth="1"/>
    <col min="1592" max="1592" width="16.7265625" style="87" customWidth="1"/>
    <col min="1593" max="1593" width="16" style="87" customWidth="1"/>
    <col min="1594" max="1594" width="20.453125" style="87" customWidth="1"/>
    <col min="1595" max="1792" width="11.453125" style="87"/>
    <col min="1793" max="1793" width="5.1796875" style="87" customWidth="1"/>
    <col min="1794" max="1796" width="12.7265625" style="87" customWidth="1"/>
    <col min="1797" max="1797" width="15" style="87" customWidth="1"/>
    <col min="1798" max="1798" width="20.7265625" style="87" customWidth="1"/>
    <col min="1799" max="1799" width="53.453125" style="87" customWidth="1"/>
    <col min="1800" max="1800" width="24.453125" style="87" customWidth="1"/>
    <col min="1801" max="1801" width="14.7265625" style="87" customWidth="1"/>
    <col min="1802" max="1802" width="21.7265625" style="87" customWidth="1"/>
    <col min="1803" max="1803" width="25.7265625" style="87" customWidth="1"/>
    <col min="1804" max="1804" width="17.26953125" style="87" customWidth="1"/>
    <col min="1805" max="1805" width="5.54296875" style="87" customWidth="1"/>
    <col min="1806" max="1806" width="18.1796875" style="87" customWidth="1"/>
    <col min="1807" max="1807" width="16.26953125" style="87" customWidth="1"/>
    <col min="1808" max="1808" width="20.81640625" style="87" customWidth="1"/>
    <col min="1809" max="1809" width="26" style="87" customWidth="1"/>
    <col min="1810" max="1810" width="25.81640625" style="87" customWidth="1"/>
    <col min="1811" max="1811" width="11.453125" style="87"/>
    <col min="1812" max="1813" width="16.453125" style="87" customWidth="1"/>
    <col min="1814" max="1814" width="16.7265625" style="87" customWidth="1"/>
    <col min="1815" max="1815" width="24.1796875" style="87" customWidth="1"/>
    <col min="1816" max="1816" width="11.453125" style="87"/>
    <col min="1817" max="1817" width="17.81640625" style="87" customWidth="1"/>
    <col min="1818" max="1818" width="15.54296875" style="87" customWidth="1"/>
    <col min="1819" max="1819" width="20.453125" style="87" customWidth="1"/>
    <col min="1820" max="1820" width="19.453125" style="87" customWidth="1"/>
    <col min="1821" max="1822" width="11.453125" style="87"/>
    <col min="1823" max="1823" width="16.81640625" style="87" customWidth="1"/>
    <col min="1824" max="1824" width="18.453125" style="87" customWidth="1"/>
    <col min="1825" max="1825" width="23.26953125" style="87" customWidth="1"/>
    <col min="1826" max="1827" width="11.453125" style="87"/>
    <col min="1828" max="1828" width="15.81640625" style="87" customWidth="1"/>
    <col min="1829" max="1829" width="18.1796875" style="87" customWidth="1"/>
    <col min="1830" max="1830" width="19.453125" style="87" customWidth="1"/>
    <col min="1831" max="1831" width="11.453125" style="87"/>
    <col min="1832" max="1832" width="15.81640625" style="87" customWidth="1"/>
    <col min="1833" max="1833" width="15.26953125" style="87" customWidth="1"/>
    <col min="1834" max="1834" width="18.453125" style="87" customWidth="1"/>
    <col min="1835" max="1835" width="15.54296875" style="87" customWidth="1"/>
    <col min="1836" max="1837" width="11.453125" style="87"/>
    <col min="1838" max="1838" width="15.26953125" style="87" customWidth="1"/>
    <col min="1839" max="1839" width="16.1796875" style="87" customWidth="1"/>
    <col min="1840" max="1840" width="16.7265625" style="87" customWidth="1"/>
    <col min="1841" max="1841" width="11.453125" style="87"/>
    <col min="1842" max="1842" width="19.453125" style="87" customWidth="1"/>
    <col min="1843" max="1843" width="14.54296875" style="87" customWidth="1"/>
    <col min="1844" max="1844" width="18" style="87" customWidth="1"/>
    <col min="1845" max="1845" width="15.7265625" style="87" customWidth="1"/>
    <col min="1846" max="1846" width="11.453125" style="87"/>
    <col min="1847" max="1847" width="16.1796875" style="87" customWidth="1"/>
    <col min="1848" max="1848" width="16.7265625" style="87" customWidth="1"/>
    <col min="1849" max="1849" width="16" style="87" customWidth="1"/>
    <col min="1850" max="1850" width="20.453125" style="87" customWidth="1"/>
    <col min="1851" max="2048" width="11.453125" style="87"/>
    <col min="2049" max="2049" width="5.1796875" style="87" customWidth="1"/>
    <col min="2050" max="2052" width="12.7265625" style="87" customWidth="1"/>
    <col min="2053" max="2053" width="15" style="87" customWidth="1"/>
    <col min="2054" max="2054" width="20.7265625" style="87" customWidth="1"/>
    <col min="2055" max="2055" width="53.453125" style="87" customWidth="1"/>
    <col min="2056" max="2056" width="24.453125" style="87" customWidth="1"/>
    <col min="2057" max="2057" width="14.7265625" style="87" customWidth="1"/>
    <col min="2058" max="2058" width="21.7265625" style="87" customWidth="1"/>
    <col min="2059" max="2059" width="25.7265625" style="87" customWidth="1"/>
    <col min="2060" max="2060" width="17.26953125" style="87" customWidth="1"/>
    <col min="2061" max="2061" width="5.54296875" style="87" customWidth="1"/>
    <col min="2062" max="2062" width="18.1796875" style="87" customWidth="1"/>
    <col min="2063" max="2063" width="16.26953125" style="87" customWidth="1"/>
    <col min="2064" max="2064" width="20.81640625" style="87" customWidth="1"/>
    <col min="2065" max="2065" width="26" style="87" customWidth="1"/>
    <col min="2066" max="2066" width="25.81640625" style="87" customWidth="1"/>
    <col min="2067" max="2067" width="11.453125" style="87"/>
    <col min="2068" max="2069" width="16.453125" style="87" customWidth="1"/>
    <col min="2070" max="2070" width="16.7265625" style="87" customWidth="1"/>
    <col min="2071" max="2071" width="24.1796875" style="87" customWidth="1"/>
    <col min="2072" max="2072" width="11.453125" style="87"/>
    <col min="2073" max="2073" width="17.81640625" style="87" customWidth="1"/>
    <col min="2074" max="2074" width="15.54296875" style="87" customWidth="1"/>
    <col min="2075" max="2075" width="20.453125" style="87" customWidth="1"/>
    <col min="2076" max="2076" width="19.453125" style="87" customWidth="1"/>
    <col min="2077" max="2078" width="11.453125" style="87"/>
    <col min="2079" max="2079" width="16.81640625" style="87" customWidth="1"/>
    <col min="2080" max="2080" width="18.453125" style="87" customWidth="1"/>
    <col min="2081" max="2081" width="23.26953125" style="87" customWidth="1"/>
    <col min="2082" max="2083" width="11.453125" style="87"/>
    <col min="2084" max="2084" width="15.81640625" style="87" customWidth="1"/>
    <col min="2085" max="2085" width="18.1796875" style="87" customWidth="1"/>
    <col min="2086" max="2086" width="19.453125" style="87" customWidth="1"/>
    <col min="2087" max="2087" width="11.453125" style="87"/>
    <col min="2088" max="2088" width="15.81640625" style="87" customWidth="1"/>
    <col min="2089" max="2089" width="15.26953125" style="87" customWidth="1"/>
    <col min="2090" max="2090" width="18.453125" style="87" customWidth="1"/>
    <col min="2091" max="2091" width="15.54296875" style="87" customWidth="1"/>
    <col min="2092" max="2093" width="11.453125" style="87"/>
    <col min="2094" max="2094" width="15.26953125" style="87" customWidth="1"/>
    <col min="2095" max="2095" width="16.1796875" style="87" customWidth="1"/>
    <col min="2096" max="2096" width="16.7265625" style="87" customWidth="1"/>
    <col min="2097" max="2097" width="11.453125" style="87"/>
    <col min="2098" max="2098" width="19.453125" style="87" customWidth="1"/>
    <col min="2099" max="2099" width="14.54296875" style="87" customWidth="1"/>
    <col min="2100" max="2100" width="18" style="87" customWidth="1"/>
    <col min="2101" max="2101" width="15.7265625" style="87" customWidth="1"/>
    <col min="2102" max="2102" width="11.453125" style="87"/>
    <col min="2103" max="2103" width="16.1796875" style="87" customWidth="1"/>
    <col min="2104" max="2104" width="16.7265625" style="87" customWidth="1"/>
    <col min="2105" max="2105" width="16" style="87" customWidth="1"/>
    <col min="2106" max="2106" width="20.453125" style="87" customWidth="1"/>
    <col min="2107" max="2304" width="11.453125" style="87"/>
    <col min="2305" max="2305" width="5.1796875" style="87" customWidth="1"/>
    <col min="2306" max="2308" width="12.7265625" style="87" customWidth="1"/>
    <col min="2309" max="2309" width="15" style="87" customWidth="1"/>
    <col min="2310" max="2310" width="20.7265625" style="87" customWidth="1"/>
    <col min="2311" max="2311" width="53.453125" style="87" customWidth="1"/>
    <col min="2312" max="2312" width="24.453125" style="87" customWidth="1"/>
    <col min="2313" max="2313" width="14.7265625" style="87" customWidth="1"/>
    <col min="2314" max="2314" width="21.7265625" style="87" customWidth="1"/>
    <col min="2315" max="2315" width="25.7265625" style="87" customWidth="1"/>
    <col min="2316" max="2316" width="17.26953125" style="87" customWidth="1"/>
    <col min="2317" max="2317" width="5.54296875" style="87" customWidth="1"/>
    <col min="2318" max="2318" width="18.1796875" style="87" customWidth="1"/>
    <col min="2319" max="2319" width="16.26953125" style="87" customWidth="1"/>
    <col min="2320" max="2320" width="20.81640625" style="87" customWidth="1"/>
    <col min="2321" max="2321" width="26" style="87" customWidth="1"/>
    <col min="2322" max="2322" width="25.81640625" style="87" customWidth="1"/>
    <col min="2323" max="2323" width="11.453125" style="87"/>
    <col min="2324" max="2325" width="16.453125" style="87" customWidth="1"/>
    <col min="2326" max="2326" width="16.7265625" style="87" customWidth="1"/>
    <col min="2327" max="2327" width="24.1796875" style="87" customWidth="1"/>
    <col min="2328" max="2328" width="11.453125" style="87"/>
    <col min="2329" max="2329" width="17.81640625" style="87" customWidth="1"/>
    <col min="2330" max="2330" width="15.54296875" style="87" customWidth="1"/>
    <col min="2331" max="2331" width="20.453125" style="87" customWidth="1"/>
    <col min="2332" max="2332" width="19.453125" style="87" customWidth="1"/>
    <col min="2333" max="2334" width="11.453125" style="87"/>
    <col min="2335" max="2335" width="16.81640625" style="87" customWidth="1"/>
    <col min="2336" max="2336" width="18.453125" style="87" customWidth="1"/>
    <col min="2337" max="2337" width="23.26953125" style="87" customWidth="1"/>
    <col min="2338" max="2339" width="11.453125" style="87"/>
    <col min="2340" max="2340" width="15.81640625" style="87" customWidth="1"/>
    <col min="2341" max="2341" width="18.1796875" style="87" customWidth="1"/>
    <col min="2342" max="2342" width="19.453125" style="87" customWidth="1"/>
    <col min="2343" max="2343" width="11.453125" style="87"/>
    <col min="2344" max="2344" width="15.81640625" style="87" customWidth="1"/>
    <col min="2345" max="2345" width="15.26953125" style="87" customWidth="1"/>
    <col min="2346" max="2346" width="18.453125" style="87" customWidth="1"/>
    <col min="2347" max="2347" width="15.54296875" style="87" customWidth="1"/>
    <col min="2348" max="2349" width="11.453125" style="87"/>
    <col min="2350" max="2350" width="15.26953125" style="87" customWidth="1"/>
    <col min="2351" max="2351" width="16.1796875" style="87" customWidth="1"/>
    <col min="2352" max="2352" width="16.7265625" style="87" customWidth="1"/>
    <col min="2353" max="2353" width="11.453125" style="87"/>
    <col min="2354" max="2354" width="19.453125" style="87" customWidth="1"/>
    <col min="2355" max="2355" width="14.54296875" style="87" customWidth="1"/>
    <col min="2356" max="2356" width="18" style="87" customWidth="1"/>
    <col min="2357" max="2357" width="15.7265625" style="87" customWidth="1"/>
    <col min="2358" max="2358" width="11.453125" style="87"/>
    <col min="2359" max="2359" width="16.1796875" style="87" customWidth="1"/>
    <col min="2360" max="2360" width="16.7265625" style="87" customWidth="1"/>
    <col min="2361" max="2361" width="16" style="87" customWidth="1"/>
    <col min="2362" max="2362" width="20.453125" style="87" customWidth="1"/>
    <col min="2363" max="2560" width="11.453125" style="87"/>
    <col min="2561" max="2561" width="5.1796875" style="87" customWidth="1"/>
    <col min="2562" max="2564" width="12.7265625" style="87" customWidth="1"/>
    <col min="2565" max="2565" width="15" style="87" customWidth="1"/>
    <col min="2566" max="2566" width="20.7265625" style="87" customWidth="1"/>
    <col min="2567" max="2567" width="53.453125" style="87" customWidth="1"/>
    <col min="2568" max="2568" width="24.453125" style="87" customWidth="1"/>
    <col min="2569" max="2569" width="14.7265625" style="87" customWidth="1"/>
    <col min="2570" max="2570" width="21.7265625" style="87" customWidth="1"/>
    <col min="2571" max="2571" width="25.7265625" style="87" customWidth="1"/>
    <col min="2572" max="2572" width="17.26953125" style="87" customWidth="1"/>
    <col min="2573" max="2573" width="5.54296875" style="87" customWidth="1"/>
    <col min="2574" max="2574" width="18.1796875" style="87" customWidth="1"/>
    <col min="2575" max="2575" width="16.26953125" style="87" customWidth="1"/>
    <col min="2576" max="2576" width="20.81640625" style="87" customWidth="1"/>
    <col min="2577" max="2577" width="26" style="87" customWidth="1"/>
    <col min="2578" max="2578" width="25.81640625" style="87" customWidth="1"/>
    <col min="2579" max="2579" width="11.453125" style="87"/>
    <col min="2580" max="2581" width="16.453125" style="87" customWidth="1"/>
    <col min="2582" max="2582" width="16.7265625" style="87" customWidth="1"/>
    <col min="2583" max="2583" width="24.1796875" style="87" customWidth="1"/>
    <col min="2584" max="2584" width="11.453125" style="87"/>
    <col min="2585" max="2585" width="17.81640625" style="87" customWidth="1"/>
    <col min="2586" max="2586" width="15.54296875" style="87" customWidth="1"/>
    <col min="2587" max="2587" width="20.453125" style="87" customWidth="1"/>
    <col min="2588" max="2588" width="19.453125" style="87" customWidth="1"/>
    <col min="2589" max="2590" width="11.453125" style="87"/>
    <col min="2591" max="2591" width="16.81640625" style="87" customWidth="1"/>
    <col min="2592" max="2592" width="18.453125" style="87" customWidth="1"/>
    <col min="2593" max="2593" width="23.26953125" style="87" customWidth="1"/>
    <col min="2594" max="2595" width="11.453125" style="87"/>
    <col min="2596" max="2596" width="15.81640625" style="87" customWidth="1"/>
    <col min="2597" max="2597" width="18.1796875" style="87" customWidth="1"/>
    <col min="2598" max="2598" width="19.453125" style="87" customWidth="1"/>
    <col min="2599" max="2599" width="11.453125" style="87"/>
    <col min="2600" max="2600" width="15.81640625" style="87" customWidth="1"/>
    <col min="2601" max="2601" width="15.26953125" style="87" customWidth="1"/>
    <col min="2602" max="2602" width="18.453125" style="87" customWidth="1"/>
    <col min="2603" max="2603" width="15.54296875" style="87" customWidth="1"/>
    <col min="2604" max="2605" width="11.453125" style="87"/>
    <col min="2606" max="2606" width="15.26953125" style="87" customWidth="1"/>
    <col min="2607" max="2607" width="16.1796875" style="87" customWidth="1"/>
    <col min="2608" max="2608" width="16.7265625" style="87" customWidth="1"/>
    <col min="2609" max="2609" width="11.453125" style="87"/>
    <col min="2610" max="2610" width="19.453125" style="87" customWidth="1"/>
    <col min="2611" max="2611" width="14.54296875" style="87" customWidth="1"/>
    <col min="2612" max="2612" width="18" style="87" customWidth="1"/>
    <col min="2613" max="2613" width="15.7265625" style="87" customWidth="1"/>
    <col min="2614" max="2614" width="11.453125" style="87"/>
    <col min="2615" max="2615" width="16.1796875" style="87" customWidth="1"/>
    <col min="2616" max="2616" width="16.7265625" style="87" customWidth="1"/>
    <col min="2617" max="2617" width="16" style="87" customWidth="1"/>
    <col min="2618" max="2618" width="20.453125" style="87" customWidth="1"/>
    <col min="2619" max="2816" width="11.453125" style="87"/>
    <col min="2817" max="2817" width="5.1796875" style="87" customWidth="1"/>
    <col min="2818" max="2820" width="12.7265625" style="87" customWidth="1"/>
    <col min="2821" max="2821" width="15" style="87" customWidth="1"/>
    <col min="2822" max="2822" width="20.7265625" style="87" customWidth="1"/>
    <col min="2823" max="2823" width="53.453125" style="87" customWidth="1"/>
    <col min="2824" max="2824" width="24.453125" style="87" customWidth="1"/>
    <col min="2825" max="2825" width="14.7265625" style="87" customWidth="1"/>
    <col min="2826" max="2826" width="21.7265625" style="87" customWidth="1"/>
    <col min="2827" max="2827" width="25.7265625" style="87" customWidth="1"/>
    <col min="2828" max="2828" width="17.26953125" style="87" customWidth="1"/>
    <col min="2829" max="2829" width="5.54296875" style="87" customWidth="1"/>
    <col min="2830" max="2830" width="18.1796875" style="87" customWidth="1"/>
    <col min="2831" max="2831" width="16.26953125" style="87" customWidth="1"/>
    <col min="2832" max="2832" width="20.81640625" style="87" customWidth="1"/>
    <col min="2833" max="2833" width="26" style="87" customWidth="1"/>
    <col min="2834" max="2834" width="25.81640625" style="87" customWidth="1"/>
    <col min="2835" max="2835" width="11.453125" style="87"/>
    <col min="2836" max="2837" width="16.453125" style="87" customWidth="1"/>
    <col min="2838" max="2838" width="16.7265625" style="87" customWidth="1"/>
    <col min="2839" max="2839" width="24.1796875" style="87" customWidth="1"/>
    <col min="2840" max="2840" width="11.453125" style="87"/>
    <col min="2841" max="2841" width="17.81640625" style="87" customWidth="1"/>
    <col min="2842" max="2842" width="15.54296875" style="87" customWidth="1"/>
    <col min="2843" max="2843" width="20.453125" style="87" customWidth="1"/>
    <col min="2844" max="2844" width="19.453125" style="87" customWidth="1"/>
    <col min="2845" max="2846" width="11.453125" style="87"/>
    <col min="2847" max="2847" width="16.81640625" style="87" customWidth="1"/>
    <col min="2848" max="2848" width="18.453125" style="87" customWidth="1"/>
    <col min="2849" max="2849" width="23.26953125" style="87" customWidth="1"/>
    <col min="2850" max="2851" width="11.453125" style="87"/>
    <col min="2852" max="2852" width="15.81640625" style="87" customWidth="1"/>
    <col min="2853" max="2853" width="18.1796875" style="87" customWidth="1"/>
    <col min="2854" max="2854" width="19.453125" style="87" customWidth="1"/>
    <col min="2855" max="2855" width="11.453125" style="87"/>
    <col min="2856" max="2856" width="15.81640625" style="87" customWidth="1"/>
    <col min="2857" max="2857" width="15.26953125" style="87" customWidth="1"/>
    <col min="2858" max="2858" width="18.453125" style="87" customWidth="1"/>
    <col min="2859" max="2859" width="15.54296875" style="87" customWidth="1"/>
    <col min="2860" max="2861" width="11.453125" style="87"/>
    <col min="2862" max="2862" width="15.26953125" style="87" customWidth="1"/>
    <col min="2863" max="2863" width="16.1796875" style="87" customWidth="1"/>
    <col min="2864" max="2864" width="16.7265625" style="87" customWidth="1"/>
    <col min="2865" max="2865" width="11.453125" style="87"/>
    <col min="2866" max="2866" width="19.453125" style="87" customWidth="1"/>
    <col min="2867" max="2867" width="14.54296875" style="87" customWidth="1"/>
    <col min="2868" max="2868" width="18" style="87" customWidth="1"/>
    <col min="2869" max="2869" width="15.7265625" style="87" customWidth="1"/>
    <col min="2870" max="2870" width="11.453125" style="87"/>
    <col min="2871" max="2871" width="16.1796875" style="87" customWidth="1"/>
    <col min="2872" max="2872" width="16.7265625" style="87" customWidth="1"/>
    <col min="2873" max="2873" width="16" style="87" customWidth="1"/>
    <col min="2874" max="2874" width="20.453125" style="87" customWidth="1"/>
    <col min="2875" max="3072" width="11.453125" style="87"/>
    <col min="3073" max="3073" width="5.1796875" style="87" customWidth="1"/>
    <col min="3074" max="3076" width="12.7265625" style="87" customWidth="1"/>
    <col min="3077" max="3077" width="15" style="87" customWidth="1"/>
    <col min="3078" max="3078" width="20.7265625" style="87" customWidth="1"/>
    <col min="3079" max="3079" width="53.453125" style="87" customWidth="1"/>
    <col min="3080" max="3080" width="24.453125" style="87" customWidth="1"/>
    <col min="3081" max="3081" width="14.7265625" style="87" customWidth="1"/>
    <col min="3082" max="3082" width="21.7265625" style="87" customWidth="1"/>
    <col min="3083" max="3083" width="25.7265625" style="87" customWidth="1"/>
    <col min="3084" max="3084" width="17.26953125" style="87" customWidth="1"/>
    <col min="3085" max="3085" width="5.54296875" style="87" customWidth="1"/>
    <col min="3086" max="3086" width="18.1796875" style="87" customWidth="1"/>
    <col min="3087" max="3087" width="16.26953125" style="87" customWidth="1"/>
    <col min="3088" max="3088" width="20.81640625" style="87" customWidth="1"/>
    <col min="3089" max="3089" width="26" style="87" customWidth="1"/>
    <col min="3090" max="3090" width="25.81640625" style="87" customWidth="1"/>
    <col min="3091" max="3091" width="11.453125" style="87"/>
    <col min="3092" max="3093" width="16.453125" style="87" customWidth="1"/>
    <col min="3094" max="3094" width="16.7265625" style="87" customWidth="1"/>
    <col min="3095" max="3095" width="24.1796875" style="87" customWidth="1"/>
    <col min="3096" max="3096" width="11.453125" style="87"/>
    <col min="3097" max="3097" width="17.81640625" style="87" customWidth="1"/>
    <col min="3098" max="3098" width="15.54296875" style="87" customWidth="1"/>
    <col min="3099" max="3099" width="20.453125" style="87" customWidth="1"/>
    <col min="3100" max="3100" width="19.453125" style="87" customWidth="1"/>
    <col min="3101" max="3102" width="11.453125" style="87"/>
    <col min="3103" max="3103" width="16.81640625" style="87" customWidth="1"/>
    <col min="3104" max="3104" width="18.453125" style="87" customWidth="1"/>
    <col min="3105" max="3105" width="23.26953125" style="87" customWidth="1"/>
    <col min="3106" max="3107" width="11.453125" style="87"/>
    <col min="3108" max="3108" width="15.81640625" style="87" customWidth="1"/>
    <col min="3109" max="3109" width="18.1796875" style="87" customWidth="1"/>
    <col min="3110" max="3110" width="19.453125" style="87" customWidth="1"/>
    <col min="3111" max="3111" width="11.453125" style="87"/>
    <col min="3112" max="3112" width="15.81640625" style="87" customWidth="1"/>
    <col min="3113" max="3113" width="15.26953125" style="87" customWidth="1"/>
    <col min="3114" max="3114" width="18.453125" style="87" customWidth="1"/>
    <col min="3115" max="3115" width="15.54296875" style="87" customWidth="1"/>
    <col min="3116" max="3117" width="11.453125" style="87"/>
    <col min="3118" max="3118" width="15.26953125" style="87" customWidth="1"/>
    <col min="3119" max="3119" width="16.1796875" style="87" customWidth="1"/>
    <col min="3120" max="3120" width="16.7265625" style="87" customWidth="1"/>
    <col min="3121" max="3121" width="11.453125" style="87"/>
    <col min="3122" max="3122" width="19.453125" style="87" customWidth="1"/>
    <col min="3123" max="3123" width="14.54296875" style="87" customWidth="1"/>
    <col min="3124" max="3124" width="18" style="87" customWidth="1"/>
    <col min="3125" max="3125" width="15.7265625" style="87" customWidth="1"/>
    <col min="3126" max="3126" width="11.453125" style="87"/>
    <col min="3127" max="3127" width="16.1796875" style="87" customWidth="1"/>
    <col min="3128" max="3128" width="16.7265625" style="87" customWidth="1"/>
    <col min="3129" max="3129" width="16" style="87" customWidth="1"/>
    <col min="3130" max="3130" width="20.453125" style="87" customWidth="1"/>
    <col min="3131" max="3328" width="11.453125" style="87"/>
    <col min="3329" max="3329" width="5.1796875" style="87" customWidth="1"/>
    <col min="3330" max="3332" width="12.7265625" style="87" customWidth="1"/>
    <col min="3333" max="3333" width="15" style="87" customWidth="1"/>
    <col min="3334" max="3334" width="20.7265625" style="87" customWidth="1"/>
    <col min="3335" max="3335" width="53.453125" style="87" customWidth="1"/>
    <col min="3336" max="3336" width="24.453125" style="87" customWidth="1"/>
    <col min="3337" max="3337" width="14.7265625" style="87" customWidth="1"/>
    <col min="3338" max="3338" width="21.7265625" style="87" customWidth="1"/>
    <col min="3339" max="3339" width="25.7265625" style="87" customWidth="1"/>
    <col min="3340" max="3340" width="17.26953125" style="87" customWidth="1"/>
    <col min="3341" max="3341" width="5.54296875" style="87" customWidth="1"/>
    <col min="3342" max="3342" width="18.1796875" style="87" customWidth="1"/>
    <col min="3343" max="3343" width="16.26953125" style="87" customWidth="1"/>
    <col min="3344" max="3344" width="20.81640625" style="87" customWidth="1"/>
    <col min="3345" max="3345" width="26" style="87" customWidth="1"/>
    <col min="3346" max="3346" width="25.81640625" style="87" customWidth="1"/>
    <col min="3347" max="3347" width="11.453125" style="87"/>
    <col min="3348" max="3349" width="16.453125" style="87" customWidth="1"/>
    <col min="3350" max="3350" width="16.7265625" style="87" customWidth="1"/>
    <col min="3351" max="3351" width="24.1796875" style="87" customWidth="1"/>
    <col min="3352" max="3352" width="11.453125" style="87"/>
    <col min="3353" max="3353" width="17.81640625" style="87" customWidth="1"/>
    <col min="3354" max="3354" width="15.54296875" style="87" customWidth="1"/>
    <col min="3355" max="3355" width="20.453125" style="87" customWidth="1"/>
    <col min="3356" max="3356" width="19.453125" style="87" customWidth="1"/>
    <col min="3357" max="3358" width="11.453125" style="87"/>
    <col min="3359" max="3359" width="16.81640625" style="87" customWidth="1"/>
    <col min="3360" max="3360" width="18.453125" style="87" customWidth="1"/>
    <col min="3361" max="3361" width="23.26953125" style="87" customWidth="1"/>
    <col min="3362" max="3363" width="11.453125" style="87"/>
    <col min="3364" max="3364" width="15.81640625" style="87" customWidth="1"/>
    <col min="3365" max="3365" width="18.1796875" style="87" customWidth="1"/>
    <col min="3366" max="3366" width="19.453125" style="87" customWidth="1"/>
    <col min="3367" max="3367" width="11.453125" style="87"/>
    <col min="3368" max="3368" width="15.81640625" style="87" customWidth="1"/>
    <col min="3369" max="3369" width="15.26953125" style="87" customWidth="1"/>
    <col min="3370" max="3370" width="18.453125" style="87" customWidth="1"/>
    <col min="3371" max="3371" width="15.54296875" style="87" customWidth="1"/>
    <col min="3372" max="3373" width="11.453125" style="87"/>
    <col min="3374" max="3374" width="15.26953125" style="87" customWidth="1"/>
    <col min="3375" max="3375" width="16.1796875" style="87" customWidth="1"/>
    <col min="3376" max="3376" width="16.7265625" style="87" customWidth="1"/>
    <col min="3377" max="3377" width="11.453125" style="87"/>
    <col min="3378" max="3378" width="19.453125" style="87" customWidth="1"/>
    <col min="3379" max="3379" width="14.54296875" style="87" customWidth="1"/>
    <col min="3380" max="3380" width="18" style="87" customWidth="1"/>
    <col min="3381" max="3381" width="15.7265625" style="87" customWidth="1"/>
    <col min="3382" max="3382" width="11.453125" style="87"/>
    <col min="3383" max="3383" width="16.1796875" style="87" customWidth="1"/>
    <col min="3384" max="3384" width="16.7265625" style="87" customWidth="1"/>
    <col min="3385" max="3385" width="16" style="87" customWidth="1"/>
    <col min="3386" max="3386" width="20.453125" style="87" customWidth="1"/>
    <col min="3387" max="3584" width="11.453125" style="87"/>
    <col min="3585" max="3585" width="5.1796875" style="87" customWidth="1"/>
    <col min="3586" max="3588" width="12.7265625" style="87" customWidth="1"/>
    <col min="3589" max="3589" width="15" style="87" customWidth="1"/>
    <col min="3590" max="3590" width="20.7265625" style="87" customWidth="1"/>
    <col min="3591" max="3591" width="53.453125" style="87" customWidth="1"/>
    <col min="3592" max="3592" width="24.453125" style="87" customWidth="1"/>
    <col min="3593" max="3593" width="14.7265625" style="87" customWidth="1"/>
    <col min="3594" max="3594" width="21.7265625" style="87" customWidth="1"/>
    <col min="3595" max="3595" width="25.7265625" style="87" customWidth="1"/>
    <col min="3596" max="3596" width="17.26953125" style="87" customWidth="1"/>
    <col min="3597" max="3597" width="5.54296875" style="87" customWidth="1"/>
    <col min="3598" max="3598" width="18.1796875" style="87" customWidth="1"/>
    <col min="3599" max="3599" width="16.26953125" style="87" customWidth="1"/>
    <col min="3600" max="3600" width="20.81640625" style="87" customWidth="1"/>
    <col min="3601" max="3601" width="26" style="87" customWidth="1"/>
    <col min="3602" max="3602" width="25.81640625" style="87" customWidth="1"/>
    <col min="3603" max="3603" width="11.453125" style="87"/>
    <col min="3604" max="3605" width="16.453125" style="87" customWidth="1"/>
    <col min="3606" max="3606" width="16.7265625" style="87" customWidth="1"/>
    <col min="3607" max="3607" width="24.1796875" style="87" customWidth="1"/>
    <col min="3608" max="3608" width="11.453125" style="87"/>
    <col min="3609" max="3609" width="17.81640625" style="87" customWidth="1"/>
    <col min="3610" max="3610" width="15.54296875" style="87" customWidth="1"/>
    <col min="3611" max="3611" width="20.453125" style="87" customWidth="1"/>
    <col min="3612" max="3612" width="19.453125" style="87" customWidth="1"/>
    <col min="3613" max="3614" width="11.453125" style="87"/>
    <col min="3615" max="3615" width="16.81640625" style="87" customWidth="1"/>
    <col min="3616" max="3616" width="18.453125" style="87" customWidth="1"/>
    <col min="3617" max="3617" width="23.26953125" style="87" customWidth="1"/>
    <col min="3618" max="3619" width="11.453125" style="87"/>
    <col min="3620" max="3620" width="15.81640625" style="87" customWidth="1"/>
    <col min="3621" max="3621" width="18.1796875" style="87" customWidth="1"/>
    <col min="3622" max="3622" width="19.453125" style="87" customWidth="1"/>
    <col min="3623" max="3623" width="11.453125" style="87"/>
    <col min="3624" max="3624" width="15.81640625" style="87" customWidth="1"/>
    <col min="3625" max="3625" width="15.26953125" style="87" customWidth="1"/>
    <col min="3626" max="3626" width="18.453125" style="87" customWidth="1"/>
    <col min="3627" max="3627" width="15.54296875" style="87" customWidth="1"/>
    <col min="3628" max="3629" width="11.453125" style="87"/>
    <col min="3630" max="3630" width="15.26953125" style="87" customWidth="1"/>
    <col min="3631" max="3631" width="16.1796875" style="87" customWidth="1"/>
    <col min="3632" max="3632" width="16.7265625" style="87" customWidth="1"/>
    <col min="3633" max="3633" width="11.453125" style="87"/>
    <col min="3634" max="3634" width="19.453125" style="87" customWidth="1"/>
    <col min="3635" max="3635" width="14.54296875" style="87" customWidth="1"/>
    <col min="3636" max="3636" width="18" style="87" customWidth="1"/>
    <col min="3637" max="3637" width="15.7265625" style="87" customWidth="1"/>
    <col min="3638" max="3638" width="11.453125" style="87"/>
    <col min="3639" max="3639" width="16.1796875" style="87" customWidth="1"/>
    <col min="3640" max="3640" width="16.7265625" style="87" customWidth="1"/>
    <col min="3641" max="3641" width="16" style="87" customWidth="1"/>
    <col min="3642" max="3642" width="20.453125" style="87" customWidth="1"/>
    <col min="3643" max="3840" width="11.453125" style="87"/>
    <col min="3841" max="3841" width="5.1796875" style="87" customWidth="1"/>
    <col min="3842" max="3844" width="12.7265625" style="87" customWidth="1"/>
    <col min="3845" max="3845" width="15" style="87" customWidth="1"/>
    <col min="3846" max="3846" width="20.7265625" style="87" customWidth="1"/>
    <col min="3847" max="3847" width="53.453125" style="87" customWidth="1"/>
    <col min="3848" max="3848" width="24.453125" style="87" customWidth="1"/>
    <col min="3849" max="3849" width="14.7265625" style="87" customWidth="1"/>
    <col min="3850" max="3850" width="21.7265625" style="87" customWidth="1"/>
    <col min="3851" max="3851" width="25.7265625" style="87" customWidth="1"/>
    <col min="3852" max="3852" width="17.26953125" style="87" customWidth="1"/>
    <col min="3853" max="3853" width="5.54296875" style="87" customWidth="1"/>
    <col min="3854" max="3854" width="18.1796875" style="87" customWidth="1"/>
    <col min="3855" max="3855" width="16.26953125" style="87" customWidth="1"/>
    <col min="3856" max="3856" width="20.81640625" style="87" customWidth="1"/>
    <col min="3857" max="3857" width="26" style="87" customWidth="1"/>
    <col min="3858" max="3858" width="25.81640625" style="87" customWidth="1"/>
    <col min="3859" max="3859" width="11.453125" style="87"/>
    <col min="3860" max="3861" width="16.453125" style="87" customWidth="1"/>
    <col min="3862" max="3862" width="16.7265625" style="87" customWidth="1"/>
    <col min="3863" max="3863" width="24.1796875" style="87" customWidth="1"/>
    <col min="3864" max="3864" width="11.453125" style="87"/>
    <col min="3865" max="3865" width="17.81640625" style="87" customWidth="1"/>
    <col min="3866" max="3866" width="15.54296875" style="87" customWidth="1"/>
    <col min="3867" max="3867" width="20.453125" style="87" customWidth="1"/>
    <col min="3868" max="3868" width="19.453125" style="87" customWidth="1"/>
    <col min="3869" max="3870" width="11.453125" style="87"/>
    <col min="3871" max="3871" width="16.81640625" style="87" customWidth="1"/>
    <col min="3872" max="3872" width="18.453125" style="87" customWidth="1"/>
    <col min="3873" max="3873" width="23.26953125" style="87" customWidth="1"/>
    <col min="3874" max="3875" width="11.453125" style="87"/>
    <col min="3876" max="3876" width="15.81640625" style="87" customWidth="1"/>
    <col min="3877" max="3877" width="18.1796875" style="87" customWidth="1"/>
    <col min="3878" max="3878" width="19.453125" style="87" customWidth="1"/>
    <col min="3879" max="3879" width="11.453125" style="87"/>
    <col min="3880" max="3880" width="15.81640625" style="87" customWidth="1"/>
    <col min="3881" max="3881" width="15.26953125" style="87" customWidth="1"/>
    <col min="3882" max="3882" width="18.453125" style="87" customWidth="1"/>
    <col min="3883" max="3883" width="15.54296875" style="87" customWidth="1"/>
    <col min="3884" max="3885" width="11.453125" style="87"/>
    <col min="3886" max="3886" width="15.26953125" style="87" customWidth="1"/>
    <col min="3887" max="3887" width="16.1796875" style="87" customWidth="1"/>
    <col min="3888" max="3888" width="16.7265625" style="87" customWidth="1"/>
    <col min="3889" max="3889" width="11.453125" style="87"/>
    <col min="3890" max="3890" width="19.453125" style="87" customWidth="1"/>
    <col min="3891" max="3891" width="14.54296875" style="87" customWidth="1"/>
    <col min="3892" max="3892" width="18" style="87" customWidth="1"/>
    <col min="3893" max="3893" width="15.7265625" style="87" customWidth="1"/>
    <col min="3894" max="3894" width="11.453125" style="87"/>
    <col min="3895" max="3895" width="16.1796875" style="87" customWidth="1"/>
    <col min="3896" max="3896" width="16.7265625" style="87" customWidth="1"/>
    <col min="3897" max="3897" width="16" style="87" customWidth="1"/>
    <col min="3898" max="3898" width="20.453125" style="87" customWidth="1"/>
    <col min="3899" max="4096" width="11.453125" style="87"/>
    <col min="4097" max="4097" width="5.1796875" style="87" customWidth="1"/>
    <col min="4098" max="4100" width="12.7265625" style="87" customWidth="1"/>
    <col min="4101" max="4101" width="15" style="87" customWidth="1"/>
    <col min="4102" max="4102" width="20.7265625" style="87" customWidth="1"/>
    <col min="4103" max="4103" width="53.453125" style="87" customWidth="1"/>
    <col min="4104" max="4104" width="24.453125" style="87" customWidth="1"/>
    <col min="4105" max="4105" width="14.7265625" style="87" customWidth="1"/>
    <col min="4106" max="4106" width="21.7265625" style="87" customWidth="1"/>
    <col min="4107" max="4107" width="25.7265625" style="87" customWidth="1"/>
    <col min="4108" max="4108" width="17.26953125" style="87" customWidth="1"/>
    <col min="4109" max="4109" width="5.54296875" style="87" customWidth="1"/>
    <col min="4110" max="4110" width="18.1796875" style="87" customWidth="1"/>
    <col min="4111" max="4111" width="16.26953125" style="87" customWidth="1"/>
    <col min="4112" max="4112" width="20.81640625" style="87" customWidth="1"/>
    <col min="4113" max="4113" width="26" style="87" customWidth="1"/>
    <col min="4114" max="4114" width="25.81640625" style="87" customWidth="1"/>
    <col min="4115" max="4115" width="11.453125" style="87"/>
    <col min="4116" max="4117" width="16.453125" style="87" customWidth="1"/>
    <col min="4118" max="4118" width="16.7265625" style="87" customWidth="1"/>
    <col min="4119" max="4119" width="24.1796875" style="87" customWidth="1"/>
    <col min="4120" max="4120" width="11.453125" style="87"/>
    <col min="4121" max="4121" width="17.81640625" style="87" customWidth="1"/>
    <col min="4122" max="4122" width="15.54296875" style="87" customWidth="1"/>
    <col min="4123" max="4123" width="20.453125" style="87" customWidth="1"/>
    <col min="4124" max="4124" width="19.453125" style="87" customWidth="1"/>
    <col min="4125" max="4126" width="11.453125" style="87"/>
    <col min="4127" max="4127" width="16.81640625" style="87" customWidth="1"/>
    <col min="4128" max="4128" width="18.453125" style="87" customWidth="1"/>
    <col min="4129" max="4129" width="23.26953125" style="87" customWidth="1"/>
    <col min="4130" max="4131" width="11.453125" style="87"/>
    <col min="4132" max="4132" width="15.81640625" style="87" customWidth="1"/>
    <col min="4133" max="4133" width="18.1796875" style="87" customWidth="1"/>
    <col min="4134" max="4134" width="19.453125" style="87" customWidth="1"/>
    <col min="4135" max="4135" width="11.453125" style="87"/>
    <col min="4136" max="4136" width="15.81640625" style="87" customWidth="1"/>
    <col min="4137" max="4137" width="15.26953125" style="87" customWidth="1"/>
    <col min="4138" max="4138" width="18.453125" style="87" customWidth="1"/>
    <col min="4139" max="4139" width="15.54296875" style="87" customWidth="1"/>
    <col min="4140" max="4141" width="11.453125" style="87"/>
    <col min="4142" max="4142" width="15.26953125" style="87" customWidth="1"/>
    <col min="4143" max="4143" width="16.1796875" style="87" customWidth="1"/>
    <col min="4144" max="4144" width="16.7265625" style="87" customWidth="1"/>
    <col min="4145" max="4145" width="11.453125" style="87"/>
    <col min="4146" max="4146" width="19.453125" style="87" customWidth="1"/>
    <col min="4147" max="4147" width="14.54296875" style="87" customWidth="1"/>
    <col min="4148" max="4148" width="18" style="87" customWidth="1"/>
    <col min="4149" max="4149" width="15.7265625" style="87" customWidth="1"/>
    <col min="4150" max="4150" width="11.453125" style="87"/>
    <col min="4151" max="4151" width="16.1796875" style="87" customWidth="1"/>
    <col min="4152" max="4152" width="16.7265625" style="87" customWidth="1"/>
    <col min="4153" max="4153" width="16" style="87" customWidth="1"/>
    <col min="4154" max="4154" width="20.453125" style="87" customWidth="1"/>
    <col min="4155" max="4352" width="11.453125" style="87"/>
    <col min="4353" max="4353" width="5.1796875" style="87" customWidth="1"/>
    <col min="4354" max="4356" width="12.7265625" style="87" customWidth="1"/>
    <col min="4357" max="4357" width="15" style="87" customWidth="1"/>
    <col min="4358" max="4358" width="20.7265625" style="87" customWidth="1"/>
    <col min="4359" max="4359" width="53.453125" style="87" customWidth="1"/>
    <col min="4360" max="4360" width="24.453125" style="87" customWidth="1"/>
    <col min="4361" max="4361" width="14.7265625" style="87" customWidth="1"/>
    <col min="4362" max="4362" width="21.7265625" style="87" customWidth="1"/>
    <col min="4363" max="4363" width="25.7265625" style="87" customWidth="1"/>
    <col min="4364" max="4364" width="17.26953125" style="87" customWidth="1"/>
    <col min="4365" max="4365" width="5.54296875" style="87" customWidth="1"/>
    <col min="4366" max="4366" width="18.1796875" style="87" customWidth="1"/>
    <col min="4367" max="4367" width="16.26953125" style="87" customWidth="1"/>
    <col min="4368" max="4368" width="20.81640625" style="87" customWidth="1"/>
    <col min="4369" max="4369" width="26" style="87" customWidth="1"/>
    <col min="4370" max="4370" width="25.81640625" style="87" customWidth="1"/>
    <col min="4371" max="4371" width="11.453125" style="87"/>
    <col min="4372" max="4373" width="16.453125" style="87" customWidth="1"/>
    <col min="4374" max="4374" width="16.7265625" style="87" customWidth="1"/>
    <col min="4375" max="4375" width="24.1796875" style="87" customWidth="1"/>
    <col min="4376" max="4376" width="11.453125" style="87"/>
    <col min="4377" max="4377" width="17.81640625" style="87" customWidth="1"/>
    <col min="4378" max="4378" width="15.54296875" style="87" customWidth="1"/>
    <col min="4379" max="4379" width="20.453125" style="87" customWidth="1"/>
    <col min="4380" max="4380" width="19.453125" style="87" customWidth="1"/>
    <col min="4381" max="4382" width="11.453125" style="87"/>
    <col min="4383" max="4383" width="16.81640625" style="87" customWidth="1"/>
    <col min="4384" max="4384" width="18.453125" style="87" customWidth="1"/>
    <col min="4385" max="4385" width="23.26953125" style="87" customWidth="1"/>
    <col min="4386" max="4387" width="11.453125" style="87"/>
    <col min="4388" max="4388" width="15.81640625" style="87" customWidth="1"/>
    <col min="4389" max="4389" width="18.1796875" style="87" customWidth="1"/>
    <col min="4390" max="4390" width="19.453125" style="87" customWidth="1"/>
    <col min="4391" max="4391" width="11.453125" style="87"/>
    <col min="4392" max="4392" width="15.81640625" style="87" customWidth="1"/>
    <col min="4393" max="4393" width="15.26953125" style="87" customWidth="1"/>
    <col min="4394" max="4394" width="18.453125" style="87" customWidth="1"/>
    <col min="4395" max="4395" width="15.54296875" style="87" customWidth="1"/>
    <col min="4396" max="4397" width="11.453125" style="87"/>
    <col min="4398" max="4398" width="15.26953125" style="87" customWidth="1"/>
    <col min="4399" max="4399" width="16.1796875" style="87" customWidth="1"/>
    <col min="4400" max="4400" width="16.7265625" style="87" customWidth="1"/>
    <col min="4401" max="4401" width="11.453125" style="87"/>
    <col min="4402" max="4402" width="19.453125" style="87" customWidth="1"/>
    <col min="4403" max="4403" width="14.54296875" style="87" customWidth="1"/>
    <col min="4404" max="4404" width="18" style="87" customWidth="1"/>
    <col min="4405" max="4405" width="15.7265625" style="87" customWidth="1"/>
    <col min="4406" max="4406" width="11.453125" style="87"/>
    <col min="4407" max="4407" width="16.1796875" style="87" customWidth="1"/>
    <col min="4408" max="4408" width="16.7265625" style="87" customWidth="1"/>
    <col min="4409" max="4409" width="16" style="87" customWidth="1"/>
    <col min="4410" max="4410" width="20.453125" style="87" customWidth="1"/>
    <col min="4411" max="4608" width="11.453125" style="87"/>
    <col min="4609" max="4609" width="5.1796875" style="87" customWidth="1"/>
    <col min="4610" max="4612" width="12.7265625" style="87" customWidth="1"/>
    <col min="4613" max="4613" width="15" style="87" customWidth="1"/>
    <col min="4614" max="4614" width="20.7265625" style="87" customWidth="1"/>
    <col min="4615" max="4615" width="53.453125" style="87" customWidth="1"/>
    <col min="4616" max="4616" width="24.453125" style="87" customWidth="1"/>
    <col min="4617" max="4617" width="14.7265625" style="87" customWidth="1"/>
    <col min="4618" max="4618" width="21.7265625" style="87" customWidth="1"/>
    <col min="4619" max="4619" width="25.7265625" style="87" customWidth="1"/>
    <col min="4620" max="4620" width="17.26953125" style="87" customWidth="1"/>
    <col min="4621" max="4621" width="5.54296875" style="87" customWidth="1"/>
    <col min="4622" max="4622" width="18.1796875" style="87" customWidth="1"/>
    <col min="4623" max="4623" width="16.26953125" style="87" customWidth="1"/>
    <col min="4624" max="4624" width="20.81640625" style="87" customWidth="1"/>
    <col min="4625" max="4625" width="26" style="87" customWidth="1"/>
    <col min="4626" max="4626" width="25.81640625" style="87" customWidth="1"/>
    <col min="4627" max="4627" width="11.453125" style="87"/>
    <col min="4628" max="4629" width="16.453125" style="87" customWidth="1"/>
    <col min="4630" max="4630" width="16.7265625" style="87" customWidth="1"/>
    <col min="4631" max="4631" width="24.1796875" style="87" customWidth="1"/>
    <col min="4632" max="4632" width="11.453125" style="87"/>
    <col min="4633" max="4633" width="17.81640625" style="87" customWidth="1"/>
    <col min="4634" max="4634" width="15.54296875" style="87" customWidth="1"/>
    <col min="4635" max="4635" width="20.453125" style="87" customWidth="1"/>
    <col min="4636" max="4636" width="19.453125" style="87" customWidth="1"/>
    <col min="4637" max="4638" width="11.453125" style="87"/>
    <col min="4639" max="4639" width="16.81640625" style="87" customWidth="1"/>
    <col min="4640" max="4640" width="18.453125" style="87" customWidth="1"/>
    <col min="4641" max="4641" width="23.26953125" style="87" customWidth="1"/>
    <col min="4642" max="4643" width="11.453125" style="87"/>
    <col min="4644" max="4644" width="15.81640625" style="87" customWidth="1"/>
    <col min="4645" max="4645" width="18.1796875" style="87" customWidth="1"/>
    <col min="4646" max="4646" width="19.453125" style="87" customWidth="1"/>
    <col min="4647" max="4647" width="11.453125" style="87"/>
    <col min="4648" max="4648" width="15.81640625" style="87" customWidth="1"/>
    <col min="4649" max="4649" width="15.26953125" style="87" customWidth="1"/>
    <col min="4650" max="4650" width="18.453125" style="87" customWidth="1"/>
    <col min="4651" max="4651" width="15.54296875" style="87" customWidth="1"/>
    <col min="4652" max="4653" width="11.453125" style="87"/>
    <col min="4654" max="4654" width="15.26953125" style="87" customWidth="1"/>
    <col min="4655" max="4655" width="16.1796875" style="87" customWidth="1"/>
    <col min="4656" max="4656" width="16.7265625" style="87" customWidth="1"/>
    <col min="4657" max="4657" width="11.453125" style="87"/>
    <col min="4658" max="4658" width="19.453125" style="87" customWidth="1"/>
    <col min="4659" max="4659" width="14.54296875" style="87" customWidth="1"/>
    <col min="4660" max="4660" width="18" style="87" customWidth="1"/>
    <col min="4661" max="4661" width="15.7265625" style="87" customWidth="1"/>
    <col min="4662" max="4662" width="11.453125" style="87"/>
    <col min="4663" max="4663" width="16.1796875" style="87" customWidth="1"/>
    <col min="4664" max="4664" width="16.7265625" style="87" customWidth="1"/>
    <col min="4665" max="4665" width="16" style="87" customWidth="1"/>
    <col min="4666" max="4666" width="20.453125" style="87" customWidth="1"/>
    <col min="4667" max="4864" width="11.453125" style="87"/>
    <col min="4865" max="4865" width="5.1796875" style="87" customWidth="1"/>
    <col min="4866" max="4868" width="12.7265625" style="87" customWidth="1"/>
    <col min="4869" max="4869" width="15" style="87" customWidth="1"/>
    <col min="4870" max="4870" width="20.7265625" style="87" customWidth="1"/>
    <col min="4871" max="4871" width="53.453125" style="87" customWidth="1"/>
    <col min="4872" max="4872" width="24.453125" style="87" customWidth="1"/>
    <col min="4873" max="4873" width="14.7265625" style="87" customWidth="1"/>
    <col min="4874" max="4874" width="21.7265625" style="87" customWidth="1"/>
    <col min="4875" max="4875" width="25.7265625" style="87" customWidth="1"/>
    <col min="4876" max="4876" width="17.26953125" style="87" customWidth="1"/>
    <col min="4877" max="4877" width="5.54296875" style="87" customWidth="1"/>
    <col min="4878" max="4878" width="18.1796875" style="87" customWidth="1"/>
    <col min="4879" max="4879" width="16.26953125" style="87" customWidth="1"/>
    <col min="4880" max="4880" width="20.81640625" style="87" customWidth="1"/>
    <col min="4881" max="4881" width="26" style="87" customWidth="1"/>
    <col min="4882" max="4882" width="25.81640625" style="87" customWidth="1"/>
    <col min="4883" max="4883" width="11.453125" style="87"/>
    <col min="4884" max="4885" width="16.453125" style="87" customWidth="1"/>
    <col min="4886" max="4886" width="16.7265625" style="87" customWidth="1"/>
    <col min="4887" max="4887" width="24.1796875" style="87" customWidth="1"/>
    <col min="4888" max="4888" width="11.453125" style="87"/>
    <col min="4889" max="4889" width="17.81640625" style="87" customWidth="1"/>
    <col min="4890" max="4890" width="15.54296875" style="87" customWidth="1"/>
    <col min="4891" max="4891" width="20.453125" style="87" customWidth="1"/>
    <col min="4892" max="4892" width="19.453125" style="87" customWidth="1"/>
    <col min="4893" max="4894" width="11.453125" style="87"/>
    <col min="4895" max="4895" width="16.81640625" style="87" customWidth="1"/>
    <col min="4896" max="4896" width="18.453125" style="87" customWidth="1"/>
    <col min="4897" max="4897" width="23.26953125" style="87" customWidth="1"/>
    <col min="4898" max="4899" width="11.453125" style="87"/>
    <col min="4900" max="4900" width="15.81640625" style="87" customWidth="1"/>
    <col min="4901" max="4901" width="18.1796875" style="87" customWidth="1"/>
    <col min="4902" max="4902" width="19.453125" style="87" customWidth="1"/>
    <col min="4903" max="4903" width="11.453125" style="87"/>
    <col min="4904" max="4904" width="15.81640625" style="87" customWidth="1"/>
    <col min="4905" max="4905" width="15.26953125" style="87" customWidth="1"/>
    <col min="4906" max="4906" width="18.453125" style="87" customWidth="1"/>
    <col min="4907" max="4907" width="15.54296875" style="87" customWidth="1"/>
    <col min="4908" max="4909" width="11.453125" style="87"/>
    <col min="4910" max="4910" width="15.26953125" style="87" customWidth="1"/>
    <col min="4911" max="4911" width="16.1796875" style="87" customWidth="1"/>
    <col min="4912" max="4912" width="16.7265625" style="87" customWidth="1"/>
    <col min="4913" max="4913" width="11.453125" style="87"/>
    <col min="4914" max="4914" width="19.453125" style="87" customWidth="1"/>
    <col min="4915" max="4915" width="14.54296875" style="87" customWidth="1"/>
    <col min="4916" max="4916" width="18" style="87" customWidth="1"/>
    <col min="4917" max="4917" width="15.7265625" style="87" customWidth="1"/>
    <col min="4918" max="4918" width="11.453125" style="87"/>
    <col min="4919" max="4919" width="16.1796875" style="87" customWidth="1"/>
    <col min="4920" max="4920" width="16.7265625" style="87" customWidth="1"/>
    <col min="4921" max="4921" width="16" style="87" customWidth="1"/>
    <col min="4922" max="4922" width="20.453125" style="87" customWidth="1"/>
    <col min="4923" max="5120" width="11.453125" style="87"/>
    <col min="5121" max="5121" width="5.1796875" style="87" customWidth="1"/>
    <col min="5122" max="5124" width="12.7265625" style="87" customWidth="1"/>
    <col min="5125" max="5125" width="15" style="87" customWidth="1"/>
    <col min="5126" max="5126" width="20.7265625" style="87" customWidth="1"/>
    <col min="5127" max="5127" width="53.453125" style="87" customWidth="1"/>
    <col min="5128" max="5128" width="24.453125" style="87" customWidth="1"/>
    <col min="5129" max="5129" width="14.7265625" style="87" customWidth="1"/>
    <col min="5130" max="5130" width="21.7265625" style="87" customWidth="1"/>
    <col min="5131" max="5131" width="25.7265625" style="87" customWidth="1"/>
    <col min="5132" max="5132" width="17.26953125" style="87" customWidth="1"/>
    <col min="5133" max="5133" width="5.54296875" style="87" customWidth="1"/>
    <col min="5134" max="5134" width="18.1796875" style="87" customWidth="1"/>
    <col min="5135" max="5135" width="16.26953125" style="87" customWidth="1"/>
    <col min="5136" max="5136" width="20.81640625" style="87" customWidth="1"/>
    <col min="5137" max="5137" width="26" style="87" customWidth="1"/>
    <col min="5138" max="5138" width="25.81640625" style="87" customWidth="1"/>
    <col min="5139" max="5139" width="11.453125" style="87"/>
    <col min="5140" max="5141" width="16.453125" style="87" customWidth="1"/>
    <col min="5142" max="5142" width="16.7265625" style="87" customWidth="1"/>
    <col min="5143" max="5143" width="24.1796875" style="87" customWidth="1"/>
    <col min="5144" max="5144" width="11.453125" style="87"/>
    <col min="5145" max="5145" width="17.81640625" style="87" customWidth="1"/>
    <col min="5146" max="5146" width="15.54296875" style="87" customWidth="1"/>
    <col min="5147" max="5147" width="20.453125" style="87" customWidth="1"/>
    <col min="5148" max="5148" width="19.453125" style="87" customWidth="1"/>
    <col min="5149" max="5150" width="11.453125" style="87"/>
    <col min="5151" max="5151" width="16.81640625" style="87" customWidth="1"/>
    <col min="5152" max="5152" width="18.453125" style="87" customWidth="1"/>
    <col min="5153" max="5153" width="23.26953125" style="87" customWidth="1"/>
    <col min="5154" max="5155" width="11.453125" style="87"/>
    <col min="5156" max="5156" width="15.81640625" style="87" customWidth="1"/>
    <col min="5157" max="5157" width="18.1796875" style="87" customWidth="1"/>
    <col min="5158" max="5158" width="19.453125" style="87" customWidth="1"/>
    <col min="5159" max="5159" width="11.453125" style="87"/>
    <col min="5160" max="5160" width="15.81640625" style="87" customWidth="1"/>
    <col min="5161" max="5161" width="15.26953125" style="87" customWidth="1"/>
    <col min="5162" max="5162" width="18.453125" style="87" customWidth="1"/>
    <col min="5163" max="5163" width="15.54296875" style="87" customWidth="1"/>
    <col min="5164" max="5165" width="11.453125" style="87"/>
    <col min="5166" max="5166" width="15.26953125" style="87" customWidth="1"/>
    <col min="5167" max="5167" width="16.1796875" style="87" customWidth="1"/>
    <col min="5168" max="5168" width="16.7265625" style="87" customWidth="1"/>
    <col min="5169" max="5169" width="11.453125" style="87"/>
    <col min="5170" max="5170" width="19.453125" style="87" customWidth="1"/>
    <col min="5171" max="5171" width="14.54296875" style="87" customWidth="1"/>
    <col min="5172" max="5172" width="18" style="87" customWidth="1"/>
    <col min="5173" max="5173" width="15.7265625" style="87" customWidth="1"/>
    <col min="5174" max="5174" width="11.453125" style="87"/>
    <col min="5175" max="5175" width="16.1796875" style="87" customWidth="1"/>
    <col min="5176" max="5176" width="16.7265625" style="87" customWidth="1"/>
    <col min="5177" max="5177" width="16" style="87" customWidth="1"/>
    <col min="5178" max="5178" width="20.453125" style="87" customWidth="1"/>
    <col min="5179" max="5376" width="11.453125" style="87"/>
    <col min="5377" max="5377" width="5.1796875" style="87" customWidth="1"/>
    <col min="5378" max="5380" width="12.7265625" style="87" customWidth="1"/>
    <col min="5381" max="5381" width="15" style="87" customWidth="1"/>
    <col min="5382" max="5382" width="20.7265625" style="87" customWidth="1"/>
    <col min="5383" max="5383" width="53.453125" style="87" customWidth="1"/>
    <col min="5384" max="5384" width="24.453125" style="87" customWidth="1"/>
    <col min="5385" max="5385" width="14.7265625" style="87" customWidth="1"/>
    <col min="5386" max="5386" width="21.7265625" style="87" customWidth="1"/>
    <col min="5387" max="5387" width="25.7265625" style="87" customWidth="1"/>
    <col min="5388" max="5388" width="17.26953125" style="87" customWidth="1"/>
    <col min="5389" max="5389" width="5.54296875" style="87" customWidth="1"/>
    <col min="5390" max="5390" width="18.1796875" style="87" customWidth="1"/>
    <col min="5391" max="5391" width="16.26953125" style="87" customWidth="1"/>
    <col min="5392" max="5392" width="20.81640625" style="87" customWidth="1"/>
    <col min="5393" max="5393" width="26" style="87" customWidth="1"/>
    <col min="5394" max="5394" width="25.81640625" style="87" customWidth="1"/>
    <col min="5395" max="5395" width="11.453125" style="87"/>
    <col min="5396" max="5397" width="16.453125" style="87" customWidth="1"/>
    <col min="5398" max="5398" width="16.7265625" style="87" customWidth="1"/>
    <col min="5399" max="5399" width="24.1796875" style="87" customWidth="1"/>
    <col min="5400" max="5400" width="11.453125" style="87"/>
    <col min="5401" max="5401" width="17.81640625" style="87" customWidth="1"/>
    <col min="5402" max="5402" width="15.54296875" style="87" customWidth="1"/>
    <col min="5403" max="5403" width="20.453125" style="87" customWidth="1"/>
    <col min="5404" max="5404" width="19.453125" style="87" customWidth="1"/>
    <col min="5405" max="5406" width="11.453125" style="87"/>
    <col min="5407" max="5407" width="16.81640625" style="87" customWidth="1"/>
    <col min="5408" max="5408" width="18.453125" style="87" customWidth="1"/>
    <col min="5409" max="5409" width="23.26953125" style="87" customWidth="1"/>
    <col min="5410" max="5411" width="11.453125" style="87"/>
    <col min="5412" max="5412" width="15.81640625" style="87" customWidth="1"/>
    <col min="5413" max="5413" width="18.1796875" style="87" customWidth="1"/>
    <col min="5414" max="5414" width="19.453125" style="87" customWidth="1"/>
    <col min="5415" max="5415" width="11.453125" style="87"/>
    <col min="5416" max="5416" width="15.81640625" style="87" customWidth="1"/>
    <col min="5417" max="5417" width="15.26953125" style="87" customWidth="1"/>
    <col min="5418" max="5418" width="18.453125" style="87" customWidth="1"/>
    <col min="5419" max="5419" width="15.54296875" style="87" customWidth="1"/>
    <col min="5420" max="5421" width="11.453125" style="87"/>
    <col min="5422" max="5422" width="15.26953125" style="87" customWidth="1"/>
    <col min="5423" max="5423" width="16.1796875" style="87" customWidth="1"/>
    <col min="5424" max="5424" width="16.7265625" style="87" customWidth="1"/>
    <col min="5425" max="5425" width="11.453125" style="87"/>
    <col min="5426" max="5426" width="19.453125" style="87" customWidth="1"/>
    <col min="5427" max="5427" width="14.54296875" style="87" customWidth="1"/>
    <col min="5428" max="5428" width="18" style="87" customWidth="1"/>
    <col min="5429" max="5429" width="15.7265625" style="87" customWidth="1"/>
    <col min="5430" max="5430" width="11.453125" style="87"/>
    <col min="5431" max="5431" width="16.1796875" style="87" customWidth="1"/>
    <col min="5432" max="5432" width="16.7265625" style="87" customWidth="1"/>
    <col min="5433" max="5433" width="16" style="87" customWidth="1"/>
    <col min="5434" max="5434" width="20.453125" style="87" customWidth="1"/>
    <col min="5435" max="5632" width="11.453125" style="87"/>
    <col min="5633" max="5633" width="5.1796875" style="87" customWidth="1"/>
    <col min="5634" max="5636" width="12.7265625" style="87" customWidth="1"/>
    <col min="5637" max="5637" width="15" style="87" customWidth="1"/>
    <col min="5638" max="5638" width="20.7265625" style="87" customWidth="1"/>
    <col min="5639" max="5639" width="53.453125" style="87" customWidth="1"/>
    <col min="5640" max="5640" width="24.453125" style="87" customWidth="1"/>
    <col min="5641" max="5641" width="14.7265625" style="87" customWidth="1"/>
    <col min="5642" max="5642" width="21.7265625" style="87" customWidth="1"/>
    <col min="5643" max="5643" width="25.7265625" style="87" customWidth="1"/>
    <col min="5644" max="5644" width="17.26953125" style="87" customWidth="1"/>
    <col min="5645" max="5645" width="5.54296875" style="87" customWidth="1"/>
    <col min="5646" max="5646" width="18.1796875" style="87" customWidth="1"/>
    <col min="5647" max="5647" width="16.26953125" style="87" customWidth="1"/>
    <col min="5648" max="5648" width="20.81640625" style="87" customWidth="1"/>
    <col min="5649" max="5649" width="26" style="87" customWidth="1"/>
    <col min="5650" max="5650" width="25.81640625" style="87" customWidth="1"/>
    <col min="5651" max="5651" width="11.453125" style="87"/>
    <col min="5652" max="5653" width="16.453125" style="87" customWidth="1"/>
    <col min="5654" max="5654" width="16.7265625" style="87" customWidth="1"/>
    <col min="5655" max="5655" width="24.1796875" style="87" customWidth="1"/>
    <col min="5656" max="5656" width="11.453125" style="87"/>
    <col min="5657" max="5657" width="17.81640625" style="87" customWidth="1"/>
    <col min="5658" max="5658" width="15.54296875" style="87" customWidth="1"/>
    <col min="5659" max="5659" width="20.453125" style="87" customWidth="1"/>
    <col min="5660" max="5660" width="19.453125" style="87" customWidth="1"/>
    <col min="5661" max="5662" width="11.453125" style="87"/>
    <col min="5663" max="5663" width="16.81640625" style="87" customWidth="1"/>
    <col min="5664" max="5664" width="18.453125" style="87" customWidth="1"/>
    <col min="5665" max="5665" width="23.26953125" style="87" customWidth="1"/>
    <col min="5666" max="5667" width="11.453125" style="87"/>
    <col min="5668" max="5668" width="15.81640625" style="87" customWidth="1"/>
    <col min="5669" max="5669" width="18.1796875" style="87" customWidth="1"/>
    <col min="5670" max="5670" width="19.453125" style="87" customWidth="1"/>
    <col min="5671" max="5671" width="11.453125" style="87"/>
    <col min="5672" max="5672" width="15.81640625" style="87" customWidth="1"/>
    <col min="5673" max="5673" width="15.26953125" style="87" customWidth="1"/>
    <col min="5674" max="5674" width="18.453125" style="87" customWidth="1"/>
    <col min="5675" max="5675" width="15.54296875" style="87" customWidth="1"/>
    <col min="5676" max="5677" width="11.453125" style="87"/>
    <col min="5678" max="5678" width="15.26953125" style="87" customWidth="1"/>
    <col min="5679" max="5679" width="16.1796875" style="87" customWidth="1"/>
    <col min="5680" max="5680" width="16.7265625" style="87" customWidth="1"/>
    <col min="5681" max="5681" width="11.453125" style="87"/>
    <col min="5682" max="5682" width="19.453125" style="87" customWidth="1"/>
    <col min="5683" max="5683" width="14.54296875" style="87" customWidth="1"/>
    <col min="5684" max="5684" width="18" style="87" customWidth="1"/>
    <col min="5685" max="5685" width="15.7265625" style="87" customWidth="1"/>
    <col min="5686" max="5686" width="11.453125" style="87"/>
    <col min="5687" max="5687" width="16.1796875" style="87" customWidth="1"/>
    <col min="5688" max="5688" width="16.7265625" style="87" customWidth="1"/>
    <col min="5689" max="5689" width="16" style="87" customWidth="1"/>
    <col min="5690" max="5690" width="20.453125" style="87" customWidth="1"/>
    <col min="5691" max="5888" width="11.453125" style="87"/>
    <col min="5889" max="5889" width="5.1796875" style="87" customWidth="1"/>
    <col min="5890" max="5892" width="12.7265625" style="87" customWidth="1"/>
    <col min="5893" max="5893" width="15" style="87" customWidth="1"/>
    <col min="5894" max="5894" width="20.7265625" style="87" customWidth="1"/>
    <col min="5895" max="5895" width="53.453125" style="87" customWidth="1"/>
    <col min="5896" max="5896" width="24.453125" style="87" customWidth="1"/>
    <col min="5897" max="5897" width="14.7265625" style="87" customWidth="1"/>
    <col min="5898" max="5898" width="21.7265625" style="87" customWidth="1"/>
    <col min="5899" max="5899" width="25.7265625" style="87" customWidth="1"/>
    <col min="5900" max="5900" width="17.26953125" style="87" customWidth="1"/>
    <col min="5901" max="5901" width="5.54296875" style="87" customWidth="1"/>
    <col min="5902" max="5902" width="18.1796875" style="87" customWidth="1"/>
    <col min="5903" max="5903" width="16.26953125" style="87" customWidth="1"/>
    <col min="5904" max="5904" width="20.81640625" style="87" customWidth="1"/>
    <col min="5905" max="5905" width="26" style="87" customWidth="1"/>
    <col min="5906" max="5906" width="25.81640625" style="87" customWidth="1"/>
    <col min="5907" max="5907" width="11.453125" style="87"/>
    <col min="5908" max="5909" width="16.453125" style="87" customWidth="1"/>
    <col min="5910" max="5910" width="16.7265625" style="87" customWidth="1"/>
    <col min="5911" max="5911" width="24.1796875" style="87" customWidth="1"/>
    <col min="5912" max="5912" width="11.453125" style="87"/>
    <col min="5913" max="5913" width="17.81640625" style="87" customWidth="1"/>
    <col min="5914" max="5914" width="15.54296875" style="87" customWidth="1"/>
    <col min="5915" max="5915" width="20.453125" style="87" customWidth="1"/>
    <col min="5916" max="5916" width="19.453125" style="87" customWidth="1"/>
    <col min="5917" max="5918" width="11.453125" style="87"/>
    <col min="5919" max="5919" width="16.81640625" style="87" customWidth="1"/>
    <col min="5920" max="5920" width="18.453125" style="87" customWidth="1"/>
    <col min="5921" max="5921" width="23.26953125" style="87" customWidth="1"/>
    <col min="5922" max="5923" width="11.453125" style="87"/>
    <col min="5924" max="5924" width="15.81640625" style="87" customWidth="1"/>
    <col min="5925" max="5925" width="18.1796875" style="87" customWidth="1"/>
    <col min="5926" max="5926" width="19.453125" style="87" customWidth="1"/>
    <col min="5927" max="5927" width="11.453125" style="87"/>
    <col min="5928" max="5928" width="15.81640625" style="87" customWidth="1"/>
    <col min="5929" max="5929" width="15.26953125" style="87" customWidth="1"/>
    <col min="5930" max="5930" width="18.453125" style="87" customWidth="1"/>
    <col min="5931" max="5931" width="15.54296875" style="87" customWidth="1"/>
    <col min="5932" max="5933" width="11.453125" style="87"/>
    <col min="5934" max="5934" width="15.26953125" style="87" customWidth="1"/>
    <col min="5935" max="5935" width="16.1796875" style="87" customWidth="1"/>
    <col min="5936" max="5936" width="16.7265625" style="87" customWidth="1"/>
    <col min="5937" max="5937" width="11.453125" style="87"/>
    <col min="5938" max="5938" width="19.453125" style="87" customWidth="1"/>
    <col min="5939" max="5939" width="14.54296875" style="87" customWidth="1"/>
    <col min="5940" max="5940" width="18" style="87" customWidth="1"/>
    <col min="5941" max="5941" width="15.7265625" style="87" customWidth="1"/>
    <col min="5942" max="5942" width="11.453125" style="87"/>
    <col min="5943" max="5943" width="16.1796875" style="87" customWidth="1"/>
    <col min="5944" max="5944" width="16.7265625" style="87" customWidth="1"/>
    <col min="5945" max="5945" width="16" style="87" customWidth="1"/>
    <col min="5946" max="5946" width="20.453125" style="87" customWidth="1"/>
    <col min="5947" max="6144" width="11.453125" style="87"/>
    <col min="6145" max="6145" width="5.1796875" style="87" customWidth="1"/>
    <col min="6146" max="6148" width="12.7265625" style="87" customWidth="1"/>
    <col min="6149" max="6149" width="15" style="87" customWidth="1"/>
    <col min="6150" max="6150" width="20.7265625" style="87" customWidth="1"/>
    <col min="6151" max="6151" width="53.453125" style="87" customWidth="1"/>
    <col min="6152" max="6152" width="24.453125" style="87" customWidth="1"/>
    <col min="6153" max="6153" width="14.7265625" style="87" customWidth="1"/>
    <col min="6154" max="6154" width="21.7265625" style="87" customWidth="1"/>
    <col min="6155" max="6155" width="25.7265625" style="87" customWidth="1"/>
    <col min="6156" max="6156" width="17.26953125" style="87" customWidth="1"/>
    <col min="6157" max="6157" width="5.54296875" style="87" customWidth="1"/>
    <col min="6158" max="6158" width="18.1796875" style="87" customWidth="1"/>
    <col min="6159" max="6159" width="16.26953125" style="87" customWidth="1"/>
    <col min="6160" max="6160" width="20.81640625" style="87" customWidth="1"/>
    <col min="6161" max="6161" width="26" style="87" customWidth="1"/>
    <col min="6162" max="6162" width="25.81640625" style="87" customWidth="1"/>
    <col min="6163" max="6163" width="11.453125" style="87"/>
    <col min="6164" max="6165" width="16.453125" style="87" customWidth="1"/>
    <col min="6166" max="6166" width="16.7265625" style="87" customWidth="1"/>
    <col min="6167" max="6167" width="24.1796875" style="87" customWidth="1"/>
    <col min="6168" max="6168" width="11.453125" style="87"/>
    <col min="6169" max="6169" width="17.81640625" style="87" customWidth="1"/>
    <col min="6170" max="6170" width="15.54296875" style="87" customWidth="1"/>
    <col min="6171" max="6171" width="20.453125" style="87" customWidth="1"/>
    <col min="6172" max="6172" width="19.453125" style="87" customWidth="1"/>
    <col min="6173" max="6174" width="11.453125" style="87"/>
    <col min="6175" max="6175" width="16.81640625" style="87" customWidth="1"/>
    <col min="6176" max="6176" width="18.453125" style="87" customWidth="1"/>
    <col min="6177" max="6177" width="23.26953125" style="87" customWidth="1"/>
    <col min="6178" max="6179" width="11.453125" style="87"/>
    <col min="6180" max="6180" width="15.81640625" style="87" customWidth="1"/>
    <col min="6181" max="6181" width="18.1796875" style="87" customWidth="1"/>
    <col min="6182" max="6182" width="19.453125" style="87" customWidth="1"/>
    <col min="6183" max="6183" width="11.453125" style="87"/>
    <col min="6184" max="6184" width="15.81640625" style="87" customWidth="1"/>
    <col min="6185" max="6185" width="15.26953125" style="87" customWidth="1"/>
    <col min="6186" max="6186" width="18.453125" style="87" customWidth="1"/>
    <col min="6187" max="6187" width="15.54296875" style="87" customWidth="1"/>
    <col min="6188" max="6189" width="11.453125" style="87"/>
    <col min="6190" max="6190" width="15.26953125" style="87" customWidth="1"/>
    <col min="6191" max="6191" width="16.1796875" style="87" customWidth="1"/>
    <col min="6192" max="6192" width="16.7265625" style="87" customWidth="1"/>
    <col min="6193" max="6193" width="11.453125" style="87"/>
    <col min="6194" max="6194" width="19.453125" style="87" customWidth="1"/>
    <col min="6195" max="6195" width="14.54296875" style="87" customWidth="1"/>
    <col min="6196" max="6196" width="18" style="87" customWidth="1"/>
    <col min="6197" max="6197" width="15.7265625" style="87" customWidth="1"/>
    <col min="6198" max="6198" width="11.453125" style="87"/>
    <col min="6199" max="6199" width="16.1796875" style="87" customWidth="1"/>
    <col min="6200" max="6200" width="16.7265625" style="87" customWidth="1"/>
    <col min="6201" max="6201" width="16" style="87" customWidth="1"/>
    <col min="6202" max="6202" width="20.453125" style="87" customWidth="1"/>
    <col min="6203" max="6400" width="11.453125" style="87"/>
    <col min="6401" max="6401" width="5.1796875" style="87" customWidth="1"/>
    <col min="6402" max="6404" width="12.7265625" style="87" customWidth="1"/>
    <col min="6405" max="6405" width="15" style="87" customWidth="1"/>
    <col min="6406" max="6406" width="20.7265625" style="87" customWidth="1"/>
    <col min="6407" max="6407" width="53.453125" style="87" customWidth="1"/>
    <col min="6408" max="6408" width="24.453125" style="87" customWidth="1"/>
    <col min="6409" max="6409" width="14.7265625" style="87" customWidth="1"/>
    <col min="6410" max="6410" width="21.7265625" style="87" customWidth="1"/>
    <col min="6411" max="6411" width="25.7265625" style="87" customWidth="1"/>
    <col min="6412" max="6412" width="17.26953125" style="87" customWidth="1"/>
    <col min="6413" max="6413" width="5.54296875" style="87" customWidth="1"/>
    <col min="6414" max="6414" width="18.1796875" style="87" customWidth="1"/>
    <col min="6415" max="6415" width="16.26953125" style="87" customWidth="1"/>
    <col min="6416" max="6416" width="20.81640625" style="87" customWidth="1"/>
    <col min="6417" max="6417" width="26" style="87" customWidth="1"/>
    <col min="6418" max="6418" width="25.81640625" style="87" customWidth="1"/>
    <col min="6419" max="6419" width="11.453125" style="87"/>
    <col min="6420" max="6421" width="16.453125" style="87" customWidth="1"/>
    <col min="6422" max="6422" width="16.7265625" style="87" customWidth="1"/>
    <col min="6423" max="6423" width="24.1796875" style="87" customWidth="1"/>
    <col min="6424" max="6424" width="11.453125" style="87"/>
    <col min="6425" max="6425" width="17.81640625" style="87" customWidth="1"/>
    <col min="6426" max="6426" width="15.54296875" style="87" customWidth="1"/>
    <col min="6427" max="6427" width="20.453125" style="87" customWidth="1"/>
    <col min="6428" max="6428" width="19.453125" style="87" customWidth="1"/>
    <col min="6429" max="6430" width="11.453125" style="87"/>
    <col min="6431" max="6431" width="16.81640625" style="87" customWidth="1"/>
    <col min="6432" max="6432" width="18.453125" style="87" customWidth="1"/>
    <col min="6433" max="6433" width="23.26953125" style="87" customWidth="1"/>
    <col min="6434" max="6435" width="11.453125" style="87"/>
    <col min="6436" max="6436" width="15.81640625" style="87" customWidth="1"/>
    <col min="6437" max="6437" width="18.1796875" style="87" customWidth="1"/>
    <col min="6438" max="6438" width="19.453125" style="87" customWidth="1"/>
    <col min="6439" max="6439" width="11.453125" style="87"/>
    <col min="6440" max="6440" width="15.81640625" style="87" customWidth="1"/>
    <col min="6441" max="6441" width="15.26953125" style="87" customWidth="1"/>
    <col min="6442" max="6442" width="18.453125" style="87" customWidth="1"/>
    <col min="6443" max="6443" width="15.54296875" style="87" customWidth="1"/>
    <col min="6444" max="6445" width="11.453125" style="87"/>
    <col min="6446" max="6446" width="15.26953125" style="87" customWidth="1"/>
    <col min="6447" max="6447" width="16.1796875" style="87" customWidth="1"/>
    <col min="6448" max="6448" width="16.7265625" style="87" customWidth="1"/>
    <col min="6449" max="6449" width="11.453125" style="87"/>
    <col min="6450" max="6450" width="19.453125" style="87" customWidth="1"/>
    <col min="6451" max="6451" width="14.54296875" style="87" customWidth="1"/>
    <col min="6452" max="6452" width="18" style="87" customWidth="1"/>
    <col min="6453" max="6453" width="15.7265625" style="87" customWidth="1"/>
    <col min="6454" max="6454" width="11.453125" style="87"/>
    <col min="6455" max="6455" width="16.1796875" style="87" customWidth="1"/>
    <col min="6456" max="6456" width="16.7265625" style="87" customWidth="1"/>
    <col min="6457" max="6457" width="16" style="87" customWidth="1"/>
    <col min="6458" max="6458" width="20.453125" style="87" customWidth="1"/>
    <col min="6459" max="6656" width="11.453125" style="87"/>
    <col min="6657" max="6657" width="5.1796875" style="87" customWidth="1"/>
    <col min="6658" max="6660" width="12.7265625" style="87" customWidth="1"/>
    <col min="6661" max="6661" width="15" style="87" customWidth="1"/>
    <col min="6662" max="6662" width="20.7265625" style="87" customWidth="1"/>
    <col min="6663" max="6663" width="53.453125" style="87" customWidth="1"/>
    <col min="6664" max="6664" width="24.453125" style="87" customWidth="1"/>
    <col min="6665" max="6665" width="14.7265625" style="87" customWidth="1"/>
    <col min="6666" max="6666" width="21.7265625" style="87" customWidth="1"/>
    <col min="6667" max="6667" width="25.7265625" style="87" customWidth="1"/>
    <col min="6668" max="6668" width="17.26953125" style="87" customWidth="1"/>
    <col min="6669" max="6669" width="5.54296875" style="87" customWidth="1"/>
    <col min="6670" max="6670" width="18.1796875" style="87" customWidth="1"/>
    <col min="6671" max="6671" width="16.26953125" style="87" customWidth="1"/>
    <col min="6672" max="6672" width="20.81640625" style="87" customWidth="1"/>
    <col min="6673" max="6673" width="26" style="87" customWidth="1"/>
    <col min="6674" max="6674" width="25.81640625" style="87" customWidth="1"/>
    <col min="6675" max="6675" width="11.453125" style="87"/>
    <col min="6676" max="6677" width="16.453125" style="87" customWidth="1"/>
    <col min="6678" max="6678" width="16.7265625" style="87" customWidth="1"/>
    <col min="6679" max="6679" width="24.1796875" style="87" customWidth="1"/>
    <col min="6680" max="6680" width="11.453125" style="87"/>
    <col min="6681" max="6681" width="17.81640625" style="87" customWidth="1"/>
    <col min="6682" max="6682" width="15.54296875" style="87" customWidth="1"/>
    <col min="6683" max="6683" width="20.453125" style="87" customWidth="1"/>
    <col min="6684" max="6684" width="19.453125" style="87" customWidth="1"/>
    <col min="6685" max="6686" width="11.453125" style="87"/>
    <col min="6687" max="6687" width="16.81640625" style="87" customWidth="1"/>
    <col min="6688" max="6688" width="18.453125" style="87" customWidth="1"/>
    <col min="6689" max="6689" width="23.26953125" style="87" customWidth="1"/>
    <col min="6690" max="6691" width="11.453125" style="87"/>
    <col min="6692" max="6692" width="15.81640625" style="87" customWidth="1"/>
    <col min="6693" max="6693" width="18.1796875" style="87" customWidth="1"/>
    <col min="6694" max="6694" width="19.453125" style="87" customWidth="1"/>
    <col min="6695" max="6695" width="11.453125" style="87"/>
    <col min="6696" max="6696" width="15.81640625" style="87" customWidth="1"/>
    <col min="6697" max="6697" width="15.26953125" style="87" customWidth="1"/>
    <col min="6698" max="6698" width="18.453125" style="87" customWidth="1"/>
    <col min="6699" max="6699" width="15.54296875" style="87" customWidth="1"/>
    <col min="6700" max="6701" width="11.453125" style="87"/>
    <col min="6702" max="6702" width="15.26953125" style="87" customWidth="1"/>
    <col min="6703" max="6703" width="16.1796875" style="87" customWidth="1"/>
    <col min="6704" max="6704" width="16.7265625" style="87" customWidth="1"/>
    <col min="6705" max="6705" width="11.453125" style="87"/>
    <col min="6706" max="6706" width="19.453125" style="87" customWidth="1"/>
    <col min="6707" max="6707" width="14.54296875" style="87" customWidth="1"/>
    <col min="6708" max="6708" width="18" style="87" customWidth="1"/>
    <col min="6709" max="6709" width="15.7265625" style="87" customWidth="1"/>
    <col min="6710" max="6710" width="11.453125" style="87"/>
    <col min="6711" max="6711" width="16.1796875" style="87" customWidth="1"/>
    <col min="6712" max="6712" width="16.7265625" style="87" customWidth="1"/>
    <col min="6713" max="6713" width="16" style="87" customWidth="1"/>
    <col min="6714" max="6714" width="20.453125" style="87" customWidth="1"/>
    <col min="6715" max="6912" width="11.453125" style="87"/>
    <col min="6913" max="6913" width="5.1796875" style="87" customWidth="1"/>
    <col min="6914" max="6916" width="12.7265625" style="87" customWidth="1"/>
    <col min="6917" max="6917" width="15" style="87" customWidth="1"/>
    <col min="6918" max="6918" width="20.7265625" style="87" customWidth="1"/>
    <col min="6919" max="6919" width="53.453125" style="87" customWidth="1"/>
    <col min="6920" max="6920" width="24.453125" style="87" customWidth="1"/>
    <col min="6921" max="6921" width="14.7265625" style="87" customWidth="1"/>
    <col min="6922" max="6922" width="21.7265625" style="87" customWidth="1"/>
    <col min="6923" max="6923" width="25.7265625" style="87" customWidth="1"/>
    <col min="6924" max="6924" width="17.26953125" style="87" customWidth="1"/>
    <col min="6925" max="6925" width="5.54296875" style="87" customWidth="1"/>
    <col min="6926" max="6926" width="18.1796875" style="87" customWidth="1"/>
    <col min="6927" max="6927" width="16.26953125" style="87" customWidth="1"/>
    <col min="6928" max="6928" width="20.81640625" style="87" customWidth="1"/>
    <col min="6929" max="6929" width="26" style="87" customWidth="1"/>
    <col min="6930" max="6930" width="25.81640625" style="87" customWidth="1"/>
    <col min="6931" max="6931" width="11.453125" style="87"/>
    <col min="6932" max="6933" width="16.453125" style="87" customWidth="1"/>
    <col min="6934" max="6934" width="16.7265625" style="87" customWidth="1"/>
    <col min="6935" max="6935" width="24.1796875" style="87" customWidth="1"/>
    <col min="6936" max="6936" width="11.453125" style="87"/>
    <col min="6937" max="6937" width="17.81640625" style="87" customWidth="1"/>
    <col min="6938" max="6938" width="15.54296875" style="87" customWidth="1"/>
    <col min="6939" max="6939" width="20.453125" style="87" customWidth="1"/>
    <col min="6940" max="6940" width="19.453125" style="87" customWidth="1"/>
    <col min="6941" max="6942" width="11.453125" style="87"/>
    <col min="6943" max="6943" width="16.81640625" style="87" customWidth="1"/>
    <col min="6944" max="6944" width="18.453125" style="87" customWidth="1"/>
    <col min="6945" max="6945" width="23.26953125" style="87" customWidth="1"/>
    <col min="6946" max="6947" width="11.453125" style="87"/>
    <col min="6948" max="6948" width="15.81640625" style="87" customWidth="1"/>
    <col min="6949" max="6949" width="18.1796875" style="87" customWidth="1"/>
    <col min="6950" max="6950" width="19.453125" style="87" customWidth="1"/>
    <col min="6951" max="6951" width="11.453125" style="87"/>
    <col min="6952" max="6952" width="15.81640625" style="87" customWidth="1"/>
    <col min="6953" max="6953" width="15.26953125" style="87" customWidth="1"/>
    <col min="6954" max="6954" width="18.453125" style="87" customWidth="1"/>
    <col min="6955" max="6955" width="15.54296875" style="87" customWidth="1"/>
    <col min="6956" max="6957" width="11.453125" style="87"/>
    <col min="6958" max="6958" width="15.26953125" style="87" customWidth="1"/>
    <col min="6959" max="6959" width="16.1796875" style="87" customWidth="1"/>
    <col min="6960" max="6960" width="16.7265625" style="87" customWidth="1"/>
    <col min="6961" max="6961" width="11.453125" style="87"/>
    <col min="6962" max="6962" width="19.453125" style="87" customWidth="1"/>
    <col min="6963" max="6963" width="14.54296875" style="87" customWidth="1"/>
    <col min="6964" max="6964" width="18" style="87" customWidth="1"/>
    <col min="6965" max="6965" width="15.7265625" style="87" customWidth="1"/>
    <col min="6966" max="6966" width="11.453125" style="87"/>
    <col min="6967" max="6967" width="16.1796875" style="87" customWidth="1"/>
    <col min="6968" max="6968" width="16.7265625" style="87" customWidth="1"/>
    <col min="6969" max="6969" width="16" style="87" customWidth="1"/>
    <col min="6970" max="6970" width="20.453125" style="87" customWidth="1"/>
    <col min="6971" max="7168" width="11.453125" style="87"/>
    <col min="7169" max="7169" width="5.1796875" style="87" customWidth="1"/>
    <col min="7170" max="7172" width="12.7265625" style="87" customWidth="1"/>
    <col min="7173" max="7173" width="15" style="87" customWidth="1"/>
    <col min="7174" max="7174" width="20.7265625" style="87" customWidth="1"/>
    <col min="7175" max="7175" width="53.453125" style="87" customWidth="1"/>
    <col min="7176" max="7176" width="24.453125" style="87" customWidth="1"/>
    <col min="7177" max="7177" width="14.7265625" style="87" customWidth="1"/>
    <col min="7178" max="7178" width="21.7265625" style="87" customWidth="1"/>
    <col min="7179" max="7179" width="25.7265625" style="87" customWidth="1"/>
    <col min="7180" max="7180" width="17.26953125" style="87" customWidth="1"/>
    <col min="7181" max="7181" width="5.54296875" style="87" customWidth="1"/>
    <col min="7182" max="7182" width="18.1796875" style="87" customWidth="1"/>
    <col min="7183" max="7183" width="16.26953125" style="87" customWidth="1"/>
    <col min="7184" max="7184" width="20.81640625" style="87" customWidth="1"/>
    <col min="7185" max="7185" width="26" style="87" customWidth="1"/>
    <col min="7186" max="7186" width="25.81640625" style="87" customWidth="1"/>
    <col min="7187" max="7187" width="11.453125" style="87"/>
    <col min="7188" max="7189" width="16.453125" style="87" customWidth="1"/>
    <col min="7190" max="7190" width="16.7265625" style="87" customWidth="1"/>
    <col min="7191" max="7191" width="24.1796875" style="87" customWidth="1"/>
    <col min="7192" max="7192" width="11.453125" style="87"/>
    <col min="7193" max="7193" width="17.81640625" style="87" customWidth="1"/>
    <col min="7194" max="7194" width="15.54296875" style="87" customWidth="1"/>
    <col min="7195" max="7195" width="20.453125" style="87" customWidth="1"/>
    <col min="7196" max="7196" width="19.453125" style="87" customWidth="1"/>
    <col min="7197" max="7198" width="11.453125" style="87"/>
    <col min="7199" max="7199" width="16.81640625" style="87" customWidth="1"/>
    <col min="7200" max="7200" width="18.453125" style="87" customWidth="1"/>
    <col min="7201" max="7201" width="23.26953125" style="87" customWidth="1"/>
    <col min="7202" max="7203" width="11.453125" style="87"/>
    <col min="7204" max="7204" width="15.81640625" style="87" customWidth="1"/>
    <col min="7205" max="7205" width="18.1796875" style="87" customWidth="1"/>
    <col min="7206" max="7206" width="19.453125" style="87" customWidth="1"/>
    <col min="7207" max="7207" width="11.453125" style="87"/>
    <col min="7208" max="7208" width="15.81640625" style="87" customWidth="1"/>
    <col min="7209" max="7209" width="15.26953125" style="87" customWidth="1"/>
    <col min="7210" max="7210" width="18.453125" style="87" customWidth="1"/>
    <col min="7211" max="7211" width="15.54296875" style="87" customWidth="1"/>
    <col min="7212" max="7213" width="11.453125" style="87"/>
    <col min="7214" max="7214" width="15.26953125" style="87" customWidth="1"/>
    <col min="7215" max="7215" width="16.1796875" style="87" customWidth="1"/>
    <col min="7216" max="7216" width="16.7265625" style="87" customWidth="1"/>
    <col min="7217" max="7217" width="11.453125" style="87"/>
    <col min="7218" max="7218" width="19.453125" style="87" customWidth="1"/>
    <col min="7219" max="7219" width="14.54296875" style="87" customWidth="1"/>
    <col min="7220" max="7220" width="18" style="87" customWidth="1"/>
    <col min="7221" max="7221" width="15.7265625" style="87" customWidth="1"/>
    <col min="7222" max="7222" width="11.453125" style="87"/>
    <col min="7223" max="7223" width="16.1796875" style="87" customWidth="1"/>
    <col min="7224" max="7224" width="16.7265625" style="87" customWidth="1"/>
    <col min="7225" max="7225" width="16" style="87" customWidth="1"/>
    <col min="7226" max="7226" width="20.453125" style="87" customWidth="1"/>
    <col min="7227" max="7424" width="11.453125" style="87"/>
    <col min="7425" max="7425" width="5.1796875" style="87" customWidth="1"/>
    <col min="7426" max="7428" width="12.7265625" style="87" customWidth="1"/>
    <col min="7429" max="7429" width="15" style="87" customWidth="1"/>
    <col min="7430" max="7430" width="20.7265625" style="87" customWidth="1"/>
    <col min="7431" max="7431" width="53.453125" style="87" customWidth="1"/>
    <col min="7432" max="7432" width="24.453125" style="87" customWidth="1"/>
    <col min="7433" max="7433" width="14.7265625" style="87" customWidth="1"/>
    <col min="7434" max="7434" width="21.7265625" style="87" customWidth="1"/>
    <col min="7435" max="7435" width="25.7265625" style="87" customWidth="1"/>
    <col min="7436" max="7436" width="17.26953125" style="87" customWidth="1"/>
    <col min="7437" max="7437" width="5.54296875" style="87" customWidth="1"/>
    <col min="7438" max="7438" width="18.1796875" style="87" customWidth="1"/>
    <col min="7439" max="7439" width="16.26953125" style="87" customWidth="1"/>
    <col min="7440" max="7440" width="20.81640625" style="87" customWidth="1"/>
    <col min="7441" max="7441" width="26" style="87" customWidth="1"/>
    <col min="7442" max="7442" width="25.81640625" style="87" customWidth="1"/>
    <col min="7443" max="7443" width="11.453125" style="87"/>
    <col min="7444" max="7445" width="16.453125" style="87" customWidth="1"/>
    <col min="7446" max="7446" width="16.7265625" style="87" customWidth="1"/>
    <col min="7447" max="7447" width="24.1796875" style="87" customWidth="1"/>
    <col min="7448" max="7448" width="11.453125" style="87"/>
    <col min="7449" max="7449" width="17.81640625" style="87" customWidth="1"/>
    <col min="7450" max="7450" width="15.54296875" style="87" customWidth="1"/>
    <col min="7451" max="7451" width="20.453125" style="87" customWidth="1"/>
    <col min="7452" max="7452" width="19.453125" style="87" customWidth="1"/>
    <col min="7453" max="7454" width="11.453125" style="87"/>
    <col min="7455" max="7455" width="16.81640625" style="87" customWidth="1"/>
    <col min="7456" max="7456" width="18.453125" style="87" customWidth="1"/>
    <col min="7457" max="7457" width="23.26953125" style="87" customWidth="1"/>
    <col min="7458" max="7459" width="11.453125" style="87"/>
    <col min="7460" max="7460" width="15.81640625" style="87" customWidth="1"/>
    <col min="7461" max="7461" width="18.1796875" style="87" customWidth="1"/>
    <col min="7462" max="7462" width="19.453125" style="87" customWidth="1"/>
    <col min="7463" max="7463" width="11.453125" style="87"/>
    <col min="7464" max="7464" width="15.81640625" style="87" customWidth="1"/>
    <col min="7465" max="7465" width="15.26953125" style="87" customWidth="1"/>
    <col min="7466" max="7466" width="18.453125" style="87" customWidth="1"/>
    <col min="7467" max="7467" width="15.54296875" style="87" customWidth="1"/>
    <col min="7468" max="7469" width="11.453125" style="87"/>
    <col min="7470" max="7470" width="15.26953125" style="87" customWidth="1"/>
    <col min="7471" max="7471" width="16.1796875" style="87" customWidth="1"/>
    <col min="7472" max="7472" width="16.7265625" style="87" customWidth="1"/>
    <col min="7473" max="7473" width="11.453125" style="87"/>
    <col min="7474" max="7474" width="19.453125" style="87" customWidth="1"/>
    <col min="7475" max="7475" width="14.54296875" style="87" customWidth="1"/>
    <col min="7476" max="7476" width="18" style="87" customWidth="1"/>
    <col min="7477" max="7477" width="15.7265625" style="87" customWidth="1"/>
    <col min="7478" max="7478" width="11.453125" style="87"/>
    <col min="7479" max="7479" width="16.1796875" style="87" customWidth="1"/>
    <col min="7480" max="7480" width="16.7265625" style="87" customWidth="1"/>
    <col min="7481" max="7481" width="16" style="87" customWidth="1"/>
    <col min="7482" max="7482" width="20.453125" style="87" customWidth="1"/>
    <col min="7483" max="7680" width="11.453125" style="87"/>
    <col min="7681" max="7681" width="5.1796875" style="87" customWidth="1"/>
    <col min="7682" max="7684" width="12.7265625" style="87" customWidth="1"/>
    <col min="7685" max="7685" width="15" style="87" customWidth="1"/>
    <col min="7686" max="7686" width="20.7265625" style="87" customWidth="1"/>
    <col min="7687" max="7687" width="53.453125" style="87" customWidth="1"/>
    <col min="7688" max="7688" width="24.453125" style="87" customWidth="1"/>
    <col min="7689" max="7689" width="14.7265625" style="87" customWidth="1"/>
    <col min="7690" max="7690" width="21.7265625" style="87" customWidth="1"/>
    <col min="7691" max="7691" width="25.7265625" style="87" customWidth="1"/>
    <col min="7692" max="7692" width="17.26953125" style="87" customWidth="1"/>
    <col min="7693" max="7693" width="5.54296875" style="87" customWidth="1"/>
    <col min="7694" max="7694" width="18.1796875" style="87" customWidth="1"/>
    <col min="7695" max="7695" width="16.26953125" style="87" customWidth="1"/>
    <col min="7696" max="7696" width="20.81640625" style="87" customWidth="1"/>
    <col min="7697" max="7697" width="26" style="87" customWidth="1"/>
    <col min="7698" max="7698" width="25.81640625" style="87" customWidth="1"/>
    <col min="7699" max="7699" width="11.453125" style="87"/>
    <col min="7700" max="7701" width="16.453125" style="87" customWidth="1"/>
    <col min="7702" max="7702" width="16.7265625" style="87" customWidth="1"/>
    <col min="7703" max="7703" width="24.1796875" style="87" customWidth="1"/>
    <col min="7704" max="7704" width="11.453125" style="87"/>
    <col min="7705" max="7705" width="17.81640625" style="87" customWidth="1"/>
    <col min="7706" max="7706" width="15.54296875" style="87" customWidth="1"/>
    <col min="7707" max="7707" width="20.453125" style="87" customWidth="1"/>
    <col min="7708" max="7708" width="19.453125" style="87" customWidth="1"/>
    <col min="7709" max="7710" width="11.453125" style="87"/>
    <col min="7711" max="7711" width="16.81640625" style="87" customWidth="1"/>
    <col min="7712" max="7712" width="18.453125" style="87" customWidth="1"/>
    <col min="7713" max="7713" width="23.26953125" style="87" customWidth="1"/>
    <col min="7714" max="7715" width="11.453125" style="87"/>
    <col min="7716" max="7716" width="15.81640625" style="87" customWidth="1"/>
    <col min="7717" max="7717" width="18.1796875" style="87" customWidth="1"/>
    <col min="7718" max="7718" width="19.453125" style="87" customWidth="1"/>
    <col min="7719" max="7719" width="11.453125" style="87"/>
    <col min="7720" max="7720" width="15.81640625" style="87" customWidth="1"/>
    <col min="7721" max="7721" width="15.26953125" style="87" customWidth="1"/>
    <col min="7722" max="7722" width="18.453125" style="87" customWidth="1"/>
    <col min="7723" max="7723" width="15.54296875" style="87" customWidth="1"/>
    <col min="7724" max="7725" width="11.453125" style="87"/>
    <col min="7726" max="7726" width="15.26953125" style="87" customWidth="1"/>
    <col min="7727" max="7727" width="16.1796875" style="87" customWidth="1"/>
    <col min="7728" max="7728" width="16.7265625" style="87" customWidth="1"/>
    <col min="7729" max="7729" width="11.453125" style="87"/>
    <col min="7730" max="7730" width="19.453125" style="87" customWidth="1"/>
    <col min="7731" max="7731" width="14.54296875" style="87" customWidth="1"/>
    <col min="7732" max="7732" width="18" style="87" customWidth="1"/>
    <col min="7733" max="7733" width="15.7265625" style="87" customWidth="1"/>
    <col min="7734" max="7734" width="11.453125" style="87"/>
    <col min="7735" max="7735" width="16.1796875" style="87" customWidth="1"/>
    <col min="7736" max="7736" width="16.7265625" style="87" customWidth="1"/>
    <col min="7737" max="7737" width="16" style="87" customWidth="1"/>
    <col min="7738" max="7738" width="20.453125" style="87" customWidth="1"/>
    <col min="7739" max="7936" width="11.453125" style="87"/>
    <col min="7937" max="7937" width="5.1796875" style="87" customWidth="1"/>
    <col min="7938" max="7940" width="12.7265625" style="87" customWidth="1"/>
    <col min="7941" max="7941" width="15" style="87" customWidth="1"/>
    <col min="7942" max="7942" width="20.7265625" style="87" customWidth="1"/>
    <col min="7943" max="7943" width="53.453125" style="87" customWidth="1"/>
    <col min="7944" max="7944" width="24.453125" style="87" customWidth="1"/>
    <col min="7945" max="7945" width="14.7265625" style="87" customWidth="1"/>
    <col min="7946" max="7946" width="21.7265625" style="87" customWidth="1"/>
    <col min="7947" max="7947" width="25.7265625" style="87" customWidth="1"/>
    <col min="7948" max="7948" width="17.26953125" style="87" customWidth="1"/>
    <col min="7949" max="7949" width="5.54296875" style="87" customWidth="1"/>
    <col min="7950" max="7950" width="18.1796875" style="87" customWidth="1"/>
    <col min="7951" max="7951" width="16.26953125" style="87" customWidth="1"/>
    <col min="7952" max="7952" width="20.81640625" style="87" customWidth="1"/>
    <col min="7953" max="7953" width="26" style="87" customWidth="1"/>
    <col min="7954" max="7954" width="25.81640625" style="87" customWidth="1"/>
    <col min="7955" max="7955" width="11.453125" style="87"/>
    <col min="7956" max="7957" width="16.453125" style="87" customWidth="1"/>
    <col min="7958" max="7958" width="16.7265625" style="87" customWidth="1"/>
    <col min="7959" max="7959" width="24.1796875" style="87" customWidth="1"/>
    <col min="7960" max="7960" width="11.453125" style="87"/>
    <col min="7961" max="7961" width="17.81640625" style="87" customWidth="1"/>
    <col min="7962" max="7962" width="15.54296875" style="87" customWidth="1"/>
    <col min="7963" max="7963" width="20.453125" style="87" customWidth="1"/>
    <col min="7964" max="7964" width="19.453125" style="87" customWidth="1"/>
    <col min="7965" max="7966" width="11.453125" style="87"/>
    <col min="7967" max="7967" width="16.81640625" style="87" customWidth="1"/>
    <col min="7968" max="7968" width="18.453125" style="87" customWidth="1"/>
    <col min="7969" max="7969" width="23.26953125" style="87" customWidth="1"/>
    <col min="7970" max="7971" width="11.453125" style="87"/>
    <col min="7972" max="7972" width="15.81640625" style="87" customWidth="1"/>
    <col min="7973" max="7973" width="18.1796875" style="87" customWidth="1"/>
    <col min="7974" max="7974" width="19.453125" style="87" customWidth="1"/>
    <col min="7975" max="7975" width="11.453125" style="87"/>
    <col min="7976" max="7976" width="15.81640625" style="87" customWidth="1"/>
    <col min="7977" max="7977" width="15.26953125" style="87" customWidth="1"/>
    <col min="7978" max="7978" width="18.453125" style="87" customWidth="1"/>
    <col min="7979" max="7979" width="15.54296875" style="87" customWidth="1"/>
    <col min="7980" max="7981" width="11.453125" style="87"/>
    <col min="7982" max="7982" width="15.26953125" style="87" customWidth="1"/>
    <col min="7983" max="7983" width="16.1796875" style="87" customWidth="1"/>
    <col min="7984" max="7984" width="16.7265625" style="87" customWidth="1"/>
    <col min="7985" max="7985" width="11.453125" style="87"/>
    <col min="7986" max="7986" width="19.453125" style="87" customWidth="1"/>
    <col min="7987" max="7987" width="14.54296875" style="87" customWidth="1"/>
    <col min="7988" max="7988" width="18" style="87" customWidth="1"/>
    <col min="7989" max="7989" width="15.7265625" style="87" customWidth="1"/>
    <col min="7990" max="7990" width="11.453125" style="87"/>
    <col min="7991" max="7991" width="16.1796875" style="87" customWidth="1"/>
    <col min="7992" max="7992" width="16.7265625" style="87" customWidth="1"/>
    <col min="7993" max="7993" width="16" style="87" customWidth="1"/>
    <col min="7994" max="7994" width="20.453125" style="87" customWidth="1"/>
    <col min="7995" max="8192" width="11.453125" style="87"/>
    <col min="8193" max="8193" width="5.1796875" style="87" customWidth="1"/>
    <col min="8194" max="8196" width="12.7265625" style="87" customWidth="1"/>
    <col min="8197" max="8197" width="15" style="87" customWidth="1"/>
    <col min="8198" max="8198" width="20.7265625" style="87" customWidth="1"/>
    <col min="8199" max="8199" width="53.453125" style="87" customWidth="1"/>
    <col min="8200" max="8200" width="24.453125" style="87" customWidth="1"/>
    <col min="8201" max="8201" width="14.7265625" style="87" customWidth="1"/>
    <col min="8202" max="8202" width="21.7265625" style="87" customWidth="1"/>
    <col min="8203" max="8203" width="25.7265625" style="87" customWidth="1"/>
    <col min="8204" max="8204" width="17.26953125" style="87" customWidth="1"/>
    <col min="8205" max="8205" width="5.54296875" style="87" customWidth="1"/>
    <col min="8206" max="8206" width="18.1796875" style="87" customWidth="1"/>
    <col min="8207" max="8207" width="16.26953125" style="87" customWidth="1"/>
    <col min="8208" max="8208" width="20.81640625" style="87" customWidth="1"/>
    <col min="8209" max="8209" width="26" style="87" customWidth="1"/>
    <col min="8210" max="8210" width="25.81640625" style="87" customWidth="1"/>
    <col min="8211" max="8211" width="11.453125" style="87"/>
    <col min="8212" max="8213" width="16.453125" style="87" customWidth="1"/>
    <col min="8214" max="8214" width="16.7265625" style="87" customWidth="1"/>
    <col min="8215" max="8215" width="24.1796875" style="87" customWidth="1"/>
    <col min="8216" max="8216" width="11.453125" style="87"/>
    <col min="8217" max="8217" width="17.81640625" style="87" customWidth="1"/>
    <col min="8218" max="8218" width="15.54296875" style="87" customWidth="1"/>
    <col min="8219" max="8219" width="20.453125" style="87" customWidth="1"/>
    <col min="8220" max="8220" width="19.453125" style="87" customWidth="1"/>
    <col min="8221" max="8222" width="11.453125" style="87"/>
    <col min="8223" max="8223" width="16.81640625" style="87" customWidth="1"/>
    <col min="8224" max="8224" width="18.453125" style="87" customWidth="1"/>
    <col min="8225" max="8225" width="23.26953125" style="87" customWidth="1"/>
    <col min="8226" max="8227" width="11.453125" style="87"/>
    <col min="8228" max="8228" width="15.81640625" style="87" customWidth="1"/>
    <col min="8229" max="8229" width="18.1796875" style="87" customWidth="1"/>
    <col min="8230" max="8230" width="19.453125" style="87" customWidth="1"/>
    <col min="8231" max="8231" width="11.453125" style="87"/>
    <col min="8232" max="8232" width="15.81640625" style="87" customWidth="1"/>
    <col min="8233" max="8233" width="15.26953125" style="87" customWidth="1"/>
    <col min="8234" max="8234" width="18.453125" style="87" customWidth="1"/>
    <col min="8235" max="8235" width="15.54296875" style="87" customWidth="1"/>
    <col min="8236" max="8237" width="11.453125" style="87"/>
    <col min="8238" max="8238" width="15.26953125" style="87" customWidth="1"/>
    <col min="8239" max="8239" width="16.1796875" style="87" customWidth="1"/>
    <col min="8240" max="8240" width="16.7265625" style="87" customWidth="1"/>
    <col min="8241" max="8241" width="11.453125" style="87"/>
    <col min="8242" max="8242" width="19.453125" style="87" customWidth="1"/>
    <col min="8243" max="8243" width="14.54296875" style="87" customWidth="1"/>
    <col min="8244" max="8244" width="18" style="87" customWidth="1"/>
    <col min="8245" max="8245" width="15.7265625" style="87" customWidth="1"/>
    <col min="8246" max="8246" width="11.453125" style="87"/>
    <col min="8247" max="8247" width="16.1796875" style="87" customWidth="1"/>
    <col min="8248" max="8248" width="16.7265625" style="87" customWidth="1"/>
    <col min="8249" max="8249" width="16" style="87" customWidth="1"/>
    <col min="8250" max="8250" width="20.453125" style="87" customWidth="1"/>
    <col min="8251" max="8448" width="11.453125" style="87"/>
    <col min="8449" max="8449" width="5.1796875" style="87" customWidth="1"/>
    <col min="8450" max="8452" width="12.7265625" style="87" customWidth="1"/>
    <col min="8453" max="8453" width="15" style="87" customWidth="1"/>
    <col min="8454" max="8454" width="20.7265625" style="87" customWidth="1"/>
    <col min="8455" max="8455" width="53.453125" style="87" customWidth="1"/>
    <col min="8456" max="8456" width="24.453125" style="87" customWidth="1"/>
    <col min="8457" max="8457" width="14.7265625" style="87" customWidth="1"/>
    <col min="8458" max="8458" width="21.7265625" style="87" customWidth="1"/>
    <col min="8459" max="8459" width="25.7265625" style="87" customWidth="1"/>
    <col min="8460" max="8460" width="17.26953125" style="87" customWidth="1"/>
    <col min="8461" max="8461" width="5.54296875" style="87" customWidth="1"/>
    <col min="8462" max="8462" width="18.1796875" style="87" customWidth="1"/>
    <col min="8463" max="8463" width="16.26953125" style="87" customWidth="1"/>
    <col min="8464" max="8464" width="20.81640625" style="87" customWidth="1"/>
    <col min="8465" max="8465" width="26" style="87" customWidth="1"/>
    <col min="8466" max="8466" width="25.81640625" style="87" customWidth="1"/>
    <col min="8467" max="8467" width="11.453125" style="87"/>
    <col min="8468" max="8469" width="16.453125" style="87" customWidth="1"/>
    <col min="8470" max="8470" width="16.7265625" style="87" customWidth="1"/>
    <col min="8471" max="8471" width="24.1796875" style="87" customWidth="1"/>
    <col min="8472" max="8472" width="11.453125" style="87"/>
    <col min="8473" max="8473" width="17.81640625" style="87" customWidth="1"/>
    <col min="8474" max="8474" width="15.54296875" style="87" customWidth="1"/>
    <col min="8475" max="8475" width="20.453125" style="87" customWidth="1"/>
    <col min="8476" max="8476" width="19.453125" style="87" customWidth="1"/>
    <col min="8477" max="8478" width="11.453125" style="87"/>
    <col min="8479" max="8479" width="16.81640625" style="87" customWidth="1"/>
    <col min="8480" max="8480" width="18.453125" style="87" customWidth="1"/>
    <col min="8481" max="8481" width="23.26953125" style="87" customWidth="1"/>
    <col min="8482" max="8483" width="11.453125" style="87"/>
    <col min="8484" max="8484" width="15.81640625" style="87" customWidth="1"/>
    <col min="8485" max="8485" width="18.1796875" style="87" customWidth="1"/>
    <col min="8486" max="8486" width="19.453125" style="87" customWidth="1"/>
    <col min="8487" max="8487" width="11.453125" style="87"/>
    <col min="8488" max="8488" width="15.81640625" style="87" customWidth="1"/>
    <col min="8489" max="8489" width="15.26953125" style="87" customWidth="1"/>
    <col min="8490" max="8490" width="18.453125" style="87" customWidth="1"/>
    <col min="8491" max="8491" width="15.54296875" style="87" customWidth="1"/>
    <col min="8492" max="8493" width="11.453125" style="87"/>
    <col min="8494" max="8494" width="15.26953125" style="87" customWidth="1"/>
    <col min="8495" max="8495" width="16.1796875" style="87" customWidth="1"/>
    <col min="8496" max="8496" width="16.7265625" style="87" customWidth="1"/>
    <col min="8497" max="8497" width="11.453125" style="87"/>
    <col min="8498" max="8498" width="19.453125" style="87" customWidth="1"/>
    <col min="8499" max="8499" width="14.54296875" style="87" customWidth="1"/>
    <col min="8500" max="8500" width="18" style="87" customWidth="1"/>
    <col min="8501" max="8501" width="15.7265625" style="87" customWidth="1"/>
    <col min="8502" max="8502" width="11.453125" style="87"/>
    <col min="8503" max="8503" width="16.1796875" style="87" customWidth="1"/>
    <col min="8504" max="8504" width="16.7265625" style="87" customWidth="1"/>
    <col min="8505" max="8505" width="16" style="87" customWidth="1"/>
    <col min="8506" max="8506" width="20.453125" style="87" customWidth="1"/>
    <col min="8507" max="8704" width="11.453125" style="87"/>
    <col min="8705" max="8705" width="5.1796875" style="87" customWidth="1"/>
    <col min="8706" max="8708" width="12.7265625" style="87" customWidth="1"/>
    <col min="8709" max="8709" width="15" style="87" customWidth="1"/>
    <col min="8710" max="8710" width="20.7265625" style="87" customWidth="1"/>
    <col min="8711" max="8711" width="53.453125" style="87" customWidth="1"/>
    <col min="8712" max="8712" width="24.453125" style="87" customWidth="1"/>
    <col min="8713" max="8713" width="14.7265625" style="87" customWidth="1"/>
    <col min="8714" max="8714" width="21.7265625" style="87" customWidth="1"/>
    <col min="8715" max="8715" width="25.7265625" style="87" customWidth="1"/>
    <col min="8716" max="8716" width="17.26953125" style="87" customWidth="1"/>
    <col min="8717" max="8717" width="5.54296875" style="87" customWidth="1"/>
    <col min="8718" max="8718" width="18.1796875" style="87" customWidth="1"/>
    <col min="8719" max="8719" width="16.26953125" style="87" customWidth="1"/>
    <col min="8720" max="8720" width="20.81640625" style="87" customWidth="1"/>
    <col min="8721" max="8721" width="26" style="87" customWidth="1"/>
    <col min="8722" max="8722" width="25.81640625" style="87" customWidth="1"/>
    <col min="8723" max="8723" width="11.453125" style="87"/>
    <col min="8724" max="8725" width="16.453125" style="87" customWidth="1"/>
    <col min="8726" max="8726" width="16.7265625" style="87" customWidth="1"/>
    <col min="8727" max="8727" width="24.1796875" style="87" customWidth="1"/>
    <col min="8728" max="8728" width="11.453125" style="87"/>
    <col min="8729" max="8729" width="17.81640625" style="87" customWidth="1"/>
    <col min="8730" max="8730" width="15.54296875" style="87" customWidth="1"/>
    <col min="8731" max="8731" width="20.453125" style="87" customWidth="1"/>
    <col min="8732" max="8732" width="19.453125" style="87" customWidth="1"/>
    <col min="8733" max="8734" width="11.453125" style="87"/>
    <col min="8735" max="8735" width="16.81640625" style="87" customWidth="1"/>
    <col min="8736" max="8736" width="18.453125" style="87" customWidth="1"/>
    <col min="8737" max="8737" width="23.26953125" style="87" customWidth="1"/>
    <col min="8738" max="8739" width="11.453125" style="87"/>
    <col min="8740" max="8740" width="15.81640625" style="87" customWidth="1"/>
    <col min="8741" max="8741" width="18.1796875" style="87" customWidth="1"/>
    <col min="8742" max="8742" width="19.453125" style="87" customWidth="1"/>
    <col min="8743" max="8743" width="11.453125" style="87"/>
    <col min="8744" max="8744" width="15.81640625" style="87" customWidth="1"/>
    <col min="8745" max="8745" width="15.26953125" style="87" customWidth="1"/>
    <col min="8746" max="8746" width="18.453125" style="87" customWidth="1"/>
    <col min="8747" max="8747" width="15.54296875" style="87" customWidth="1"/>
    <col min="8748" max="8749" width="11.453125" style="87"/>
    <col min="8750" max="8750" width="15.26953125" style="87" customWidth="1"/>
    <col min="8751" max="8751" width="16.1796875" style="87" customWidth="1"/>
    <col min="8752" max="8752" width="16.7265625" style="87" customWidth="1"/>
    <col min="8753" max="8753" width="11.453125" style="87"/>
    <col min="8754" max="8754" width="19.453125" style="87" customWidth="1"/>
    <col min="8755" max="8755" width="14.54296875" style="87" customWidth="1"/>
    <col min="8756" max="8756" width="18" style="87" customWidth="1"/>
    <col min="8757" max="8757" width="15.7265625" style="87" customWidth="1"/>
    <col min="8758" max="8758" width="11.453125" style="87"/>
    <col min="8759" max="8759" width="16.1796875" style="87" customWidth="1"/>
    <col min="8760" max="8760" width="16.7265625" style="87" customWidth="1"/>
    <col min="8761" max="8761" width="16" style="87" customWidth="1"/>
    <col min="8762" max="8762" width="20.453125" style="87" customWidth="1"/>
    <col min="8763" max="8960" width="11.453125" style="87"/>
    <col min="8961" max="8961" width="5.1796875" style="87" customWidth="1"/>
    <col min="8962" max="8964" width="12.7265625" style="87" customWidth="1"/>
    <col min="8965" max="8965" width="15" style="87" customWidth="1"/>
    <col min="8966" max="8966" width="20.7265625" style="87" customWidth="1"/>
    <col min="8967" max="8967" width="53.453125" style="87" customWidth="1"/>
    <col min="8968" max="8968" width="24.453125" style="87" customWidth="1"/>
    <col min="8969" max="8969" width="14.7265625" style="87" customWidth="1"/>
    <col min="8970" max="8970" width="21.7265625" style="87" customWidth="1"/>
    <col min="8971" max="8971" width="25.7265625" style="87" customWidth="1"/>
    <col min="8972" max="8972" width="17.26953125" style="87" customWidth="1"/>
    <col min="8973" max="8973" width="5.54296875" style="87" customWidth="1"/>
    <col min="8974" max="8974" width="18.1796875" style="87" customWidth="1"/>
    <col min="8975" max="8975" width="16.26953125" style="87" customWidth="1"/>
    <col min="8976" max="8976" width="20.81640625" style="87" customWidth="1"/>
    <col min="8977" max="8977" width="26" style="87" customWidth="1"/>
    <col min="8978" max="8978" width="25.81640625" style="87" customWidth="1"/>
    <col min="8979" max="8979" width="11.453125" style="87"/>
    <col min="8980" max="8981" width="16.453125" style="87" customWidth="1"/>
    <col min="8982" max="8982" width="16.7265625" style="87" customWidth="1"/>
    <col min="8983" max="8983" width="24.1796875" style="87" customWidth="1"/>
    <col min="8984" max="8984" width="11.453125" style="87"/>
    <col min="8985" max="8985" width="17.81640625" style="87" customWidth="1"/>
    <col min="8986" max="8986" width="15.54296875" style="87" customWidth="1"/>
    <col min="8987" max="8987" width="20.453125" style="87" customWidth="1"/>
    <col min="8988" max="8988" width="19.453125" style="87" customWidth="1"/>
    <col min="8989" max="8990" width="11.453125" style="87"/>
    <col min="8991" max="8991" width="16.81640625" style="87" customWidth="1"/>
    <col min="8992" max="8992" width="18.453125" style="87" customWidth="1"/>
    <col min="8993" max="8993" width="23.26953125" style="87" customWidth="1"/>
    <col min="8994" max="8995" width="11.453125" style="87"/>
    <col min="8996" max="8996" width="15.81640625" style="87" customWidth="1"/>
    <col min="8997" max="8997" width="18.1796875" style="87" customWidth="1"/>
    <col min="8998" max="8998" width="19.453125" style="87" customWidth="1"/>
    <col min="8999" max="8999" width="11.453125" style="87"/>
    <col min="9000" max="9000" width="15.81640625" style="87" customWidth="1"/>
    <col min="9001" max="9001" width="15.26953125" style="87" customWidth="1"/>
    <col min="9002" max="9002" width="18.453125" style="87" customWidth="1"/>
    <col min="9003" max="9003" width="15.54296875" style="87" customWidth="1"/>
    <col min="9004" max="9005" width="11.453125" style="87"/>
    <col min="9006" max="9006" width="15.26953125" style="87" customWidth="1"/>
    <col min="9007" max="9007" width="16.1796875" style="87" customWidth="1"/>
    <col min="9008" max="9008" width="16.7265625" style="87" customWidth="1"/>
    <col min="9009" max="9009" width="11.453125" style="87"/>
    <col min="9010" max="9010" width="19.453125" style="87" customWidth="1"/>
    <col min="9011" max="9011" width="14.54296875" style="87" customWidth="1"/>
    <col min="9012" max="9012" width="18" style="87" customWidth="1"/>
    <col min="9013" max="9013" width="15.7265625" style="87" customWidth="1"/>
    <col min="9014" max="9014" width="11.453125" style="87"/>
    <col min="9015" max="9015" width="16.1796875" style="87" customWidth="1"/>
    <col min="9016" max="9016" width="16.7265625" style="87" customWidth="1"/>
    <col min="9017" max="9017" width="16" style="87" customWidth="1"/>
    <col min="9018" max="9018" width="20.453125" style="87" customWidth="1"/>
    <col min="9019" max="9216" width="11.453125" style="87"/>
    <col min="9217" max="9217" width="5.1796875" style="87" customWidth="1"/>
    <col min="9218" max="9220" width="12.7265625" style="87" customWidth="1"/>
    <col min="9221" max="9221" width="15" style="87" customWidth="1"/>
    <col min="9222" max="9222" width="20.7265625" style="87" customWidth="1"/>
    <col min="9223" max="9223" width="53.453125" style="87" customWidth="1"/>
    <col min="9224" max="9224" width="24.453125" style="87" customWidth="1"/>
    <col min="9225" max="9225" width="14.7265625" style="87" customWidth="1"/>
    <col min="9226" max="9226" width="21.7265625" style="87" customWidth="1"/>
    <col min="9227" max="9227" width="25.7265625" style="87" customWidth="1"/>
    <col min="9228" max="9228" width="17.26953125" style="87" customWidth="1"/>
    <col min="9229" max="9229" width="5.54296875" style="87" customWidth="1"/>
    <col min="9230" max="9230" width="18.1796875" style="87" customWidth="1"/>
    <col min="9231" max="9231" width="16.26953125" style="87" customWidth="1"/>
    <col min="9232" max="9232" width="20.81640625" style="87" customWidth="1"/>
    <col min="9233" max="9233" width="26" style="87" customWidth="1"/>
    <col min="9234" max="9234" width="25.81640625" style="87" customWidth="1"/>
    <col min="9235" max="9235" width="11.453125" style="87"/>
    <col min="9236" max="9237" width="16.453125" style="87" customWidth="1"/>
    <col min="9238" max="9238" width="16.7265625" style="87" customWidth="1"/>
    <col min="9239" max="9239" width="24.1796875" style="87" customWidth="1"/>
    <col min="9240" max="9240" width="11.453125" style="87"/>
    <col min="9241" max="9241" width="17.81640625" style="87" customWidth="1"/>
    <col min="9242" max="9242" width="15.54296875" style="87" customWidth="1"/>
    <col min="9243" max="9243" width="20.453125" style="87" customWidth="1"/>
    <col min="9244" max="9244" width="19.453125" style="87" customWidth="1"/>
    <col min="9245" max="9246" width="11.453125" style="87"/>
    <col min="9247" max="9247" width="16.81640625" style="87" customWidth="1"/>
    <col min="9248" max="9248" width="18.453125" style="87" customWidth="1"/>
    <col min="9249" max="9249" width="23.26953125" style="87" customWidth="1"/>
    <col min="9250" max="9251" width="11.453125" style="87"/>
    <col min="9252" max="9252" width="15.81640625" style="87" customWidth="1"/>
    <col min="9253" max="9253" width="18.1796875" style="87" customWidth="1"/>
    <col min="9254" max="9254" width="19.453125" style="87" customWidth="1"/>
    <col min="9255" max="9255" width="11.453125" style="87"/>
    <col min="9256" max="9256" width="15.81640625" style="87" customWidth="1"/>
    <col min="9257" max="9257" width="15.26953125" style="87" customWidth="1"/>
    <col min="9258" max="9258" width="18.453125" style="87" customWidth="1"/>
    <col min="9259" max="9259" width="15.54296875" style="87" customWidth="1"/>
    <col min="9260" max="9261" width="11.453125" style="87"/>
    <col min="9262" max="9262" width="15.26953125" style="87" customWidth="1"/>
    <col min="9263" max="9263" width="16.1796875" style="87" customWidth="1"/>
    <col min="9264" max="9264" width="16.7265625" style="87" customWidth="1"/>
    <col min="9265" max="9265" width="11.453125" style="87"/>
    <col min="9266" max="9266" width="19.453125" style="87" customWidth="1"/>
    <col min="9267" max="9267" width="14.54296875" style="87" customWidth="1"/>
    <col min="9268" max="9268" width="18" style="87" customWidth="1"/>
    <col min="9269" max="9269" width="15.7265625" style="87" customWidth="1"/>
    <col min="9270" max="9270" width="11.453125" style="87"/>
    <col min="9271" max="9271" width="16.1796875" style="87" customWidth="1"/>
    <col min="9272" max="9272" width="16.7265625" style="87" customWidth="1"/>
    <col min="9273" max="9273" width="16" style="87" customWidth="1"/>
    <col min="9274" max="9274" width="20.453125" style="87" customWidth="1"/>
    <col min="9275" max="9472" width="11.453125" style="87"/>
    <col min="9473" max="9473" width="5.1796875" style="87" customWidth="1"/>
    <col min="9474" max="9476" width="12.7265625" style="87" customWidth="1"/>
    <col min="9477" max="9477" width="15" style="87" customWidth="1"/>
    <col min="9478" max="9478" width="20.7265625" style="87" customWidth="1"/>
    <col min="9479" max="9479" width="53.453125" style="87" customWidth="1"/>
    <col min="9480" max="9480" width="24.453125" style="87" customWidth="1"/>
    <col min="9481" max="9481" width="14.7265625" style="87" customWidth="1"/>
    <col min="9482" max="9482" width="21.7265625" style="87" customWidth="1"/>
    <col min="9483" max="9483" width="25.7265625" style="87" customWidth="1"/>
    <col min="9484" max="9484" width="17.26953125" style="87" customWidth="1"/>
    <col min="9485" max="9485" width="5.54296875" style="87" customWidth="1"/>
    <col min="9486" max="9486" width="18.1796875" style="87" customWidth="1"/>
    <col min="9487" max="9487" width="16.26953125" style="87" customWidth="1"/>
    <col min="9488" max="9488" width="20.81640625" style="87" customWidth="1"/>
    <col min="9489" max="9489" width="26" style="87" customWidth="1"/>
    <col min="9490" max="9490" width="25.81640625" style="87" customWidth="1"/>
    <col min="9491" max="9491" width="11.453125" style="87"/>
    <col min="9492" max="9493" width="16.453125" style="87" customWidth="1"/>
    <col min="9494" max="9494" width="16.7265625" style="87" customWidth="1"/>
    <col min="9495" max="9495" width="24.1796875" style="87" customWidth="1"/>
    <col min="9496" max="9496" width="11.453125" style="87"/>
    <col min="9497" max="9497" width="17.81640625" style="87" customWidth="1"/>
    <col min="9498" max="9498" width="15.54296875" style="87" customWidth="1"/>
    <col min="9499" max="9499" width="20.453125" style="87" customWidth="1"/>
    <col min="9500" max="9500" width="19.453125" style="87" customWidth="1"/>
    <col min="9501" max="9502" width="11.453125" style="87"/>
    <col min="9503" max="9503" width="16.81640625" style="87" customWidth="1"/>
    <col min="9504" max="9504" width="18.453125" style="87" customWidth="1"/>
    <col min="9505" max="9505" width="23.26953125" style="87" customWidth="1"/>
    <col min="9506" max="9507" width="11.453125" style="87"/>
    <col min="9508" max="9508" width="15.81640625" style="87" customWidth="1"/>
    <col min="9509" max="9509" width="18.1796875" style="87" customWidth="1"/>
    <col min="9510" max="9510" width="19.453125" style="87" customWidth="1"/>
    <col min="9511" max="9511" width="11.453125" style="87"/>
    <col min="9512" max="9512" width="15.81640625" style="87" customWidth="1"/>
    <col min="9513" max="9513" width="15.26953125" style="87" customWidth="1"/>
    <col min="9514" max="9514" width="18.453125" style="87" customWidth="1"/>
    <col min="9515" max="9515" width="15.54296875" style="87" customWidth="1"/>
    <col min="9516" max="9517" width="11.453125" style="87"/>
    <col min="9518" max="9518" width="15.26953125" style="87" customWidth="1"/>
    <col min="9519" max="9519" width="16.1796875" style="87" customWidth="1"/>
    <col min="9520" max="9520" width="16.7265625" style="87" customWidth="1"/>
    <col min="9521" max="9521" width="11.453125" style="87"/>
    <col min="9522" max="9522" width="19.453125" style="87" customWidth="1"/>
    <col min="9523" max="9523" width="14.54296875" style="87" customWidth="1"/>
    <col min="9524" max="9524" width="18" style="87" customWidth="1"/>
    <col min="9525" max="9525" width="15.7265625" style="87" customWidth="1"/>
    <col min="9526" max="9526" width="11.453125" style="87"/>
    <col min="9527" max="9527" width="16.1796875" style="87" customWidth="1"/>
    <col min="9528" max="9528" width="16.7265625" style="87" customWidth="1"/>
    <col min="9529" max="9529" width="16" style="87" customWidth="1"/>
    <col min="9530" max="9530" width="20.453125" style="87" customWidth="1"/>
    <col min="9531" max="9728" width="11.453125" style="87"/>
    <col min="9729" max="9729" width="5.1796875" style="87" customWidth="1"/>
    <col min="9730" max="9732" width="12.7265625" style="87" customWidth="1"/>
    <col min="9733" max="9733" width="15" style="87" customWidth="1"/>
    <col min="9734" max="9734" width="20.7265625" style="87" customWidth="1"/>
    <col min="9735" max="9735" width="53.453125" style="87" customWidth="1"/>
    <col min="9736" max="9736" width="24.453125" style="87" customWidth="1"/>
    <col min="9737" max="9737" width="14.7265625" style="87" customWidth="1"/>
    <col min="9738" max="9738" width="21.7265625" style="87" customWidth="1"/>
    <col min="9739" max="9739" width="25.7265625" style="87" customWidth="1"/>
    <col min="9740" max="9740" width="17.26953125" style="87" customWidth="1"/>
    <col min="9741" max="9741" width="5.54296875" style="87" customWidth="1"/>
    <col min="9742" max="9742" width="18.1796875" style="87" customWidth="1"/>
    <col min="9743" max="9743" width="16.26953125" style="87" customWidth="1"/>
    <col min="9744" max="9744" width="20.81640625" style="87" customWidth="1"/>
    <col min="9745" max="9745" width="26" style="87" customWidth="1"/>
    <col min="9746" max="9746" width="25.81640625" style="87" customWidth="1"/>
    <col min="9747" max="9747" width="11.453125" style="87"/>
    <col min="9748" max="9749" width="16.453125" style="87" customWidth="1"/>
    <col min="9750" max="9750" width="16.7265625" style="87" customWidth="1"/>
    <col min="9751" max="9751" width="24.1796875" style="87" customWidth="1"/>
    <col min="9752" max="9752" width="11.453125" style="87"/>
    <col min="9753" max="9753" width="17.81640625" style="87" customWidth="1"/>
    <col min="9754" max="9754" width="15.54296875" style="87" customWidth="1"/>
    <col min="9755" max="9755" width="20.453125" style="87" customWidth="1"/>
    <col min="9756" max="9756" width="19.453125" style="87" customWidth="1"/>
    <col min="9757" max="9758" width="11.453125" style="87"/>
    <col min="9759" max="9759" width="16.81640625" style="87" customWidth="1"/>
    <col min="9760" max="9760" width="18.453125" style="87" customWidth="1"/>
    <col min="9761" max="9761" width="23.26953125" style="87" customWidth="1"/>
    <col min="9762" max="9763" width="11.453125" style="87"/>
    <col min="9764" max="9764" width="15.81640625" style="87" customWidth="1"/>
    <col min="9765" max="9765" width="18.1796875" style="87" customWidth="1"/>
    <col min="9766" max="9766" width="19.453125" style="87" customWidth="1"/>
    <col min="9767" max="9767" width="11.453125" style="87"/>
    <col min="9768" max="9768" width="15.81640625" style="87" customWidth="1"/>
    <col min="9769" max="9769" width="15.26953125" style="87" customWidth="1"/>
    <col min="9770" max="9770" width="18.453125" style="87" customWidth="1"/>
    <col min="9771" max="9771" width="15.54296875" style="87" customWidth="1"/>
    <col min="9772" max="9773" width="11.453125" style="87"/>
    <col min="9774" max="9774" width="15.26953125" style="87" customWidth="1"/>
    <col min="9775" max="9775" width="16.1796875" style="87" customWidth="1"/>
    <col min="9776" max="9776" width="16.7265625" style="87" customWidth="1"/>
    <col min="9777" max="9777" width="11.453125" style="87"/>
    <col min="9778" max="9778" width="19.453125" style="87" customWidth="1"/>
    <col min="9779" max="9779" width="14.54296875" style="87" customWidth="1"/>
    <col min="9780" max="9780" width="18" style="87" customWidth="1"/>
    <col min="9781" max="9781" width="15.7265625" style="87" customWidth="1"/>
    <col min="9782" max="9782" width="11.453125" style="87"/>
    <col min="9783" max="9783" width="16.1796875" style="87" customWidth="1"/>
    <col min="9784" max="9784" width="16.7265625" style="87" customWidth="1"/>
    <col min="9785" max="9785" width="16" style="87" customWidth="1"/>
    <col min="9786" max="9786" width="20.453125" style="87" customWidth="1"/>
    <col min="9787" max="9984" width="11.453125" style="87"/>
    <col min="9985" max="9985" width="5.1796875" style="87" customWidth="1"/>
    <col min="9986" max="9988" width="12.7265625" style="87" customWidth="1"/>
    <col min="9989" max="9989" width="15" style="87" customWidth="1"/>
    <col min="9990" max="9990" width="20.7265625" style="87" customWidth="1"/>
    <col min="9991" max="9991" width="53.453125" style="87" customWidth="1"/>
    <col min="9992" max="9992" width="24.453125" style="87" customWidth="1"/>
    <col min="9993" max="9993" width="14.7265625" style="87" customWidth="1"/>
    <col min="9994" max="9994" width="21.7265625" style="87" customWidth="1"/>
    <col min="9995" max="9995" width="25.7265625" style="87" customWidth="1"/>
    <col min="9996" max="9996" width="17.26953125" style="87" customWidth="1"/>
    <col min="9997" max="9997" width="5.54296875" style="87" customWidth="1"/>
    <col min="9998" max="9998" width="18.1796875" style="87" customWidth="1"/>
    <col min="9999" max="9999" width="16.26953125" style="87" customWidth="1"/>
    <col min="10000" max="10000" width="20.81640625" style="87" customWidth="1"/>
    <col min="10001" max="10001" width="26" style="87" customWidth="1"/>
    <col min="10002" max="10002" width="25.81640625" style="87" customWidth="1"/>
    <col min="10003" max="10003" width="11.453125" style="87"/>
    <col min="10004" max="10005" width="16.453125" style="87" customWidth="1"/>
    <col min="10006" max="10006" width="16.7265625" style="87" customWidth="1"/>
    <col min="10007" max="10007" width="24.1796875" style="87" customWidth="1"/>
    <col min="10008" max="10008" width="11.453125" style="87"/>
    <col min="10009" max="10009" width="17.81640625" style="87" customWidth="1"/>
    <col min="10010" max="10010" width="15.54296875" style="87" customWidth="1"/>
    <col min="10011" max="10011" width="20.453125" style="87" customWidth="1"/>
    <col min="10012" max="10012" width="19.453125" style="87" customWidth="1"/>
    <col min="10013" max="10014" width="11.453125" style="87"/>
    <col min="10015" max="10015" width="16.81640625" style="87" customWidth="1"/>
    <col min="10016" max="10016" width="18.453125" style="87" customWidth="1"/>
    <col min="10017" max="10017" width="23.26953125" style="87" customWidth="1"/>
    <col min="10018" max="10019" width="11.453125" style="87"/>
    <col min="10020" max="10020" width="15.81640625" style="87" customWidth="1"/>
    <col min="10021" max="10021" width="18.1796875" style="87" customWidth="1"/>
    <col min="10022" max="10022" width="19.453125" style="87" customWidth="1"/>
    <col min="10023" max="10023" width="11.453125" style="87"/>
    <col min="10024" max="10024" width="15.81640625" style="87" customWidth="1"/>
    <col min="10025" max="10025" width="15.26953125" style="87" customWidth="1"/>
    <col min="10026" max="10026" width="18.453125" style="87" customWidth="1"/>
    <col min="10027" max="10027" width="15.54296875" style="87" customWidth="1"/>
    <col min="10028" max="10029" width="11.453125" style="87"/>
    <col min="10030" max="10030" width="15.26953125" style="87" customWidth="1"/>
    <col min="10031" max="10031" width="16.1796875" style="87" customWidth="1"/>
    <col min="10032" max="10032" width="16.7265625" style="87" customWidth="1"/>
    <col min="10033" max="10033" width="11.453125" style="87"/>
    <col min="10034" max="10034" width="19.453125" style="87" customWidth="1"/>
    <col min="10035" max="10035" width="14.54296875" style="87" customWidth="1"/>
    <col min="10036" max="10036" width="18" style="87" customWidth="1"/>
    <col min="10037" max="10037" width="15.7265625" style="87" customWidth="1"/>
    <col min="10038" max="10038" width="11.453125" style="87"/>
    <col min="10039" max="10039" width="16.1796875" style="87" customWidth="1"/>
    <col min="10040" max="10040" width="16.7265625" style="87" customWidth="1"/>
    <col min="10041" max="10041" width="16" style="87" customWidth="1"/>
    <col min="10042" max="10042" width="20.453125" style="87" customWidth="1"/>
    <col min="10043" max="10240" width="11.453125" style="87"/>
    <col min="10241" max="10241" width="5.1796875" style="87" customWidth="1"/>
    <col min="10242" max="10244" width="12.7265625" style="87" customWidth="1"/>
    <col min="10245" max="10245" width="15" style="87" customWidth="1"/>
    <col min="10246" max="10246" width="20.7265625" style="87" customWidth="1"/>
    <col min="10247" max="10247" width="53.453125" style="87" customWidth="1"/>
    <col min="10248" max="10248" width="24.453125" style="87" customWidth="1"/>
    <col min="10249" max="10249" width="14.7265625" style="87" customWidth="1"/>
    <col min="10250" max="10250" width="21.7265625" style="87" customWidth="1"/>
    <col min="10251" max="10251" width="25.7265625" style="87" customWidth="1"/>
    <col min="10252" max="10252" width="17.26953125" style="87" customWidth="1"/>
    <col min="10253" max="10253" width="5.54296875" style="87" customWidth="1"/>
    <col min="10254" max="10254" width="18.1796875" style="87" customWidth="1"/>
    <col min="10255" max="10255" width="16.26953125" style="87" customWidth="1"/>
    <col min="10256" max="10256" width="20.81640625" style="87" customWidth="1"/>
    <col min="10257" max="10257" width="26" style="87" customWidth="1"/>
    <col min="10258" max="10258" width="25.81640625" style="87" customWidth="1"/>
    <col min="10259" max="10259" width="11.453125" style="87"/>
    <col min="10260" max="10261" width="16.453125" style="87" customWidth="1"/>
    <col min="10262" max="10262" width="16.7265625" style="87" customWidth="1"/>
    <col min="10263" max="10263" width="24.1796875" style="87" customWidth="1"/>
    <col min="10264" max="10264" width="11.453125" style="87"/>
    <col min="10265" max="10265" width="17.81640625" style="87" customWidth="1"/>
    <col min="10266" max="10266" width="15.54296875" style="87" customWidth="1"/>
    <col min="10267" max="10267" width="20.453125" style="87" customWidth="1"/>
    <col min="10268" max="10268" width="19.453125" style="87" customWidth="1"/>
    <col min="10269" max="10270" width="11.453125" style="87"/>
    <col min="10271" max="10271" width="16.81640625" style="87" customWidth="1"/>
    <col min="10272" max="10272" width="18.453125" style="87" customWidth="1"/>
    <col min="10273" max="10273" width="23.26953125" style="87" customWidth="1"/>
    <col min="10274" max="10275" width="11.453125" style="87"/>
    <col min="10276" max="10276" width="15.81640625" style="87" customWidth="1"/>
    <col min="10277" max="10277" width="18.1796875" style="87" customWidth="1"/>
    <col min="10278" max="10278" width="19.453125" style="87" customWidth="1"/>
    <col min="10279" max="10279" width="11.453125" style="87"/>
    <col min="10280" max="10280" width="15.81640625" style="87" customWidth="1"/>
    <col min="10281" max="10281" width="15.26953125" style="87" customWidth="1"/>
    <col min="10282" max="10282" width="18.453125" style="87" customWidth="1"/>
    <col min="10283" max="10283" width="15.54296875" style="87" customWidth="1"/>
    <col min="10284" max="10285" width="11.453125" style="87"/>
    <col min="10286" max="10286" width="15.26953125" style="87" customWidth="1"/>
    <col min="10287" max="10287" width="16.1796875" style="87" customWidth="1"/>
    <col min="10288" max="10288" width="16.7265625" style="87" customWidth="1"/>
    <col min="10289" max="10289" width="11.453125" style="87"/>
    <col min="10290" max="10290" width="19.453125" style="87" customWidth="1"/>
    <col min="10291" max="10291" width="14.54296875" style="87" customWidth="1"/>
    <col min="10292" max="10292" width="18" style="87" customWidth="1"/>
    <col min="10293" max="10293" width="15.7265625" style="87" customWidth="1"/>
    <col min="10294" max="10294" width="11.453125" style="87"/>
    <col min="10295" max="10295" width="16.1796875" style="87" customWidth="1"/>
    <col min="10296" max="10296" width="16.7265625" style="87" customWidth="1"/>
    <col min="10297" max="10297" width="16" style="87" customWidth="1"/>
    <col min="10298" max="10298" width="20.453125" style="87" customWidth="1"/>
    <col min="10299" max="10496" width="11.453125" style="87"/>
    <col min="10497" max="10497" width="5.1796875" style="87" customWidth="1"/>
    <col min="10498" max="10500" width="12.7265625" style="87" customWidth="1"/>
    <col min="10501" max="10501" width="15" style="87" customWidth="1"/>
    <col min="10502" max="10502" width="20.7265625" style="87" customWidth="1"/>
    <col min="10503" max="10503" width="53.453125" style="87" customWidth="1"/>
    <col min="10504" max="10504" width="24.453125" style="87" customWidth="1"/>
    <col min="10505" max="10505" width="14.7265625" style="87" customWidth="1"/>
    <col min="10506" max="10506" width="21.7265625" style="87" customWidth="1"/>
    <col min="10507" max="10507" width="25.7265625" style="87" customWidth="1"/>
    <col min="10508" max="10508" width="17.26953125" style="87" customWidth="1"/>
    <col min="10509" max="10509" width="5.54296875" style="87" customWidth="1"/>
    <col min="10510" max="10510" width="18.1796875" style="87" customWidth="1"/>
    <col min="10511" max="10511" width="16.26953125" style="87" customWidth="1"/>
    <col min="10512" max="10512" width="20.81640625" style="87" customWidth="1"/>
    <col min="10513" max="10513" width="26" style="87" customWidth="1"/>
    <col min="10514" max="10514" width="25.81640625" style="87" customWidth="1"/>
    <col min="10515" max="10515" width="11.453125" style="87"/>
    <col min="10516" max="10517" width="16.453125" style="87" customWidth="1"/>
    <col min="10518" max="10518" width="16.7265625" style="87" customWidth="1"/>
    <col min="10519" max="10519" width="24.1796875" style="87" customWidth="1"/>
    <col min="10520" max="10520" width="11.453125" style="87"/>
    <col min="10521" max="10521" width="17.81640625" style="87" customWidth="1"/>
    <col min="10522" max="10522" width="15.54296875" style="87" customWidth="1"/>
    <col min="10523" max="10523" width="20.453125" style="87" customWidth="1"/>
    <col min="10524" max="10524" width="19.453125" style="87" customWidth="1"/>
    <col min="10525" max="10526" width="11.453125" style="87"/>
    <col min="10527" max="10527" width="16.81640625" style="87" customWidth="1"/>
    <col min="10528" max="10528" width="18.453125" style="87" customWidth="1"/>
    <col min="10529" max="10529" width="23.26953125" style="87" customWidth="1"/>
    <col min="10530" max="10531" width="11.453125" style="87"/>
    <col min="10532" max="10532" width="15.81640625" style="87" customWidth="1"/>
    <col min="10533" max="10533" width="18.1796875" style="87" customWidth="1"/>
    <col min="10534" max="10534" width="19.453125" style="87" customWidth="1"/>
    <col min="10535" max="10535" width="11.453125" style="87"/>
    <col min="10536" max="10536" width="15.81640625" style="87" customWidth="1"/>
    <col min="10537" max="10537" width="15.26953125" style="87" customWidth="1"/>
    <col min="10538" max="10538" width="18.453125" style="87" customWidth="1"/>
    <col min="10539" max="10539" width="15.54296875" style="87" customWidth="1"/>
    <col min="10540" max="10541" width="11.453125" style="87"/>
    <col min="10542" max="10542" width="15.26953125" style="87" customWidth="1"/>
    <col min="10543" max="10543" width="16.1796875" style="87" customWidth="1"/>
    <col min="10544" max="10544" width="16.7265625" style="87" customWidth="1"/>
    <col min="10545" max="10545" width="11.453125" style="87"/>
    <col min="10546" max="10546" width="19.453125" style="87" customWidth="1"/>
    <col min="10547" max="10547" width="14.54296875" style="87" customWidth="1"/>
    <col min="10548" max="10548" width="18" style="87" customWidth="1"/>
    <col min="10549" max="10549" width="15.7265625" style="87" customWidth="1"/>
    <col min="10550" max="10550" width="11.453125" style="87"/>
    <col min="10551" max="10551" width="16.1796875" style="87" customWidth="1"/>
    <col min="10552" max="10552" width="16.7265625" style="87" customWidth="1"/>
    <col min="10553" max="10553" width="16" style="87" customWidth="1"/>
    <col min="10554" max="10554" width="20.453125" style="87" customWidth="1"/>
    <col min="10555" max="10752" width="11.453125" style="87"/>
    <col min="10753" max="10753" width="5.1796875" style="87" customWidth="1"/>
    <col min="10754" max="10756" width="12.7265625" style="87" customWidth="1"/>
    <col min="10757" max="10757" width="15" style="87" customWidth="1"/>
    <col min="10758" max="10758" width="20.7265625" style="87" customWidth="1"/>
    <col min="10759" max="10759" width="53.453125" style="87" customWidth="1"/>
    <col min="10760" max="10760" width="24.453125" style="87" customWidth="1"/>
    <col min="10761" max="10761" width="14.7265625" style="87" customWidth="1"/>
    <col min="10762" max="10762" width="21.7265625" style="87" customWidth="1"/>
    <col min="10763" max="10763" width="25.7265625" style="87" customWidth="1"/>
    <col min="10764" max="10764" width="17.26953125" style="87" customWidth="1"/>
    <col min="10765" max="10765" width="5.54296875" style="87" customWidth="1"/>
    <col min="10766" max="10766" width="18.1796875" style="87" customWidth="1"/>
    <col min="10767" max="10767" width="16.26953125" style="87" customWidth="1"/>
    <col min="10768" max="10768" width="20.81640625" style="87" customWidth="1"/>
    <col min="10769" max="10769" width="26" style="87" customWidth="1"/>
    <col min="10770" max="10770" width="25.81640625" style="87" customWidth="1"/>
    <col min="10771" max="10771" width="11.453125" style="87"/>
    <col min="10772" max="10773" width="16.453125" style="87" customWidth="1"/>
    <col min="10774" max="10774" width="16.7265625" style="87" customWidth="1"/>
    <col min="10775" max="10775" width="24.1796875" style="87" customWidth="1"/>
    <col min="10776" max="10776" width="11.453125" style="87"/>
    <col min="10777" max="10777" width="17.81640625" style="87" customWidth="1"/>
    <col min="10778" max="10778" width="15.54296875" style="87" customWidth="1"/>
    <col min="10779" max="10779" width="20.453125" style="87" customWidth="1"/>
    <col min="10780" max="10780" width="19.453125" style="87" customWidth="1"/>
    <col min="10781" max="10782" width="11.453125" style="87"/>
    <col min="10783" max="10783" width="16.81640625" style="87" customWidth="1"/>
    <col min="10784" max="10784" width="18.453125" style="87" customWidth="1"/>
    <col min="10785" max="10785" width="23.26953125" style="87" customWidth="1"/>
    <col min="10786" max="10787" width="11.453125" style="87"/>
    <col min="10788" max="10788" width="15.81640625" style="87" customWidth="1"/>
    <col min="10789" max="10789" width="18.1796875" style="87" customWidth="1"/>
    <col min="10790" max="10790" width="19.453125" style="87" customWidth="1"/>
    <col min="10791" max="10791" width="11.453125" style="87"/>
    <col min="10792" max="10792" width="15.81640625" style="87" customWidth="1"/>
    <col min="10793" max="10793" width="15.26953125" style="87" customWidth="1"/>
    <col min="10794" max="10794" width="18.453125" style="87" customWidth="1"/>
    <col min="10795" max="10795" width="15.54296875" style="87" customWidth="1"/>
    <col min="10796" max="10797" width="11.453125" style="87"/>
    <col min="10798" max="10798" width="15.26953125" style="87" customWidth="1"/>
    <col min="10799" max="10799" width="16.1796875" style="87" customWidth="1"/>
    <col min="10800" max="10800" width="16.7265625" style="87" customWidth="1"/>
    <col min="10801" max="10801" width="11.453125" style="87"/>
    <col min="10802" max="10802" width="19.453125" style="87" customWidth="1"/>
    <col min="10803" max="10803" width="14.54296875" style="87" customWidth="1"/>
    <col min="10804" max="10804" width="18" style="87" customWidth="1"/>
    <col min="10805" max="10805" width="15.7265625" style="87" customWidth="1"/>
    <col min="10806" max="10806" width="11.453125" style="87"/>
    <col min="10807" max="10807" width="16.1796875" style="87" customWidth="1"/>
    <col min="10808" max="10808" width="16.7265625" style="87" customWidth="1"/>
    <col min="10809" max="10809" width="16" style="87" customWidth="1"/>
    <col min="10810" max="10810" width="20.453125" style="87" customWidth="1"/>
    <col min="10811" max="11008" width="11.453125" style="87"/>
    <col min="11009" max="11009" width="5.1796875" style="87" customWidth="1"/>
    <col min="11010" max="11012" width="12.7265625" style="87" customWidth="1"/>
    <col min="11013" max="11013" width="15" style="87" customWidth="1"/>
    <col min="11014" max="11014" width="20.7265625" style="87" customWidth="1"/>
    <col min="11015" max="11015" width="53.453125" style="87" customWidth="1"/>
    <col min="11016" max="11016" width="24.453125" style="87" customWidth="1"/>
    <col min="11017" max="11017" width="14.7265625" style="87" customWidth="1"/>
    <col min="11018" max="11018" width="21.7265625" style="87" customWidth="1"/>
    <col min="11019" max="11019" width="25.7265625" style="87" customWidth="1"/>
    <col min="11020" max="11020" width="17.26953125" style="87" customWidth="1"/>
    <col min="11021" max="11021" width="5.54296875" style="87" customWidth="1"/>
    <col min="11022" max="11022" width="18.1796875" style="87" customWidth="1"/>
    <col min="11023" max="11023" width="16.26953125" style="87" customWidth="1"/>
    <col min="11024" max="11024" width="20.81640625" style="87" customWidth="1"/>
    <col min="11025" max="11025" width="26" style="87" customWidth="1"/>
    <col min="11026" max="11026" width="25.81640625" style="87" customWidth="1"/>
    <col min="11027" max="11027" width="11.453125" style="87"/>
    <col min="11028" max="11029" width="16.453125" style="87" customWidth="1"/>
    <col min="11030" max="11030" width="16.7265625" style="87" customWidth="1"/>
    <col min="11031" max="11031" width="24.1796875" style="87" customWidth="1"/>
    <col min="11032" max="11032" width="11.453125" style="87"/>
    <col min="11033" max="11033" width="17.81640625" style="87" customWidth="1"/>
    <col min="11034" max="11034" width="15.54296875" style="87" customWidth="1"/>
    <col min="11035" max="11035" width="20.453125" style="87" customWidth="1"/>
    <col min="11036" max="11036" width="19.453125" style="87" customWidth="1"/>
    <col min="11037" max="11038" width="11.453125" style="87"/>
    <col min="11039" max="11039" width="16.81640625" style="87" customWidth="1"/>
    <col min="11040" max="11040" width="18.453125" style="87" customWidth="1"/>
    <col min="11041" max="11041" width="23.26953125" style="87" customWidth="1"/>
    <col min="11042" max="11043" width="11.453125" style="87"/>
    <col min="11044" max="11044" width="15.81640625" style="87" customWidth="1"/>
    <col min="11045" max="11045" width="18.1796875" style="87" customWidth="1"/>
    <col min="11046" max="11046" width="19.453125" style="87" customWidth="1"/>
    <col min="11047" max="11047" width="11.453125" style="87"/>
    <col min="11048" max="11048" width="15.81640625" style="87" customWidth="1"/>
    <col min="11049" max="11049" width="15.26953125" style="87" customWidth="1"/>
    <col min="11050" max="11050" width="18.453125" style="87" customWidth="1"/>
    <col min="11051" max="11051" width="15.54296875" style="87" customWidth="1"/>
    <col min="11052" max="11053" width="11.453125" style="87"/>
    <col min="11054" max="11054" width="15.26953125" style="87" customWidth="1"/>
    <col min="11055" max="11055" width="16.1796875" style="87" customWidth="1"/>
    <col min="11056" max="11056" width="16.7265625" style="87" customWidth="1"/>
    <col min="11057" max="11057" width="11.453125" style="87"/>
    <col min="11058" max="11058" width="19.453125" style="87" customWidth="1"/>
    <col min="11059" max="11059" width="14.54296875" style="87" customWidth="1"/>
    <col min="11060" max="11060" width="18" style="87" customWidth="1"/>
    <col min="11061" max="11061" width="15.7265625" style="87" customWidth="1"/>
    <col min="11062" max="11062" width="11.453125" style="87"/>
    <col min="11063" max="11063" width="16.1796875" style="87" customWidth="1"/>
    <col min="11064" max="11064" width="16.7265625" style="87" customWidth="1"/>
    <col min="11065" max="11065" width="16" style="87" customWidth="1"/>
    <col min="11066" max="11066" width="20.453125" style="87" customWidth="1"/>
    <col min="11067" max="11264" width="11.453125" style="87"/>
    <col min="11265" max="11265" width="5.1796875" style="87" customWidth="1"/>
    <col min="11266" max="11268" width="12.7265625" style="87" customWidth="1"/>
    <col min="11269" max="11269" width="15" style="87" customWidth="1"/>
    <col min="11270" max="11270" width="20.7265625" style="87" customWidth="1"/>
    <col min="11271" max="11271" width="53.453125" style="87" customWidth="1"/>
    <col min="11272" max="11272" width="24.453125" style="87" customWidth="1"/>
    <col min="11273" max="11273" width="14.7265625" style="87" customWidth="1"/>
    <col min="11274" max="11274" width="21.7265625" style="87" customWidth="1"/>
    <col min="11275" max="11275" width="25.7265625" style="87" customWidth="1"/>
    <col min="11276" max="11276" width="17.26953125" style="87" customWidth="1"/>
    <col min="11277" max="11277" width="5.54296875" style="87" customWidth="1"/>
    <col min="11278" max="11278" width="18.1796875" style="87" customWidth="1"/>
    <col min="11279" max="11279" width="16.26953125" style="87" customWidth="1"/>
    <col min="11280" max="11280" width="20.81640625" style="87" customWidth="1"/>
    <col min="11281" max="11281" width="26" style="87" customWidth="1"/>
    <col min="11282" max="11282" width="25.81640625" style="87" customWidth="1"/>
    <col min="11283" max="11283" width="11.453125" style="87"/>
    <col min="11284" max="11285" width="16.453125" style="87" customWidth="1"/>
    <col min="11286" max="11286" width="16.7265625" style="87" customWidth="1"/>
    <col min="11287" max="11287" width="24.1796875" style="87" customWidth="1"/>
    <col min="11288" max="11288" width="11.453125" style="87"/>
    <col min="11289" max="11289" width="17.81640625" style="87" customWidth="1"/>
    <col min="11290" max="11290" width="15.54296875" style="87" customWidth="1"/>
    <col min="11291" max="11291" width="20.453125" style="87" customWidth="1"/>
    <col min="11292" max="11292" width="19.453125" style="87" customWidth="1"/>
    <col min="11293" max="11294" width="11.453125" style="87"/>
    <col min="11295" max="11295" width="16.81640625" style="87" customWidth="1"/>
    <col min="11296" max="11296" width="18.453125" style="87" customWidth="1"/>
    <col min="11297" max="11297" width="23.26953125" style="87" customWidth="1"/>
    <col min="11298" max="11299" width="11.453125" style="87"/>
    <col min="11300" max="11300" width="15.81640625" style="87" customWidth="1"/>
    <col min="11301" max="11301" width="18.1796875" style="87" customWidth="1"/>
    <col min="11302" max="11302" width="19.453125" style="87" customWidth="1"/>
    <col min="11303" max="11303" width="11.453125" style="87"/>
    <col min="11304" max="11304" width="15.81640625" style="87" customWidth="1"/>
    <col min="11305" max="11305" width="15.26953125" style="87" customWidth="1"/>
    <col min="11306" max="11306" width="18.453125" style="87" customWidth="1"/>
    <col min="11307" max="11307" width="15.54296875" style="87" customWidth="1"/>
    <col min="11308" max="11309" width="11.453125" style="87"/>
    <col min="11310" max="11310" width="15.26953125" style="87" customWidth="1"/>
    <col min="11311" max="11311" width="16.1796875" style="87" customWidth="1"/>
    <col min="11312" max="11312" width="16.7265625" style="87" customWidth="1"/>
    <col min="11313" max="11313" width="11.453125" style="87"/>
    <col min="11314" max="11314" width="19.453125" style="87" customWidth="1"/>
    <col min="11315" max="11315" width="14.54296875" style="87" customWidth="1"/>
    <col min="11316" max="11316" width="18" style="87" customWidth="1"/>
    <col min="11317" max="11317" width="15.7265625" style="87" customWidth="1"/>
    <col min="11318" max="11318" width="11.453125" style="87"/>
    <col min="11319" max="11319" width="16.1796875" style="87" customWidth="1"/>
    <col min="11320" max="11320" width="16.7265625" style="87" customWidth="1"/>
    <col min="11321" max="11321" width="16" style="87" customWidth="1"/>
    <col min="11322" max="11322" width="20.453125" style="87" customWidth="1"/>
    <col min="11323" max="11520" width="11.453125" style="87"/>
    <col min="11521" max="11521" width="5.1796875" style="87" customWidth="1"/>
    <col min="11522" max="11524" width="12.7265625" style="87" customWidth="1"/>
    <col min="11525" max="11525" width="15" style="87" customWidth="1"/>
    <col min="11526" max="11526" width="20.7265625" style="87" customWidth="1"/>
    <col min="11527" max="11527" width="53.453125" style="87" customWidth="1"/>
    <col min="11528" max="11528" width="24.453125" style="87" customWidth="1"/>
    <col min="11529" max="11529" width="14.7265625" style="87" customWidth="1"/>
    <col min="11530" max="11530" width="21.7265625" style="87" customWidth="1"/>
    <col min="11531" max="11531" width="25.7265625" style="87" customWidth="1"/>
    <col min="11532" max="11532" width="17.26953125" style="87" customWidth="1"/>
    <col min="11533" max="11533" width="5.54296875" style="87" customWidth="1"/>
    <col min="11534" max="11534" width="18.1796875" style="87" customWidth="1"/>
    <col min="11535" max="11535" width="16.26953125" style="87" customWidth="1"/>
    <col min="11536" max="11536" width="20.81640625" style="87" customWidth="1"/>
    <col min="11537" max="11537" width="26" style="87" customWidth="1"/>
    <col min="11538" max="11538" width="25.81640625" style="87" customWidth="1"/>
    <col min="11539" max="11539" width="11.453125" style="87"/>
    <col min="11540" max="11541" width="16.453125" style="87" customWidth="1"/>
    <col min="11542" max="11542" width="16.7265625" style="87" customWidth="1"/>
    <col min="11543" max="11543" width="24.1796875" style="87" customWidth="1"/>
    <col min="11544" max="11544" width="11.453125" style="87"/>
    <col min="11545" max="11545" width="17.81640625" style="87" customWidth="1"/>
    <col min="11546" max="11546" width="15.54296875" style="87" customWidth="1"/>
    <col min="11547" max="11547" width="20.453125" style="87" customWidth="1"/>
    <col min="11548" max="11548" width="19.453125" style="87" customWidth="1"/>
    <col min="11549" max="11550" width="11.453125" style="87"/>
    <col min="11551" max="11551" width="16.81640625" style="87" customWidth="1"/>
    <col min="11552" max="11552" width="18.453125" style="87" customWidth="1"/>
    <col min="11553" max="11553" width="23.26953125" style="87" customWidth="1"/>
    <col min="11554" max="11555" width="11.453125" style="87"/>
    <col min="11556" max="11556" width="15.81640625" style="87" customWidth="1"/>
    <col min="11557" max="11557" width="18.1796875" style="87" customWidth="1"/>
    <col min="11558" max="11558" width="19.453125" style="87" customWidth="1"/>
    <col min="11559" max="11559" width="11.453125" style="87"/>
    <col min="11560" max="11560" width="15.81640625" style="87" customWidth="1"/>
    <col min="11561" max="11561" width="15.26953125" style="87" customWidth="1"/>
    <col min="11562" max="11562" width="18.453125" style="87" customWidth="1"/>
    <col min="11563" max="11563" width="15.54296875" style="87" customWidth="1"/>
    <col min="11564" max="11565" width="11.453125" style="87"/>
    <col min="11566" max="11566" width="15.26953125" style="87" customWidth="1"/>
    <col min="11567" max="11567" width="16.1796875" style="87" customWidth="1"/>
    <col min="11568" max="11568" width="16.7265625" style="87" customWidth="1"/>
    <col min="11569" max="11569" width="11.453125" style="87"/>
    <col min="11570" max="11570" width="19.453125" style="87" customWidth="1"/>
    <col min="11571" max="11571" width="14.54296875" style="87" customWidth="1"/>
    <col min="11572" max="11572" width="18" style="87" customWidth="1"/>
    <col min="11573" max="11573" width="15.7265625" style="87" customWidth="1"/>
    <col min="11574" max="11574" width="11.453125" style="87"/>
    <col min="11575" max="11575" width="16.1796875" style="87" customWidth="1"/>
    <col min="11576" max="11576" width="16.7265625" style="87" customWidth="1"/>
    <col min="11577" max="11577" width="16" style="87" customWidth="1"/>
    <col min="11578" max="11578" width="20.453125" style="87" customWidth="1"/>
    <col min="11579" max="11776" width="11.453125" style="87"/>
    <col min="11777" max="11777" width="5.1796875" style="87" customWidth="1"/>
    <col min="11778" max="11780" width="12.7265625" style="87" customWidth="1"/>
    <col min="11781" max="11781" width="15" style="87" customWidth="1"/>
    <col min="11782" max="11782" width="20.7265625" style="87" customWidth="1"/>
    <col min="11783" max="11783" width="53.453125" style="87" customWidth="1"/>
    <col min="11784" max="11784" width="24.453125" style="87" customWidth="1"/>
    <col min="11785" max="11785" width="14.7265625" style="87" customWidth="1"/>
    <col min="11786" max="11786" width="21.7265625" style="87" customWidth="1"/>
    <col min="11787" max="11787" width="25.7265625" style="87" customWidth="1"/>
    <col min="11788" max="11788" width="17.26953125" style="87" customWidth="1"/>
    <col min="11789" max="11789" width="5.54296875" style="87" customWidth="1"/>
    <col min="11790" max="11790" width="18.1796875" style="87" customWidth="1"/>
    <col min="11791" max="11791" width="16.26953125" style="87" customWidth="1"/>
    <col min="11792" max="11792" width="20.81640625" style="87" customWidth="1"/>
    <col min="11793" max="11793" width="26" style="87" customWidth="1"/>
    <col min="11794" max="11794" width="25.81640625" style="87" customWidth="1"/>
    <col min="11795" max="11795" width="11.453125" style="87"/>
    <col min="11796" max="11797" width="16.453125" style="87" customWidth="1"/>
    <col min="11798" max="11798" width="16.7265625" style="87" customWidth="1"/>
    <col min="11799" max="11799" width="24.1796875" style="87" customWidth="1"/>
    <col min="11800" max="11800" width="11.453125" style="87"/>
    <col min="11801" max="11801" width="17.81640625" style="87" customWidth="1"/>
    <col min="11802" max="11802" width="15.54296875" style="87" customWidth="1"/>
    <col min="11803" max="11803" width="20.453125" style="87" customWidth="1"/>
    <col min="11804" max="11804" width="19.453125" style="87" customWidth="1"/>
    <col min="11805" max="11806" width="11.453125" style="87"/>
    <col min="11807" max="11807" width="16.81640625" style="87" customWidth="1"/>
    <col min="11808" max="11808" width="18.453125" style="87" customWidth="1"/>
    <col min="11809" max="11809" width="23.26953125" style="87" customWidth="1"/>
    <col min="11810" max="11811" width="11.453125" style="87"/>
    <col min="11812" max="11812" width="15.81640625" style="87" customWidth="1"/>
    <col min="11813" max="11813" width="18.1796875" style="87" customWidth="1"/>
    <col min="11814" max="11814" width="19.453125" style="87" customWidth="1"/>
    <col min="11815" max="11815" width="11.453125" style="87"/>
    <col min="11816" max="11816" width="15.81640625" style="87" customWidth="1"/>
    <col min="11817" max="11817" width="15.26953125" style="87" customWidth="1"/>
    <col min="11818" max="11818" width="18.453125" style="87" customWidth="1"/>
    <col min="11819" max="11819" width="15.54296875" style="87" customWidth="1"/>
    <col min="11820" max="11821" width="11.453125" style="87"/>
    <col min="11822" max="11822" width="15.26953125" style="87" customWidth="1"/>
    <col min="11823" max="11823" width="16.1796875" style="87" customWidth="1"/>
    <col min="11824" max="11824" width="16.7265625" style="87" customWidth="1"/>
    <col min="11825" max="11825" width="11.453125" style="87"/>
    <col min="11826" max="11826" width="19.453125" style="87" customWidth="1"/>
    <col min="11827" max="11827" width="14.54296875" style="87" customWidth="1"/>
    <col min="11828" max="11828" width="18" style="87" customWidth="1"/>
    <col min="11829" max="11829" width="15.7265625" style="87" customWidth="1"/>
    <col min="11830" max="11830" width="11.453125" style="87"/>
    <col min="11831" max="11831" width="16.1796875" style="87" customWidth="1"/>
    <col min="11832" max="11832" width="16.7265625" style="87" customWidth="1"/>
    <col min="11833" max="11833" width="16" style="87" customWidth="1"/>
    <col min="11834" max="11834" width="20.453125" style="87" customWidth="1"/>
    <col min="11835" max="12032" width="11.453125" style="87"/>
    <col min="12033" max="12033" width="5.1796875" style="87" customWidth="1"/>
    <col min="12034" max="12036" width="12.7265625" style="87" customWidth="1"/>
    <col min="12037" max="12037" width="15" style="87" customWidth="1"/>
    <col min="12038" max="12038" width="20.7265625" style="87" customWidth="1"/>
    <col min="12039" max="12039" width="53.453125" style="87" customWidth="1"/>
    <col min="12040" max="12040" width="24.453125" style="87" customWidth="1"/>
    <col min="12041" max="12041" width="14.7265625" style="87" customWidth="1"/>
    <col min="12042" max="12042" width="21.7265625" style="87" customWidth="1"/>
    <col min="12043" max="12043" width="25.7265625" style="87" customWidth="1"/>
    <col min="12044" max="12044" width="17.26953125" style="87" customWidth="1"/>
    <col min="12045" max="12045" width="5.54296875" style="87" customWidth="1"/>
    <col min="12046" max="12046" width="18.1796875" style="87" customWidth="1"/>
    <col min="12047" max="12047" width="16.26953125" style="87" customWidth="1"/>
    <col min="12048" max="12048" width="20.81640625" style="87" customWidth="1"/>
    <col min="12049" max="12049" width="26" style="87" customWidth="1"/>
    <col min="12050" max="12050" width="25.81640625" style="87" customWidth="1"/>
    <col min="12051" max="12051" width="11.453125" style="87"/>
    <col min="12052" max="12053" width="16.453125" style="87" customWidth="1"/>
    <col min="12054" max="12054" width="16.7265625" style="87" customWidth="1"/>
    <col min="12055" max="12055" width="24.1796875" style="87" customWidth="1"/>
    <col min="12056" max="12056" width="11.453125" style="87"/>
    <col min="12057" max="12057" width="17.81640625" style="87" customWidth="1"/>
    <col min="12058" max="12058" width="15.54296875" style="87" customWidth="1"/>
    <col min="12059" max="12059" width="20.453125" style="87" customWidth="1"/>
    <col min="12060" max="12060" width="19.453125" style="87" customWidth="1"/>
    <col min="12061" max="12062" width="11.453125" style="87"/>
    <col min="12063" max="12063" width="16.81640625" style="87" customWidth="1"/>
    <col min="12064" max="12064" width="18.453125" style="87" customWidth="1"/>
    <col min="12065" max="12065" width="23.26953125" style="87" customWidth="1"/>
    <col min="12066" max="12067" width="11.453125" style="87"/>
    <col min="12068" max="12068" width="15.81640625" style="87" customWidth="1"/>
    <col min="12069" max="12069" width="18.1796875" style="87" customWidth="1"/>
    <col min="12070" max="12070" width="19.453125" style="87" customWidth="1"/>
    <col min="12071" max="12071" width="11.453125" style="87"/>
    <col min="12072" max="12072" width="15.81640625" style="87" customWidth="1"/>
    <col min="12073" max="12073" width="15.26953125" style="87" customWidth="1"/>
    <col min="12074" max="12074" width="18.453125" style="87" customWidth="1"/>
    <col min="12075" max="12075" width="15.54296875" style="87" customWidth="1"/>
    <col min="12076" max="12077" width="11.453125" style="87"/>
    <col min="12078" max="12078" width="15.26953125" style="87" customWidth="1"/>
    <col min="12079" max="12079" width="16.1796875" style="87" customWidth="1"/>
    <col min="12080" max="12080" width="16.7265625" style="87" customWidth="1"/>
    <col min="12081" max="12081" width="11.453125" style="87"/>
    <col min="12082" max="12082" width="19.453125" style="87" customWidth="1"/>
    <col min="12083" max="12083" width="14.54296875" style="87" customWidth="1"/>
    <col min="12084" max="12084" width="18" style="87" customWidth="1"/>
    <col min="12085" max="12085" width="15.7265625" style="87" customWidth="1"/>
    <col min="12086" max="12086" width="11.453125" style="87"/>
    <col min="12087" max="12087" width="16.1796875" style="87" customWidth="1"/>
    <col min="12088" max="12088" width="16.7265625" style="87" customWidth="1"/>
    <col min="12089" max="12089" width="16" style="87" customWidth="1"/>
    <col min="12090" max="12090" width="20.453125" style="87" customWidth="1"/>
    <col min="12091" max="12288" width="11.453125" style="87"/>
    <col min="12289" max="12289" width="5.1796875" style="87" customWidth="1"/>
    <col min="12290" max="12292" width="12.7265625" style="87" customWidth="1"/>
    <col min="12293" max="12293" width="15" style="87" customWidth="1"/>
    <col min="12294" max="12294" width="20.7265625" style="87" customWidth="1"/>
    <col min="12295" max="12295" width="53.453125" style="87" customWidth="1"/>
    <col min="12296" max="12296" width="24.453125" style="87" customWidth="1"/>
    <col min="12297" max="12297" width="14.7265625" style="87" customWidth="1"/>
    <col min="12298" max="12298" width="21.7265625" style="87" customWidth="1"/>
    <col min="12299" max="12299" width="25.7265625" style="87" customWidth="1"/>
    <col min="12300" max="12300" width="17.26953125" style="87" customWidth="1"/>
    <col min="12301" max="12301" width="5.54296875" style="87" customWidth="1"/>
    <col min="12302" max="12302" width="18.1796875" style="87" customWidth="1"/>
    <col min="12303" max="12303" width="16.26953125" style="87" customWidth="1"/>
    <col min="12304" max="12304" width="20.81640625" style="87" customWidth="1"/>
    <col min="12305" max="12305" width="26" style="87" customWidth="1"/>
    <col min="12306" max="12306" width="25.81640625" style="87" customWidth="1"/>
    <col min="12307" max="12307" width="11.453125" style="87"/>
    <col min="12308" max="12309" width="16.453125" style="87" customWidth="1"/>
    <col min="12310" max="12310" width="16.7265625" style="87" customWidth="1"/>
    <col min="12311" max="12311" width="24.1796875" style="87" customWidth="1"/>
    <col min="12312" max="12312" width="11.453125" style="87"/>
    <col min="12313" max="12313" width="17.81640625" style="87" customWidth="1"/>
    <col min="12314" max="12314" width="15.54296875" style="87" customWidth="1"/>
    <col min="12315" max="12315" width="20.453125" style="87" customWidth="1"/>
    <col min="12316" max="12316" width="19.453125" style="87" customWidth="1"/>
    <col min="12317" max="12318" width="11.453125" style="87"/>
    <col min="12319" max="12319" width="16.81640625" style="87" customWidth="1"/>
    <col min="12320" max="12320" width="18.453125" style="87" customWidth="1"/>
    <col min="12321" max="12321" width="23.26953125" style="87" customWidth="1"/>
    <col min="12322" max="12323" width="11.453125" style="87"/>
    <col min="12324" max="12324" width="15.81640625" style="87" customWidth="1"/>
    <col min="12325" max="12325" width="18.1796875" style="87" customWidth="1"/>
    <col min="12326" max="12326" width="19.453125" style="87" customWidth="1"/>
    <col min="12327" max="12327" width="11.453125" style="87"/>
    <col min="12328" max="12328" width="15.81640625" style="87" customWidth="1"/>
    <col min="12329" max="12329" width="15.26953125" style="87" customWidth="1"/>
    <col min="12330" max="12330" width="18.453125" style="87" customWidth="1"/>
    <col min="12331" max="12331" width="15.54296875" style="87" customWidth="1"/>
    <col min="12332" max="12333" width="11.453125" style="87"/>
    <col min="12334" max="12334" width="15.26953125" style="87" customWidth="1"/>
    <col min="12335" max="12335" width="16.1796875" style="87" customWidth="1"/>
    <col min="12336" max="12336" width="16.7265625" style="87" customWidth="1"/>
    <col min="12337" max="12337" width="11.453125" style="87"/>
    <col min="12338" max="12338" width="19.453125" style="87" customWidth="1"/>
    <col min="12339" max="12339" width="14.54296875" style="87" customWidth="1"/>
    <col min="12340" max="12340" width="18" style="87" customWidth="1"/>
    <col min="12341" max="12341" width="15.7265625" style="87" customWidth="1"/>
    <col min="12342" max="12342" width="11.453125" style="87"/>
    <col min="12343" max="12343" width="16.1796875" style="87" customWidth="1"/>
    <col min="12344" max="12344" width="16.7265625" style="87" customWidth="1"/>
    <col min="12345" max="12345" width="16" style="87" customWidth="1"/>
    <col min="12346" max="12346" width="20.453125" style="87" customWidth="1"/>
    <col min="12347" max="12544" width="11.453125" style="87"/>
    <col min="12545" max="12545" width="5.1796875" style="87" customWidth="1"/>
    <col min="12546" max="12548" width="12.7265625" style="87" customWidth="1"/>
    <col min="12549" max="12549" width="15" style="87" customWidth="1"/>
    <col min="12550" max="12550" width="20.7265625" style="87" customWidth="1"/>
    <col min="12551" max="12551" width="53.453125" style="87" customWidth="1"/>
    <col min="12552" max="12552" width="24.453125" style="87" customWidth="1"/>
    <col min="12553" max="12553" width="14.7265625" style="87" customWidth="1"/>
    <col min="12554" max="12554" width="21.7265625" style="87" customWidth="1"/>
    <col min="12555" max="12555" width="25.7265625" style="87" customWidth="1"/>
    <col min="12556" max="12556" width="17.26953125" style="87" customWidth="1"/>
    <col min="12557" max="12557" width="5.54296875" style="87" customWidth="1"/>
    <col min="12558" max="12558" width="18.1796875" style="87" customWidth="1"/>
    <col min="12559" max="12559" width="16.26953125" style="87" customWidth="1"/>
    <col min="12560" max="12560" width="20.81640625" style="87" customWidth="1"/>
    <col min="12561" max="12561" width="26" style="87" customWidth="1"/>
    <col min="12562" max="12562" width="25.81640625" style="87" customWidth="1"/>
    <col min="12563" max="12563" width="11.453125" style="87"/>
    <col min="12564" max="12565" width="16.453125" style="87" customWidth="1"/>
    <col min="12566" max="12566" width="16.7265625" style="87" customWidth="1"/>
    <col min="12567" max="12567" width="24.1796875" style="87" customWidth="1"/>
    <col min="12568" max="12568" width="11.453125" style="87"/>
    <col min="12569" max="12569" width="17.81640625" style="87" customWidth="1"/>
    <col min="12570" max="12570" width="15.54296875" style="87" customWidth="1"/>
    <col min="12571" max="12571" width="20.453125" style="87" customWidth="1"/>
    <col min="12572" max="12572" width="19.453125" style="87" customWidth="1"/>
    <col min="12573" max="12574" width="11.453125" style="87"/>
    <col min="12575" max="12575" width="16.81640625" style="87" customWidth="1"/>
    <col min="12576" max="12576" width="18.453125" style="87" customWidth="1"/>
    <col min="12577" max="12577" width="23.26953125" style="87" customWidth="1"/>
    <col min="12578" max="12579" width="11.453125" style="87"/>
    <col min="12580" max="12580" width="15.81640625" style="87" customWidth="1"/>
    <col min="12581" max="12581" width="18.1796875" style="87" customWidth="1"/>
    <col min="12582" max="12582" width="19.453125" style="87" customWidth="1"/>
    <col min="12583" max="12583" width="11.453125" style="87"/>
    <col min="12584" max="12584" width="15.81640625" style="87" customWidth="1"/>
    <col min="12585" max="12585" width="15.26953125" style="87" customWidth="1"/>
    <col min="12586" max="12586" width="18.453125" style="87" customWidth="1"/>
    <col min="12587" max="12587" width="15.54296875" style="87" customWidth="1"/>
    <col min="12588" max="12589" width="11.453125" style="87"/>
    <col min="12590" max="12590" width="15.26953125" style="87" customWidth="1"/>
    <col min="12591" max="12591" width="16.1796875" style="87" customWidth="1"/>
    <col min="12592" max="12592" width="16.7265625" style="87" customWidth="1"/>
    <col min="12593" max="12593" width="11.453125" style="87"/>
    <col min="12594" max="12594" width="19.453125" style="87" customWidth="1"/>
    <col min="12595" max="12595" width="14.54296875" style="87" customWidth="1"/>
    <col min="12596" max="12596" width="18" style="87" customWidth="1"/>
    <col min="12597" max="12597" width="15.7265625" style="87" customWidth="1"/>
    <col min="12598" max="12598" width="11.453125" style="87"/>
    <col min="12599" max="12599" width="16.1796875" style="87" customWidth="1"/>
    <col min="12600" max="12600" width="16.7265625" style="87" customWidth="1"/>
    <col min="12601" max="12601" width="16" style="87" customWidth="1"/>
    <col min="12602" max="12602" width="20.453125" style="87" customWidth="1"/>
    <col min="12603" max="12800" width="11.453125" style="87"/>
    <col min="12801" max="12801" width="5.1796875" style="87" customWidth="1"/>
    <col min="12802" max="12804" width="12.7265625" style="87" customWidth="1"/>
    <col min="12805" max="12805" width="15" style="87" customWidth="1"/>
    <col min="12806" max="12806" width="20.7265625" style="87" customWidth="1"/>
    <col min="12807" max="12807" width="53.453125" style="87" customWidth="1"/>
    <col min="12808" max="12808" width="24.453125" style="87" customWidth="1"/>
    <col min="12809" max="12809" width="14.7265625" style="87" customWidth="1"/>
    <col min="12810" max="12810" width="21.7265625" style="87" customWidth="1"/>
    <col min="12811" max="12811" width="25.7265625" style="87" customWidth="1"/>
    <col min="12812" max="12812" width="17.26953125" style="87" customWidth="1"/>
    <col min="12813" max="12813" width="5.54296875" style="87" customWidth="1"/>
    <col min="12814" max="12814" width="18.1796875" style="87" customWidth="1"/>
    <col min="12815" max="12815" width="16.26953125" style="87" customWidth="1"/>
    <col min="12816" max="12816" width="20.81640625" style="87" customWidth="1"/>
    <col min="12817" max="12817" width="26" style="87" customWidth="1"/>
    <col min="12818" max="12818" width="25.81640625" style="87" customWidth="1"/>
    <col min="12819" max="12819" width="11.453125" style="87"/>
    <col min="12820" max="12821" width="16.453125" style="87" customWidth="1"/>
    <col min="12822" max="12822" width="16.7265625" style="87" customWidth="1"/>
    <col min="12823" max="12823" width="24.1796875" style="87" customWidth="1"/>
    <col min="12824" max="12824" width="11.453125" style="87"/>
    <col min="12825" max="12825" width="17.81640625" style="87" customWidth="1"/>
    <col min="12826" max="12826" width="15.54296875" style="87" customWidth="1"/>
    <col min="12827" max="12827" width="20.453125" style="87" customWidth="1"/>
    <col min="12828" max="12828" width="19.453125" style="87" customWidth="1"/>
    <col min="12829" max="12830" width="11.453125" style="87"/>
    <col min="12831" max="12831" width="16.81640625" style="87" customWidth="1"/>
    <col min="12832" max="12832" width="18.453125" style="87" customWidth="1"/>
    <col min="12833" max="12833" width="23.26953125" style="87" customWidth="1"/>
    <col min="12834" max="12835" width="11.453125" style="87"/>
    <col min="12836" max="12836" width="15.81640625" style="87" customWidth="1"/>
    <col min="12837" max="12837" width="18.1796875" style="87" customWidth="1"/>
    <col min="12838" max="12838" width="19.453125" style="87" customWidth="1"/>
    <col min="12839" max="12839" width="11.453125" style="87"/>
    <col min="12840" max="12840" width="15.81640625" style="87" customWidth="1"/>
    <col min="12841" max="12841" width="15.26953125" style="87" customWidth="1"/>
    <col min="12842" max="12842" width="18.453125" style="87" customWidth="1"/>
    <col min="12843" max="12843" width="15.54296875" style="87" customWidth="1"/>
    <col min="12844" max="12845" width="11.453125" style="87"/>
    <col min="12846" max="12846" width="15.26953125" style="87" customWidth="1"/>
    <col min="12847" max="12847" width="16.1796875" style="87" customWidth="1"/>
    <col min="12848" max="12848" width="16.7265625" style="87" customWidth="1"/>
    <col min="12849" max="12849" width="11.453125" style="87"/>
    <col min="12850" max="12850" width="19.453125" style="87" customWidth="1"/>
    <col min="12851" max="12851" width="14.54296875" style="87" customWidth="1"/>
    <col min="12852" max="12852" width="18" style="87" customWidth="1"/>
    <col min="12853" max="12853" width="15.7265625" style="87" customWidth="1"/>
    <col min="12854" max="12854" width="11.453125" style="87"/>
    <col min="12855" max="12855" width="16.1796875" style="87" customWidth="1"/>
    <col min="12856" max="12856" width="16.7265625" style="87" customWidth="1"/>
    <col min="12857" max="12857" width="16" style="87" customWidth="1"/>
    <col min="12858" max="12858" width="20.453125" style="87" customWidth="1"/>
    <col min="12859" max="13056" width="11.453125" style="87"/>
    <col min="13057" max="13057" width="5.1796875" style="87" customWidth="1"/>
    <col min="13058" max="13060" width="12.7265625" style="87" customWidth="1"/>
    <col min="13061" max="13061" width="15" style="87" customWidth="1"/>
    <col min="13062" max="13062" width="20.7265625" style="87" customWidth="1"/>
    <col min="13063" max="13063" width="53.453125" style="87" customWidth="1"/>
    <col min="13064" max="13064" width="24.453125" style="87" customWidth="1"/>
    <col min="13065" max="13065" width="14.7265625" style="87" customWidth="1"/>
    <col min="13066" max="13066" width="21.7265625" style="87" customWidth="1"/>
    <col min="13067" max="13067" width="25.7265625" style="87" customWidth="1"/>
    <col min="13068" max="13068" width="17.26953125" style="87" customWidth="1"/>
    <col min="13069" max="13069" width="5.54296875" style="87" customWidth="1"/>
    <col min="13070" max="13070" width="18.1796875" style="87" customWidth="1"/>
    <col min="13071" max="13071" width="16.26953125" style="87" customWidth="1"/>
    <col min="13072" max="13072" width="20.81640625" style="87" customWidth="1"/>
    <col min="13073" max="13073" width="26" style="87" customWidth="1"/>
    <col min="13074" max="13074" width="25.81640625" style="87" customWidth="1"/>
    <col min="13075" max="13075" width="11.453125" style="87"/>
    <col min="13076" max="13077" width="16.453125" style="87" customWidth="1"/>
    <col min="13078" max="13078" width="16.7265625" style="87" customWidth="1"/>
    <col min="13079" max="13079" width="24.1796875" style="87" customWidth="1"/>
    <col min="13080" max="13080" width="11.453125" style="87"/>
    <col min="13081" max="13081" width="17.81640625" style="87" customWidth="1"/>
    <col min="13082" max="13082" width="15.54296875" style="87" customWidth="1"/>
    <col min="13083" max="13083" width="20.453125" style="87" customWidth="1"/>
    <col min="13084" max="13084" width="19.453125" style="87" customWidth="1"/>
    <col min="13085" max="13086" width="11.453125" style="87"/>
    <col min="13087" max="13087" width="16.81640625" style="87" customWidth="1"/>
    <col min="13088" max="13088" width="18.453125" style="87" customWidth="1"/>
    <col min="13089" max="13089" width="23.26953125" style="87" customWidth="1"/>
    <col min="13090" max="13091" width="11.453125" style="87"/>
    <col min="13092" max="13092" width="15.81640625" style="87" customWidth="1"/>
    <col min="13093" max="13093" width="18.1796875" style="87" customWidth="1"/>
    <col min="13094" max="13094" width="19.453125" style="87" customWidth="1"/>
    <col min="13095" max="13095" width="11.453125" style="87"/>
    <col min="13096" max="13096" width="15.81640625" style="87" customWidth="1"/>
    <col min="13097" max="13097" width="15.26953125" style="87" customWidth="1"/>
    <col min="13098" max="13098" width="18.453125" style="87" customWidth="1"/>
    <col min="13099" max="13099" width="15.54296875" style="87" customWidth="1"/>
    <col min="13100" max="13101" width="11.453125" style="87"/>
    <col min="13102" max="13102" width="15.26953125" style="87" customWidth="1"/>
    <col min="13103" max="13103" width="16.1796875" style="87" customWidth="1"/>
    <col min="13104" max="13104" width="16.7265625" style="87" customWidth="1"/>
    <col min="13105" max="13105" width="11.453125" style="87"/>
    <col min="13106" max="13106" width="19.453125" style="87" customWidth="1"/>
    <col min="13107" max="13107" width="14.54296875" style="87" customWidth="1"/>
    <col min="13108" max="13108" width="18" style="87" customWidth="1"/>
    <col min="13109" max="13109" width="15.7265625" style="87" customWidth="1"/>
    <col min="13110" max="13110" width="11.453125" style="87"/>
    <col min="13111" max="13111" width="16.1796875" style="87" customWidth="1"/>
    <col min="13112" max="13112" width="16.7265625" style="87" customWidth="1"/>
    <col min="13113" max="13113" width="16" style="87" customWidth="1"/>
    <col min="13114" max="13114" width="20.453125" style="87" customWidth="1"/>
    <col min="13115" max="13312" width="11.453125" style="87"/>
    <col min="13313" max="13313" width="5.1796875" style="87" customWidth="1"/>
    <col min="13314" max="13316" width="12.7265625" style="87" customWidth="1"/>
    <col min="13317" max="13317" width="15" style="87" customWidth="1"/>
    <col min="13318" max="13318" width="20.7265625" style="87" customWidth="1"/>
    <col min="13319" max="13319" width="53.453125" style="87" customWidth="1"/>
    <col min="13320" max="13320" width="24.453125" style="87" customWidth="1"/>
    <col min="13321" max="13321" width="14.7265625" style="87" customWidth="1"/>
    <col min="13322" max="13322" width="21.7265625" style="87" customWidth="1"/>
    <col min="13323" max="13323" width="25.7265625" style="87" customWidth="1"/>
    <col min="13324" max="13324" width="17.26953125" style="87" customWidth="1"/>
    <col min="13325" max="13325" width="5.54296875" style="87" customWidth="1"/>
    <col min="13326" max="13326" width="18.1796875" style="87" customWidth="1"/>
    <col min="13327" max="13327" width="16.26953125" style="87" customWidth="1"/>
    <col min="13328" max="13328" width="20.81640625" style="87" customWidth="1"/>
    <col min="13329" max="13329" width="26" style="87" customWidth="1"/>
    <col min="13330" max="13330" width="25.81640625" style="87" customWidth="1"/>
    <col min="13331" max="13331" width="11.453125" style="87"/>
    <col min="13332" max="13333" width="16.453125" style="87" customWidth="1"/>
    <col min="13334" max="13334" width="16.7265625" style="87" customWidth="1"/>
    <col min="13335" max="13335" width="24.1796875" style="87" customWidth="1"/>
    <col min="13336" max="13336" width="11.453125" style="87"/>
    <col min="13337" max="13337" width="17.81640625" style="87" customWidth="1"/>
    <col min="13338" max="13338" width="15.54296875" style="87" customWidth="1"/>
    <col min="13339" max="13339" width="20.453125" style="87" customWidth="1"/>
    <col min="13340" max="13340" width="19.453125" style="87" customWidth="1"/>
    <col min="13341" max="13342" width="11.453125" style="87"/>
    <col min="13343" max="13343" width="16.81640625" style="87" customWidth="1"/>
    <col min="13344" max="13344" width="18.453125" style="87" customWidth="1"/>
    <col min="13345" max="13345" width="23.26953125" style="87" customWidth="1"/>
    <col min="13346" max="13347" width="11.453125" style="87"/>
    <col min="13348" max="13348" width="15.81640625" style="87" customWidth="1"/>
    <col min="13349" max="13349" width="18.1796875" style="87" customWidth="1"/>
    <col min="13350" max="13350" width="19.453125" style="87" customWidth="1"/>
    <col min="13351" max="13351" width="11.453125" style="87"/>
    <col min="13352" max="13352" width="15.81640625" style="87" customWidth="1"/>
    <col min="13353" max="13353" width="15.26953125" style="87" customWidth="1"/>
    <col min="13354" max="13354" width="18.453125" style="87" customWidth="1"/>
    <col min="13355" max="13355" width="15.54296875" style="87" customWidth="1"/>
    <col min="13356" max="13357" width="11.453125" style="87"/>
    <col min="13358" max="13358" width="15.26953125" style="87" customWidth="1"/>
    <col min="13359" max="13359" width="16.1796875" style="87" customWidth="1"/>
    <col min="13360" max="13360" width="16.7265625" style="87" customWidth="1"/>
    <col min="13361" max="13361" width="11.453125" style="87"/>
    <col min="13362" max="13362" width="19.453125" style="87" customWidth="1"/>
    <col min="13363" max="13363" width="14.54296875" style="87" customWidth="1"/>
    <col min="13364" max="13364" width="18" style="87" customWidth="1"/>
    <col min="13365" max="13365" width="15.7265625" style="87" customWidth="1"/>
    <col min="13366" max="13366" width="11.453125" style="87"/>
    <col min="13367" max="13367" width="16.1796875" style="87" customWidth="1"/>
    <col min="13368" max="13368" width="16.7265625" style="87" customWidth="1"/>
    <col min="13369" max="13369" width="16" style="87" customWidth="1"/>
    <col min="13370" max="13370" width="20.453125" style="87" customWidth="1"/>
    <col min="13371" max="13568" width="11.453125" style="87"/>
    <col min="13569" max="13569" width="5.1796875" style="87" customWidth="1"/>
    <col min="13570" max="13572" width="12.7265625" style="87" customWidth="1"/>
    <col min="13573" max="13573" width="15" style="87" customWidth="1"/>
    <col min="13574" max="13574" width="20.7265625" style="87" customWidth="1"/>
    <col min="13575" max="13575" width="53.453125" style="87" customWidth="1"/>
    <col min="13576" max="13576" width="24.453125" style="87" customWidth="1"/>
    <col min="13577" max="13577" width="14.7265625" style="87" customWidth="1"/>
    <col min="13578" max="13578" width="21.7265625" style="87" customWidth="1"/>
    <col min="13579" max="13579" width="25.7265625" style="87" customWidth="1"/>
    <col min="13580" max="13580" width="17.26953125" style="87" customWidth="1"/>
    <col min="13581" max="13581" width="5.54296875" style="87" customWidth="1"/>
    <col min="13582" max="13582" width="18.1796875" style="87" customWidth="1"/>
    <col min="13583" max="13583" width="16.26953125" style="87" customWidth="1"/>
    <col min="13584" max="13584" width="20.81640625" style="87" customWidth="1"/>
    <col min="13585" max="13585" width="26" style="87" customWidth="1"/>
    <col min="13586" max="13586" width="25.81640625" style="87" customWidth="1"/>
    <col min="13587" max="13587" width="11.453125" style="87"/>
    <col min="13588" max="13589" width="16.453125" style="87" customWidth="1"/>
    <col min="13590" max="13590" width="16.7265625" style="87" customWidth="1"/>
    <col min="13591" max="13591" width="24.1796875" style="87" customWidth="1"/>
    <col min="13592" max="13592" width="11.453125" style="87"/>
    <col min="13593" max="13593" width="17.81640625" style="87" customWidth="1"/>
    <col min="13594" max="13594" width="15.54296875" style="87" customWidth="1"/>
    <col min="13595" max="13595" width="20.453125" style="87" customWidth="1"/>
    <col min="13596" max="13596" width="19.453125" style="87" customWidth="1"/>
    <col min="13597" max="13598" width="11.453125" style="87"/>
    <col min="13599" max="13599" width="16.81640625" style="87" customWidth="1"/>
    <col min="13600" max="13600" width="18.453125" style="87" customWidth="1"/>
    <col min="13601" max="13601" width="23.26953125" style="87" customWidth="1"/>
    <col min="13602" max="13603" width="11.453125" style="87"/>
    <col min="13604" max="13604" width="15.81640625" style="87" customWidth="1"/>
    <col min="13605" max="13605" width="18.1796875" style="87" customWidth="1"/>
    <col min="13606" max="13606" width="19.453125" style="87" customWidth="1"/>
    <col min="13607" max="13607" width="11.453125" style="87"/>
    <col min="13608" max="13608" width="15.81640625" style="87" customWidth="1"/>
    <col min="13609" max="13609" width="15.26953125" style="87" customWidth="1"/>
    <col min="13610" max="13610" width="18.453125" style="87" customWidth="1"/>
    <col min="13611" max="13611" width="15.54296875" style="87" customWidth="1"/>
    <col min="13612" max="13613" width="11.453125" style="87"/>
    <col min="13614" max="13614" width="15.26953125" style="87" customWidth="1"/>
    <col min="13615" max="13615" width="16.1796875" style="87" customWidth="1"/>
    <col min="13616" max="13616" width="16.7265625" style="87" customWidth="1"/>
    <col min="13617" max="13617" width="11.453125" style="87"/>
    <col min="13618" max="13618" width="19.453125" style="87" customWidth="1"/>
    <col min="13619" max="13619" width="14.54296875" style="87" customWidth="1"/>
    <col min="13620" max="13620" width="18" style="87" customWidth="1"/>
    <col min="13621" max="13621" width="15.7265625" style="87" customWidth="1"/>
    <col min="13622" max="13622" width="11.453125" style="87"/>
    <col min="13623" max="13623" width="16.1796875" style="87" customWidth="1"/>
    <col min="13624" max="13624" width="16.7265625" style="87" customWidth="1"/>
    <col min="13625" max="13625" width="16" style="87" customWidth="1"/>
    <col min="13626" max="13626" width="20.453125" style="87" customWidth="1"/>
    <col min="13627" max="13824" width="11.453125" style="87"/>
    <col min="13825" max="13825" width="5.1796875" style="87" customWidth="1"/>
    <col min="13826" max="13828" width="12.7265625" style="87" customWidth="1"/>
    <col min="13829" max="13829" width="15" style="87" customWidth="1"/>
    <col min="13830" max="13830" width="20.7265625" style="87" customWidth="1"/>
    <col min="13831" max="13831" width="53.453125" style="87" customWidth="1"/>
    <col min="13832" max="13832" width="24.453125" style="87" customWidth="1"/>
    <col min="13833" max="13833" width="14.7265625" style="87" customWidth="1"/>
    <col min="13834" max="13834" width="21.7265625" style="87" customWidth="1"/>
    <col min="13835" max="13835" width="25.7265625" style="87" customWidth="1"/>
    <col min="13836" max="13836" width="17.26953125" style="87" customWidth="1"/>
    <col min="13837" max="13837" width="5.54296875" style="87" customWidth="1"/>
    <col min="13838" max="13838" width="18.1796875" style="87" customWidth="1"/>
    <col min="13839" max="13839" width="16.26953125" style="87" customWidth="1"/>
    <col min="13840" max="13840" width="20.81640625" style="87" customWidth="1"/>
    <col min="13841" max="13841" width="26" style="87" customWidth="1"/>
    <col min="13842" max="13842" width="25.81640625" style="87" customWidth="1"/>
    <col min="13843" max="13843" width="11.453125" style="87"/>
    <col min="13844" max="13845" width="16.453125" style="87" customWidth="1"/>
    <col min="13846" max="13846" width="16.7265625" style="87" customWidth="1"/>
    <col min="13847" max="13847" width="24.1796875" style="87" customWidth="1"/>
    <col min="13848" max="13848" width="11.453125" style="87"/>
    <col min="13849" max="13849" width="17.81640625" style="87" customWidth="1"/>
    <col min="13850" max="13850" width="15.54296875" style="87" customWidth="1"/>
    <col min="13851" max="13851" width="20.453125" style="87" customWidth="1"/>
    <col min="13852" max="13852" width="19.453125" style="87" customWidth="1"/>
    <col min="13853" max="13854" width="11.453125" style="87"/>
    <col min="13855" max="13855" width="16.81640625" style="87" customWidth="1"/>
    <col min="13856" max="13856" width="18.453125" style="87" customWidth="1"/>
    <col min="13857" max="13857" width="23.26953125" style="87" customWidth="1"/>
    <col min="13858" max="13859" width="11.453125" style="87"/>
    <col min="13860" max="13860" width="15.81640625" style="87" customWidth="1"/>
    <col min="13861" max="13861" width="18.1796875" style="87" customWidth="1"/>
    <col min="13862" max="13862" width="19.453125" style="87" customWidth="1"/>
    <col min="13863" max="13863" width="11.453125" style="87"/>
    <col min="13864" max="13864" width="15.81640625" style="87" customWidth="1"/>
    <col min="13865" max="13865" width="15.26953125" style="87" customWidth="1"/>
    <col min="13866" max="13866" width="18.453125" style="87" customWidth="1"/>
    <col min="13867" max="13867" width="15.54296875" style="87" customWidth="1"/>
    <col min="13868" max="13869" width="11.453125" style="87"/>
    <col min="13870" max="13870" width="15.26953125" style="87" customWidth="1"/>
    <col min="13871" max="13871" width="16.1796875" style="87" customWidth="1"/>
    <col min="13872" max="13872" width="16.7265625" style="87" customWidth="1"/>
    <col min="13873" max="13873" width="11.453125" style="87"/>
    <col min="13874" max="13874" width="19.453125" style="87" customWidth="1"/>
    <col min="13875" max="13875" width="14.54296875" style="87" customWidth="1"/>
    <col min="13876" max="13876" width="18" style="87" customWidth="1"/>
    <col min="13877" max="13877" width="15.7265625" style="87" customWidth="1"/>
    <col min="13878" max="13878" width="11.453125" style="87"/>
    <col min="13879" max="13879" width="16.1796875" style="87" customWidth="1"/>
    <col min="13880" max="13880" width="16.7265625" style="87" customWidth="1"/>
    <col min="13881" max="13881" width="16" style="87" customWidth="1"/>
    <col min="13882" max="13882" width="20.453125" style="87" customWidth="1"/>
    <col min="13883" max="14080" width="11.453125" style="87"/>
    <col min="14081" max="14081" width="5.1796875" style="87" customWidth="1"/>
    <col min="14082" max="14084" width="12.7265625" style="87" customWidth="1"/>
    <col min="14085" max="14085" width="15" style="87" customWidth="1"/>
    <col min="14086" max="14086" width="20.7265625" style="87" customWidth="1"/>
    <col min="14087" max="14087" width="53.453125" style="87" customWidth="1"/>
    <col min="14088" max="14088" width="24.453125" style="87" customWidth="1"/>
    <col min="14089" max="14089" width="14.7265625" style="87" customWidth="1"/>
    <col min="14090" max="14090" width="21.7265625" style="87" customWidth="1"/>
    <col min="14091" max="14091" width="25.7265625" style="87" customWidth="1"/>
    <col min="14092" max="14092" width="17.26953125" style="87" customWidth="1"/>
    <col min="14093" max="14093" width="5.54296875" style="87" customWidth="1"/>
    <col min="14094" max="14094" width="18.1796875" style="87" customWidth="1"/>
    <col min="14095" max="14095" width="16.26953125" style="87" customWidth="1"/>
    <col min="14096" max="14096" width="20.81640625" style="87" customWidth="1"/>
    <col min="14097" max="14097" width="26" style="87" customWidth="1"/>
    <col min="14098" max="14098" width="25.81640625" style="87" customWidth="1"/>
    <col min="14099" max="14099" width="11.453125" style="87"/>
    <col min="14100" max="14101" width="16.453125" style="87" customWidth="1"/>
    <col min="14102" max="14102" width="16.7265625" style="87" customWidth="1"/>
    <col min="14103" max="14103" width="24.1796875" style="87" customWidth="1"/>
    <col min="14104" max="14104" width="11.453125" style="87"/>
    <col min="14105" max="14105" width="17.81640625" style="87" customWidth="1"/>
    <col min="14106" max="14106" width="15.54296875" style="87" customWidth="1"/>
    <col min="14107" max="14107" width="20.453125" style="87" customWidth="1"/>
    <col min="14108" max="14108" width="19.453125" style="87" customWidth="1"/>
    <col min="14109" max="14110" width="11.453125" style="87"/>
    <col min="14111" max="14111" width="16.81640625" style="87" customWidth="1"/>
    <col min="14112" max="14112" width="18.453125" style="87" customWidth="1"/>
    <col min="14113" max="14113" width="23.26953125" style="87" customWidth="1"/>
    <col min="14114" max="14115" width="11.453125" style="87"/>
    <col min="14116" max="14116" width="15.81640625" style="87" customWidth="1"/>
    <col min="14117" max="14117" width="18.1796875" style="87" customWidth="1"/>
    <col min="14118" max="14118" width="19.453125" style="87" customWidth="1"/>
    <col min="14119" max="14119" width="11.453125" style="87"/>
    <col min="14120" max="14120" width="15.81640625" style="87" customWidth="1"/>
    <col min="14121" max="14121" width="15.26953125" style="87" customWidth="1"/>
    <col min="14122" max="14122" width="18.453125" style="87" customWidth="1"/>
    <col min="14123" max="14123" width="15.54296875" style="87" customWidth="1"/>
    <col min="14124" max="14125" width="11.453125" style="87"/>
    <col min="14126" max="14126" width="15.26953125" style="87" customWidth="1"/>
    <col min="14127" max="14127" width="16.1796875" style="87" customWidth="1"/>
    <col min="14128" max="14128" width="16.7265625" style="87" customWidth="1"/>
    <col min="14129" max="14129" width="11.453125" style="87"/>
    <col min="14130" max="14130" width="19.453125" style="87" customWidth="1"/>
    <col min="14131" max="14131" width="14.54296875" style="87" customWidth="1"/>
    <col min="14132" max="14132" width="18" style="87" customWidth="1"/>
    <col min="14133" max="14133" width="15.7265625" style="87" customWidth="1"/>
    <col min="14134" max="14134" width="11.453125" style="87"/>
    <col min="14135" max="14135" width="16.1796875" style="87" customWidth="1"/>
    <col min="14136" max="14136" width="16.7265625" style="87" customWidth="1"/>
    <col min="14137" max="14137" width="16" style="87" customWidth="1"/>
    <col min="14138" max="14138" width="20.453125" style="87" customWidth="1"/>
    <col min="14139" max="14336" width="11.453125" style="87"/>
    <col min="14337" max="14337" width="5.1796875" style="87" customWidth="1"/>
    <col min="14338" max="14340" width="12.7265625" style="87" customWidth="1"/>
    <col min="14341" max="14341" width="15" style="87" customWidth="1"/>
    <col min="14342" max="14342" width="20.7265625" style="87" customWidth="1"/>
    <col min="14343" max="14343" width="53.453125" style="87" customWidth="1"/>
    <col min="14344" max="14344" width="24.453125" style="87" customWidth="1"/>
    <col min="14345" max="14345" width="14.7265625" style="87" customWidth="1"/>
    <col min="14346" max="14346" width="21.7265625" style="87" customWidth="1"/>
    <col min="14347" max="14347" width="25.7265625" style="87" customWidth="1"/>
    <col min="14348" max="14348" width="17.26953125" style="87" customWidth="1"/>
    <col min="14349" max="14349" width="5.54296875" style="87" customWidth="1"/>
    <col min="14350" max="14350" width="18.1796875" style="87" customWidth="1"/>
    <col min="14351" max="14351" width="16.26953125" style="87" customWidth="1"/>
    <col min="14352" max="14352" width="20.81640625" style="87" customWidth="1"/>
    <col min="14353" max="14353" width="26" style="87" customWidth="1"/>
    <col min="14354" max="14354" width="25.81640625" style="87" customWidth="1"/>
    <col min="14355" max="14355" width="11.453125" style="87"/>
    <col min="14356" max="14357" width="16.453125" style="87" customWidth="1"/>
    <col min="14358" max="14358" width="16.7265625" style="87" customWidth="1"/>
    <col min="14359" max="14359" width="24.1796875" style="87" customWidth="1"/>
    <col min="14360" max="14360" width="11.453125" style="87"/>
    <col min="14361" max="14361" width="17.81640625" style="87" customWidth="1"/>
    <col min="14362" max="14362" width="15.54296875" style="87" customWidth="1"/>
    <col min="14363" max="14363" width="20.453125" style="87" customWidth="1"/>
    <col min="14364" max="14364" width="19.453125" style="87" customWidth="1"/>
    <col min="14365" max="14366" width="11.453125" style="87"/>
    <col min="14367" max="14367" width="16.81640625" style="87" customWidth="1"/>
    <col min="14368" max="14368" width="18.453125" style="87" customWidth="1"/>
    <col min="14369" max="14369" width="23.26953125" style="87" customWidth="1"/>
    <col min="14370" max="14371" width="11.453125" style="87"/>
    <col min="14372" max="14372" width="15.81640625" style="87" customWidth="1"/>
    <col min="14373" max="14373" width="18.1796875" style="87" customWidth="1"/>
    <col min="14374" max="14374" width="19.453125" style="87" customWidth="1"/>
    <col min="14375" max="14375" width="11.453125" style="87"/>
    <col min="14376" max="14376" width="15.81640625" style="87" customWidth="1"/>
    <col min="14377" max="14377" width="15.26953125" style="87" customWidth="1"/>
    <col min="14378" max="14378" width="18.453125" style="87" customWidth="1"/>
    <col min="14379" max="14379" width="15.54296875" style="87" customWidth="1"/>
    <col min="14380" max="14381" width="11.453125" style="87"/>
    <col min="14382" max="14382" width="15.26953125" style="87" customWidth="1"/>
    <col min="14383" max="14383" width="16.1796875" style="87" customWidth="1"/>
    <col min="14384" max="14384" width="16.7265625" style="87" customWidth="1"/>
    <col min="14385" max="14385" width="11.453125" style="87"/>
    <col min="14386" max="14386" width="19.453125" style="87" customWidth="1"/>
    <col min="14387" max="14387" width="14.54296875" style="87" customWidth="1"/>
    <col min="14388" max="14388" width="18" style="87" customWidth="1"/>
    <col min="14389" max="14389" width="15.7265625" style="87" customWidth="1"/>
    <col min="14390" max="14390" width="11.453125" style="87"/>
    <col min="14391" max="14391" width="16.1796875" style="87" customWidth="1"/>
    <col min="14392" max="14392" width="16.7265625" style="87" customWidth="1"/>
    <col min="14393" max="14393" width="16" style="87" customWidth="1"/>
    <col min="14394" max="14394" width="20.453125" style="87" customWidth="1"/>
    <col min="14395" max="14592" width="11.453125" style="87"/>
    <col min="14593" max="14593" width="5.1796875" style="87" customWidth="1"/>
    <col min="14594" max="14596" width="12.7265625" style="87" customWidth="1"/>
    <col min="14597" max="14597" width="15" style="87" customWidth="1"/>
    <col min="14598" max="14598" width="20.7265625" style="87" customWidth="1"/>
    <col min="14599" max="14599" width="53.453125" style="87" customWidth="1"/>
    <col min="14600" max="14600" width="24.453125" style="87" customWidth="1"/>
    <col min="14601" max="14601" width="14.7265625" style="87" customWidth="1"/>
    <col min="14602" max="14602" width="21.7265625" style="87" customWidth="1"/>
    <col min="14603" max="14603" width="25.7265625" style="87" customWidth="1"/>
    <col min="14604" max="14604" width="17.26953125" style="87" customWidth="1"/>
    <col min="14605" max="14605" width="5.54296875" style="87" customWidth="1"/>
    <col min="14606" max="14606" width="18.1796875" style="87" customWidth="1"/>
    <col min="14607" max="14607" width="16.26953125" style="87" customWidth="1"/>
    <col min="14608" max="14608" width="20.81640625" style="87" customWidth="1"/>
    <col min="14609" max="14609" width="26" style="87" customWidth="1"/>
    <col min="14610" max="14610" width="25.81640625" style="87" customWidth="1"/>
    <col min="14611" max="14611" width="11.453125" style="87"/>
    <col min="14612" max="14613" width="16.453125" style="87" customWidth="1"/>
    <col min="14614" max="14614" width="16.7265625" style="87" customWidth="1"/>
    <col min="14615" max="14615" width="24.1796875" style="87" customWidth="1"/>
    <col min="14616" max="14616" width="11.453125" style="87"/>
    <col min="14617" max="14617" width="17.81640625" style="87" customWidth="1"/>
    <col min="14618" max="14618" width="15.54296875" style="87" customWidth="1"/>
    <col min="14619" max="14619" width="20.453125" style="87" customWidth="1"/>
    <col min="14620" max="14620" width="19.453125" style="87" customWidth="1"/>
    <col min="14621" max="14622" width="11.453125" style="87"/>
    <col min="14623" max="14623" width="16.81640625" style="87" customWidth="1"/>
    <col min="14624" max="14624" width="18.453125" style="87" customWidth="1"/>
    <col min="14625" max="14625" width="23.26953125" style="87" customWidth="1"/>
    <col min="14626" max="14627" width="11.453125" style="87"/>
    <col min="14628" max="14628" width="15.81640625" style="87" customWidth="1"/>
    <col min="14629" max="14629" width="18.1796875" style="87" customWidth="1"/>
    <col min="14630" max="14630" width="19.453125" style="87" customWidth="1"/>
    <col min="14631" max="14631" width="11.453125" style="87"/>
    <col min="14632" max="14632" width="15.81640625" style="87" customWidth="1"/>
    <col min="14633" max="14633" width="15.26953125" style="87" customWidth="1"/>
    <col min="14634" max="14634" width="18.453125" style="87" customWidth="1"/>
    <col min="14635" max="14635" width="15.54296875" style="87" customWidth="1"/>
    <col min="14636" max="14637" width="11.453125" style="87"/>
    <col min="14638" max="14638" width="15.26953125" style="87" customWidth="1"/>
    <col min="14639" max="14639" width="16.1796875" style="87" customWidth="1"/>
    <col min="14640" max="14640" width="16.7265625" style="87" customWidth="1"/>
    <col min="14641" max="14641" width="11.453125" style="87"/>
    <col min="14642" max="14642" width="19.453125" style="87" customWidth="1"/>
    <col min="14643" max="14643" width="14.54296875" style="87" customWidth="1"/>
    <col min="14644" max="14644" width="18" style="87" customWidth="1"/>
    <col min="14645" max="14645" width="15.7265625" style="87" customWidth="1"/>
    <col min="14646" max="14646" width="11.453125" style="87"/>
    <col min="14647" max="14647" width="16.1796875" style="87" customWidth="1"/>
    <col min="14648" max="14648" width="16.7265625" style="87" customWidth="1"/>
    <col min="14649" max="14649" width="16" style="87" customWidth="1"/>
    <col min="14650" max="14650" width="20.453125" style="87" customWidth="1"/>
    <col min="14651" max="14848" width="11.453125" style="87"/>
    <col min="14849" max="14849" width="5.1796875" style="87" customWidth="1"/>
    <col min="14850" max="14852" width="12.7265625" style="87" customWidth="1"/>
    <col min="14853" max="14853" width="15" style="87" customWidth="1"/>
    <col min="14854" max="14854" width="20.7265625" style="87" customWidth="1"/>
    <col min="14855" max="14855" width="53.453125" style="87" customWidth="1"/>
    <col min="14856" max="14856" width="24.453125" style="87" customWidth="1"/>
    <col min="14857" max="14857" width="14.7265625" style="87" customWidth="1"/>
    <col min="14858" max="14858" width="21.7265625" style="87" customWidth="1"/>
    <col min="14859" max="14859" width="25.7265625" style="87" customWidth="1"/>
    <col min="14860" max="14860" width="17.26953125" style="87" customWidth="1"/>
    <col min="14861" max="14861" width="5.54296875" style="87" customWidth="1"/>
    <col min="14862" max="14862" width="18.1796875" style="87" customWidth="1"/>
    <col min="14863" max="14863" width="16.26953125" style="87" customWidth="1"/>
    <col min="14864" max="14864" width="20.81640625" style="87" customWidth="1"/>
    <col min="14865" max="14865" width="26" style="87" customWidth="1"/>
    <col min="14866" max="14866" width="25.81640625" style="87" customWidth="1"/>
    <col min="14867" max="14867" width="11.453125" style="87"/>
    <col min="14868" max="14869" width="16.453125" style="87" customWidth="1"/>
    <col min="14870" max="14870" width="16.7265625" style="87" customWidth="1"/>
    <col min="14871" max="14871" width="24.1796875" style="87" customWidth="1"/>
    <col min="14872" max="14872" width="11.453125" style="87"/>
    <col min="14873" max="14873" width="17.81640625" style="87" customWidth="1"/>
    <col min="14874" max="14874" width="15.54296875" style="87" customWidth="1"/>
    <col min="14875" max="14875" width="20.453125" style="87" customWidth="1"/>
    <col min="14876" max="14876" width="19.453125" style="87" customWidth="1"/>
    <col min="14877" max="14878" width="11.453125" style="87"/>
    <col min="14879" max="14879" width="16.81640625" style="87" customWidth="1"/>
    <col min="14880" max="14880" width="18.453125" style="87" customWidth="1"/>
    <col min="14881" max="14881" width="23.26953125" style="87" customWidth="1"/>
    <col min="14882" max="14883" width="11.453125" style="87"/>
    <col min="14884" max="14884" width="15.81640625" style="87" customWidth="1"/>
    <col min="14885" max="14885" width="18.1796875" style="87" customWidth="1"/>
    <col min="14886" max="14886" width="19.453125" style="87" customWidth="1"/>
    <col min="14887" max="14887" width="11.453125" style="87"/>
    <col min="14888" max="14888" width="15.81640625" style="87" customWidth="1"/>
    <col min="14889" max="14889" width="15.26953125" style="87" customWidth="1"/>
    <col min="14890" max="14890" width="18.453125" style="87" customWidth="1"/>
    <col min="14891" max="14891" width="15.54296875" style="87" customWidth="1"/>
    <col min="14892" max="14893" width="11.453125" style="87"/>
    <col min="14894" max="14894" width="15.26953125" style="87" customWidth="1"/>
    <col min="14895" max="14895" width="16.1796875" style="87" customWidth="1"/>
    <col min="14896" max="14896" width="16.7265625" style="87" customWidth="1"/>
    <col min="14897" max="14897" width="11.453125" style="87"/>
    <col min="14898" max="14898" width="19.453125" style="87" customWidth="1"/>
    <col min="14899" max="14899" width="14.54296875" style="87" customWidth="1"/>
    <col min="14900" max="14900" width="18" style="87" customWidth="1"/>
    <col min="14901" max="14901" width="15.7265625" style="87" customWidth="1"/>
    <col min="14902" max="14902" width="11.453125" style="87"/>
    <col min="14903" max="14903" width="16.1796875" style="87" customWidth="1"/>
    <col min="14904" max="14904" width="16.7265625" style="87" customWidth="1"/>
    <col min="14905" max="14905" width="16" style="87" customWidth="1"/>
    <col min="14906" max="14906" width="20.453125" style="87" customWidth="1"/>
    <col min="14907" max="15104" width="11.453125" style="87"/>
    <col min="15105" max="15105" width="5.1796875" style="87" customWidth="1"/>
    <col min="15106" max="15108" width="12.7265625" style="87" customWidth="1"/>
    <col min="15109" max="15109" width="15" style="87" customWidth="1"/>
    <col min="15110" max="15110" width="20.7265625" style="87" customWidth="1"/>
    <col min="15111" max="15111" width="53.453125" style="87" customWidth="1"/>
    <col min="15112" max="15112" width="24.453125" style="87" customWidth="1"/>
    <col min="15113" max="15113" width="14.7265625" style="87" customWidth="1"/>
    <col min="15114" max="15114" width="21.7265625" style="87" customWidth="1"/>
    <col min="15115" max="15115" width="25.7265625" style="87" customWidth="1"/>
    <col min="15116" max="15116" width="17.26953125" style="87" customWidth="1"/>
    <col min="15117" max="15117" width="5.54296875" style="87" customWidth="1"/>
    <col min="15118" max="15118" width="18.1796875" style="87" customWidth="1"/>
    <col min="15119" max="15119" width="16.26953125" style="87" customWidth="1"/>
    <col min="15120" max="15120" width="20.81640625" style="87" customWidth="1"/>
    <col min="15121" max="15121" width="26" style="87" customWidth="1"/>
    <col min="15122" max="15122" width="25.81640625" style="87" customWidth="1"/>
    <col min="15123" max="15123" width="11.453125" style="87"/>
    <col min="15124" max="15125" width="16.453125" style="87" customWidth="1"/>
    <col min="15126" max="15126" width="16.7265625" style="87" customWidth="1"/>
    <col min="15127" max="15127" width="24.1796875" style="87" customWidth="1"/>
    <col min="15128" max="15128" width="11.453125" style="87"/>
    <col min="15129" max="15129" width="17.81640625" style="87" customWidth="1"/>
    <col min="15130" max="15130" width="15.54296875" style="87" customWidth="1"/>
    <col min="15131" max="15131" width="20.453125" style="87" customWidth="1"/>
    <col min="15132" max="15132" width="19.453125" style="87" customWidth="1"/>
    <col min="15133" max="15134" width="11.453125" style="87"/>
    <col min="15135" max="15135" width="16.81640625" style="87" customWidth="1"/>
    <col min="15136" max="15136" width="18.453125" style="87" customWidth="1"/>
    <col min="15137" max="15137" width="23.26953125" style="87" customWidth="1"/>
    <col min="15138" max="15139" width="11.453125" style="87"/>
    <col min="15140" max="15140" width="15.81640625" style="87" customWidth="1"/>
    <col min="15141" max="15141" width="18.1796875" style="87" customWidth="1"/>
    <col min="15142" max="15142" width="19.453125" style="87" customWidth="1"/>
    <col min="15143" max="15143" width="11.453125" style="87"/>
    <col min="15144" max="15144" width="15.81640625" style="87" customWidth="1"/>
    <col min="15145" max="15145" width="15.26953125" style="87" customWidth="1"/>
    <col min="15146" max="15146" width="18.453125" style="87" customWidth="1"/>
    <col min="15147" max="15147" width="15.54296875" style="87" customWidth="1"/>
    <col min="15148" max="15149" width="11.453125" style="87"/>
    <col min="15150" max="15150" width="15.26953125" style="87" customWidth="1"/>
    <col min="15151" max="15151" width="16.1796875" style="87" customWidth="1"/>
    <col min="15152" max="15152" width="16.7265625" style="87" customWidth="1"/>
    <col min="15153" max="15153" width="11.453125" style="87"/>
    <col min="15154" max="15154" width="19.453125" style="87" customWidth="1"/>
    <col min="15155" max="15155" width="14.54296875" style="87" customWidth="1"/>
    <col min="15156" max="15156" width="18" style="87" customWidth="1"/>
    <col min="15157" max="15157" width="15.7265625" style="87" customWidth="1"/>
    <col min="15158" max="15158" width="11.453125" style="87"/>
    <col min="15159" max="15159" width="16.1796875" style="87" customWidth="1"/>
    <col min="15160" max="15160" width="16.7265625" style="87" customWidth="1"/>
    <col min="15161" max="15161" width="16" style="87" customWidth="1"/>
    <col min="15162" max="15162" width="20.453125" style="87" customWidth="1"/>
    <col min="15163" max="15360" width="11.453125" style="87"/>
    <col min="15361" max="15361" width="5.1796875" style="87" customWidth="1"/>
    <col min="15362" max="15364" width="12.7265625" style="87" customWidth="1"/>
    <col min="15365" max="15365" width="15" style="87" customWidth="1"/>
    <col min="15366" max="15366" width="20.7265625" style="87" customWidth="1"/>
    <col min="15367" max="15367" width="53.453125" style="87" customWidth="1"/>
    <col min="15368" max="15368" width="24.453125" style="87" customWidth="1"/>
    <col min="15369" max="15369" width="14.7265625" style="87" customWidth="1"/>
    <col min="15370" max="15370" width="21.7265625" style="87" customWidth="1"/>
    <col min="15371" max="15371" width="25.7265625" style="87" customWidth="1"/>
    <col min="15372" max="15372" width="17.26953125" style="87" customWidth="1"/>
    <col min="15373" max="15373" width="5.54296875" style="87" customWidth="1"/>
    <col min="15374" max="15374" width="18.1796875" style="87" customWidth="1"/>
    <col min="15375" max="15375" width="16.26953125" style="87" customWidth="1"/>
    <col min="15376" max="15376" width="20.81640625" style="87" customWidth="1"/>
    <col min="15377" max="15377" width="26" style="87" customWidth="1"/>
    <col min="15378" max="15378" width="25.81640625" style="87" customWidth="1"/>
    <col min="15379" max="15379" width="11.453125" style="87"/>
    <col min="15380" max="15381" width="16.453125" style="87" customWidth="1"/>
    <col min="15382" max="15382" width="16.7265625" style="87" customWidth="1"/>
    <col min="15383" max="15383" width="24.1796875" style="87" customWidth="1"/>
    <col min="15384" max="15384" width="11.453125" style="87"/>
    <col min="15385" max="15385" width="17.81640625" style="87" customWidth="1"/>
    <col min="15386" max="15386" width="15.54296875" style="87" customWidth="1"/>
    <col min="15387" max="15387" width="20.453125" style="87" customWidth="1"/>
    <col min="15388" max="15388" width="19.453125" style="87" customWidth="1"/>
    <col min="15389" max="15390" width="11.453125" style="87"/>
    <col min="15391" max="15391" width="16.81640625" style="87" customWidth="1"/>
    <col min="15392" max="15392" width="18.453125" style="87" customWidth="1"/>
    <col min="15393" max="15393" width="23.26953125" style="87" customWidth="1"/>
    <col min="15394" max="15395" width="11.453125" style="87"/>
    <col min="15396" max="15396" width="15.81640625" style="87" customWidth="1"/>
    <col min="15397" max="15397" width="18.1796875" style="87" customWidth="1"/>
    <col min="15398" max="15398" width="19.453125" style="87" customWidth="1"/>
    <col min="15399" max="15399" width="11.453125" style="87"/>
    <col min="15400" max="15400" width="15.81640625" style="87" customWidth="1"/>
    <col min="15401" max="15401" width="15.26953125" style="87" customWidth="1"/>
    <col min="15402" max="15402" width="18.453125" style="87" customWidth="1"/>
    <col min="15403" max="15403" width="15.54296875" style="87" customWidth="1"/>
    <col min="15404" max="15405" width="11.453125" style="87"/>
    <col min="15406" max="15406" width="15.26953125" style="87" customWidth="1"/>
    <col min="15407" max="15407" width="16.1796875" style="87" customWidth="1"/>
    <col min="15408" max="15408" width="16.7265625" style="87" customWidth="1"/>
    <col min="15409" max="15409" width="11.453125" style="87"/>
    <col min="15410" max="15410" width="19.453125" style="87" customWidth="1"/>
    <col min="15411" max="15411" width="14.54296875" style="87" customWidth="1"/>
    <col min="15412" max="15412" width="18" style="87" customWidth="1"/>
    <col min="15413" max="15413" width="15.7265625" style="87" customWidth="1"/>
    <col min="15414" max="15414" width="11.453125" style="87"/>
    <col min="15415" max="15415" width="16.1796875" style="87" customWidth="1"/>
    <col min="15416" max="15416" width="16.7265625" style="87" customWidth="1"/>
    <col min="15417" max="15417" width="16" style="87" customWidth="1"/>
    <col min="15418" max="15418" width="20.453125" style="87" customWidth="1"/>
    <col min="15419" max="15616" width="11.453125" style="87"/>
    <col min="15617" max="15617" width="5.1796875" style="87" customWidth="1"/>
    <col min="15618" max="15620" width="12.7265625" style="87" customWidth="1"/>
    <col min="15621" max="15621" width="15" style="87" customWidth="1"/>
    <col min="15622" max="15622" width="20.7265625" style="87" customWidth="1"/>
    <col min="15623" max="15623" width="53.453125" style="87" customWidth="1"/>
    <col min="15624" max="15624" width="24.453125" style="87" customWidth="1"/>
    <col min="15625" max="15625" width="14.7265625" style="87" customWidth="1"/>
    <col min="15626" max="15626" width="21.7265625" style="87" customWidth="1"/>
    <col min="15627" max="15627" width="25.7265625" style="87" customWidth="1"/>
    <col min="15628" max="15628" width="17.26953125" style="87" customWidth="1"/>
    <col min="15629" max="15629" width="5.54296875" style="87" customWidth="1"/>
    <col min="15630" max="15630" width="18.1796875" style="87" customWidth="1"/>
    <col min="15631" max="15631" width="16.26953125" style="87" customWidth="1"/>
    <col min="15632" max="15632" width="20.81640625" style="87" customWidth="1"/>
    <col min="15633" max="15633" width="26" style="87" customWidth="1"/>
    <col min="15634" max="15634" width="25.81640625" style="87" customWidth="1"/>
    <col min="15635" max="15635" width="11.453125" style="87"/>
    <col min="15636" max="15637" width="16.453125" style="87" customWidth="1"/>
    <col min="15638" max="15638" width="16.7265625" style="87" customWidth="1"/>
    <col min="15639" max="15639" width="24.1796875" style="87" customWidth="1"/>
    <col min="15640" max="15640" width="11.453125" style="87"/>
    <col min="15641" max="15641" width="17.81640625" style="87" customWidth="1"/>
    <col min="15642" max="15642" width="15.54296875" style="87" customWidth="1"/>
    <col min="15643" max="15643" width="20.453125" style="87" customWidth="1"/>
    <col min="15644" max="15644" width="19.453125" style="87" customWidth="1"/>
    <col min="15645" max="15646" width="11.453125" style="87"/>
    <col min="15647" max="15647" width="16.81640625" style="87" customWidth="1"/>
    <col min="15648" max="15648" width="18.453125" style="87" customWidth="1"/>
    <col min="15649" max="15649" width="23.26953125" style="87" customWidth="1"/>
    <col min="15650" max="15651" width="11.453125" style="87"/>
    <col min="15652" max="15652" width="15.81640625" style="87" customWidth="1"/>
    <col min="15653" max="15653" width="18.1796875" style="87" customWidth="1"/>
    <col min="15654" max="15654" width="19.453125" style="87" customWidth="1"/>
    <col min="15655" max="15655" width="11.453125" style="87"/>
    <col min="15656" max="15656" width="15.81640625" style="87" customWidth="1"/>
    <col min="15657" max="15657" width="15.26953125" style="87" customWidth="1"/>
    <col min="15658" max="15658" width="18.453125" style="87" customWidth="1"/>
    <col min="15659" max="15659" width="15.54296875" style="87" customWidth="1"/>
    <col min="15660" max="15661" width="11.453125" style="87"/>
    <col min="15662" max="15662" width="15.26953125" style="87" customWidth="1"/>
    <col min="15663" max="15663" width="16.1796875" style="87" customWidth="1"/>
    <col min="15664" max="15664" width="16.7265625" style="87" customWidth="1"/>
    <col min="15665" max="15665" width="11.453125" style="87"/>
    <col min="15666" max="15666" width="19.453125" style="87" customWidth="1"/>
    <col min="15667" max="15667" width="14.54296875" style="87" customWidth="1"/>
    <col min="15668" max="15668" width="18" style="87" customWidth="1"/>
    <col min="15669" max="15669" width="15.7265625" style="87" customWidth="1"/>
    <col min="15670" max="15670" width="11.453125" style="87"/>
    <col min="15671" max="15671" width="16.1796875" style="87" customWidth="1"/>
    <col min="15672" max="15672" width="16.7265625" style="87" customWidth="1"/>
    <col min="15673" max="15673" width="16" style="87" customWidth="1"/>
    <col min="15674" max="15674" width="20.453125" style="87" customWidth="1"/>
    <col min="15675" max="15872" width="11.453125" style="87"/>
    <col min="15873" max="15873" width="5.1796875" style="87" customWidth="1"/>
    <col min="15874" max="15876" width="12.7265625" style="87" customWidth="1"/>
    <col min="15877" max="15877" width="15" style="87" customWidth="1"/>
    <col min="15878" max="15878" width="20.7265625" style="87" customWidth="1"/>
    <col min="15879" max="15879" width="53.453125" style="87" customWidth="1"/>
    <col min="15880" max="15880" width="24.453125" style="87" customWidth="1"/>
    <col min="15881" max="15881" width="14.7265625" style="87" customWidth="1"/>
    <col min="15882" max="15882" width="21.7265625" style="87" customWidth="1"/>
    <col min="15883" max="15883" width="25.7265625" style="87" customWidth="1"/>
    <col min="15884" max="15884" width="17.26953125" style="87" customWidth="1"/>
    <col min="15885" max="15885" width="5.54296875" style="87" customWidth="1"/>
    <col min="15886" max="15886" width="18.1796875" style="87" customWidth="1"/>
    <col min="15887" max="15887" width="16.26953125" style="87" customWidth="1"/>
    <col min="15888" max="15888" width="20.81640625" style="87" customWidth="1"/>
    <col min="15889" max="15889" width="26" style="87" customWidth="1"/>
    <col min="15890" max="15890" width="25.81640625" style="87" customWidth="1"/>
    <col min="15891" max="15891" width="11.453125" style="87"/>
    <col min="15892" max="15893" width="16.453125" style="87" customWidth="1"/>
    <col min="15894" max="15894" width="16.7265625" style="87" customWidth="1"/>
    <col min="15895" max="15895" width="24.1796875" style="87" customWidth="1"/>
    <col min="15896" max="15896" width="11.453125" style="87"/>
    <col min="15897" max="15897" width="17.81640625" style="87" customWidth="1"/>
    <col min="15898" max="15898" width="15.54296875" style="87" customWidth="1"/>
    <col min="15899" max="15899" width="20.453125" style="87" customWidth="1"/>
    <col min="15900" max="15900" width="19.453125" style="87" customWidth="1"/>
    <col min="15901" max="15902" width="11.453125" style="87"/>
    <col min="15903" max="15903" width="16.81640625" style="87" customWidth="1"/>
    <col min="15904" max="15904" width="18.453125" style="87" customWidth="1"/>
    <col min="15905" max="15905" width="23.26953125" style="87" customWidth="1"/>
    <col min="15906" max="15907" width="11.453125" style="87"/>
    <col min="15908" max="15908" width="15.81640625" style="87" customWidth="1"/>
    <col min="15909" max="15909" width="18.1796875" style="87" customWidth="1"/>
    <col min="15910" max="15910" width="19.453125" style="87" customWidth="1"/>
    <col min="15911" max="15911" width="11.453125" style="87"/>
    <col min="15912" max="15912" width="15.81640625" style="87" customWidth="1"/>
    <col min="15913" max="15913" width="15.26953125" style="87" customWidth="1"/>
    <col min="15914" max="15914" width="18.453125" style="87" customWidth="1"/>
    <col min="15915" max="15915" width="15.54296875" style="87" customWidth="1"/>
    <col min="15916" max="15917" width="11.453125" style="87"/>
    <col min="15918" max="15918" width="15.26953125" style="87" customWidth="1"/>
    <col min="15919" max="15919" width="16.1796875" style="87" customWidth="1"/>
    <col min="15920" max="15920" width="16.7265625" style="87" customWidth="1"/>
    <col min="15921" max="15921" width="11.453125" style="87"/>
    <col min="15922" max="15922" width="19.453125" style="87" customWidth="1"/>
    <col min="15923" max="15923" width="14.54296875" style="87" customWidth="1"/>
    <col min="15924" max="15924" width="18" style="87" customWidth="1"/>
    <col min="15925" max="15925" width="15.7265625" style="87" customWidth="1"/>
    <col min="15926" max="15926" width="11.453125" style="87"/>
    <col min="15927" max="15927" width="16.1796875" style="87" customWidth="1"/>
    <col min="15928" max="15928" width="16.7265625" style="87" customWidth="1"/>
    <col min="15929" max="15929" width="16" style="87" customWidth="1"/>
    <col min="15930" max="15930" width="20.453125" style="87" customWidth="1"/>
    <col min="15931" max="16128" width="11.453125" style="87"/>
    <col min="16129" max="16129" width="5.1796875" style="87" customWidth="1"/>
    <col min="16130" max="16132" width="12.7265625" style="87" customWidth="1"/>
    <col min="16133" max="16133" width="15" style="87" customWidth="1"/>
    <col min="16134" max="16134" width="20.7265625" style="87" customWidth="1"/>
    <col min="16135" max="16135" width="53.453125" style="87" customWidth="1"/>
    <col min="16136" max="16136" width="24.453125" style="87" customWidth="1"/>
    <col min="16137" max="16137" width="14.7265625" style="87" customWidth="1"/>
    <col min="16138" max="16138" width="21.7265625" style="87" customWidth="1"/>
    <col min="16139" max="16139" width="25.7265625" style="87" customWidth="1"/>
    <col min="16140" max="16140" width="17.26953125" style="87" customWidth="1"/>
    <col min="16141" max="16141" width="5.54296875" style="87" customWidth="1"/>
    <col min="16142" max="16142" width="18.1796875" style="87" customWidth="1"/>
    <col min="16143" max="16143" width="16.26953125" style="87" customWidth="1"/>
    <col min="16144" max="16144" width="20.81640625" style="87" customWidth="1"/>
    <col min="16145" max="16145" width="26" style="87" customWidth="1"/>
    <col min="16146" max="16146" width="25.81640625" style="87" customWidth="1"/>
    <col min="16147" max="16147" width="11.453125" style="87"/>
    <col min="16148" max="16149" width="16.453125" style="87" customWidth="1"/>
    <col min="16150" max="16150" width="16.7265625" style="87" customWidth="1"/>
    <col min="16151" max="16151" width="24.1796875" style="87" customWidth="1"/>
    <col min="16152" max="16152" width="11.453125" style="87"/>
    <col min="16153" max="16153" width="17.81640625" style="87" customWidth="1"/>
    <col min="16154" max="16154" width="15.54296875" style="87" customWidth="1"/>
    <col min="16155" max="16155" width="20.453125" style="87" customWidth="1"/>
    <col min="16156" max="16156" width="19.453125" style="87" customWidth="1"/>
    <col min="16157" max="16158" width="11.453125" style="87"/>
    <col min="16159" max="16159" width="16.81640625" style="87" customWidth="1"/>
    <col min="16160" max="16160" width="18.453125" style="87" customWidth="1"/>
    <col min="16161" max="16161" width="23.26953125" style="87" customWidth="1"/>
    <col min="16162" max="16163" width="11.453125" style="87"/>
    <col min="16164" max="16164" width="15.81640625" style="87" customWidth="1"/>
    <col min="16165" max="16165" width="18.1796875" style="87" customWidth="1"/>
    <col min="16166" max="16166" width="19.453125" style="87" customWidth="1"/>
    <col min="16167" max="16167" width="11.453125" style="87"/>
    <col min="16168" max="16168" width="15.81640625" style="87" customWidth="1"/>
    <col min="16169" max="16169" width="15.26953125" style="87" customWidth="1"/>
    <col min="16170" max="16170" width="18.453125" style="87" customWidth="1"/>
    <col min="16171" max="16171" width="15.54296875" style="87" customWidth="1"/>
    <col min="16172" max="16173" width="11.453125" style="87"/>
    <col min="16174" max="16174" width="15.26953125" style="87" customWidth="1"/>
    <col min="16175" max="16175" width="16.1796875" style="87" customWidth="1"/>
    <col min="16176" max="16176" width="16.7265625" style="87" customWidth="1"/>
    <col min="16177" max="16177" width="11.453125" style="87"/>
    <col min="16178" max="16178" width="19.453125" style="87" customWidth="1"/>
    <col min="16179" max="16179" width="14.54296875" style="87" customWidth="1"/>
    <col min="16180" max="16180" width="18" style="87" customWidth="1"/>
    <col min="16181" max="16181" width="15.7265625" style="87" customWidth="1"/>
    <col min="16182" max="16182" width="11.453125" style="87"/>
    <col min="16183" max="16183" width="16.1796875" style="87" customWidth="1"/>
    <col min="16184" max="16184" width="16.7265625" style="87" customWidth="1"/>
    <col min="16185" max="16185" width="16" style="87" customWidth="1"/>
    <col min="16186" max="16186" width="20.453125" style="87" customWidth="1"/>
    <col min="16187" max="16384" width="11.453125" style="87"/>
  </cols>
  <sheetData>
    <row r="1" spans="1:13" ht="14.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3" ht="14.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3" ht="14.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</row>
    <row r="4" spans="1:13" ht="25" customHeight="1" thickBot="1"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3" ht="25" customHeight="1" thickTop="1">
      <c r="A5" s="113"/>
      <c r="B5" s="113"/>
      <c r="C5" s="113"/>
      <c r="D5" s="113"/>
      <c r="E5" s="114"/>
      <c r="F5" s="113"/>
      <c r="G5" s="113"/>
      <c r="H5" s="113"/>
      <c r="I5" s="113"/>
      <c r="J5" s="113"/>
      <c r="K5" s="113"/>
      <c r="L5" s="113"/>
      <c r="M5" s="113"/>
    </row>
    <row r="6" spans="1:13" ht="25" customHeight="1">
      <c r="B6" s="499" t="s">
        <v>29</v>
      </c>
      <c r="C6" s="500"/>
      <c r="D6" s="500"/>
      <c r="E6" s="501"/>
      <c r="F6" s="87"/>
      <c r="G6" s="115"/>
      <c r="H6" s="115"/>
      <c r="I6" s="115"/>
      <c r="J6" s="115"/>
      <c r="K6" s="115"/>
      <c r="L6" s="112"/>
    </row>
    <row r="7" spans="1:13" ht="25" customHeight="1">
      <c r="B7" s="116" t="s">
        <v>30</v>
      </c>
      <c r="C7" s="117" t="s">
        <v>31</v>
      </c>
      <c r="D7" s="116" t="s">
        <v>32</v>
      </c>
      <c r="E7" s="117">
        <v>2</v>
      </c>
      <c r="F7" s="87"/>
      <c r="G7" s="115"/>
      <c r="H7" s="115"/>
      <c r="I7" s="115"/>
      <c r="J7" s="115"/>
      <c r="K7" s="115"/>
      <c r="L7" s="112"/>
    </row>
    <row r="8" spans="1:13" ht="25" customHeight="1" thickBot="1"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</row>
    <row r="9" spans="1:13" ht="25" customHeight="1">
      <c r="B9" s="502" t="s">
        <v>33</v>
      </c>
      <c r="C9" s="503"/>
      <c r="D9" s="503"/>
      <c r="E9" s="503"/>
      <c r="F9" s="503"/>
      <c r="G9" s="503"/>
      <c r="H9" s="503"/>
      <c r="I9" s="503"/>
      <c r="J9" s="503"/>
      <c r="K9" s="503"/>
      <c r="L9" s="504"/>
    </row>
    <row r="10" spans="1:13" ht="25" customHeight="1">
      <c r="B10" s="505" t="s">
        <v>34</v>
      </c>
      <c r="C10" s="506"/>
      <c r="D10" s="506"/>
      <c r="E10" s="506"/>
      <c r="F10" s="506"/>
      <c r="G10" s="506"/>
      <c r="H10" s="506"/>
      <c r="I10" s="506"/>
      <c r="J10" s="506"/>
      <c r="K10" s="506"/>
      <c r="L10" s="507"/>
    </row>
    <row r="11" spans="1:13" ht="25" customHeight="1">
      <c r="B11" s="505" t="s">
        <v>1</v>
      </c>
      <c r="C11" s="506"/>
      <c r="D11" s="506"/>
      <c r="E11" s="506"/>
      <c r="F11" s="506"/>
      <c r="G11" s="506"/>
      <c r="H11" s="506"/>
      <c r="I11" s="506"/>
      <c r="J11" s="506"/>
      <c r="K11" s="506"/>
      <c r="L11" s="507"/>
    </row>
    <row r="12" spans="1:13" ht="9.75" customHeight="1">
      <c r="B12" s="118"/>
      <c r="C12" s="119"/>
      <c r="D12" s="119"/>
      <c r="E12" s="119"/>
      <c r="F12" s="119"/>
      <c r="G12" s="119"/>
      <c r="H12" s="119"/>
      <c r="I12" s="119"/>
      <c r="J12" s="119"/>
      <c r="K12" s="119"/>
      <c r="L12" s="120"/>
    </row>
    <row r="13" spans="1:13" ht="39.75" customHeight="1">
      <c r="B13" s="508" t="s">
        <v>2</v>
      </c>
      <c r="C13" s="509"/>
      <c r="D13" s="509"/>
      <c r="E13" s="509"/>
      <c r="F13" s="509"/>
      <c r="G13" s="509"/>
      <c r="H13" s="509"/>
      <c r="I13" s="509"/>
      <c r="J13" s="509"/>
      <c r="K13" s="509"/>
      <c r="L13" s="510"/>
    </row>
    <row r="14" spans="1:13" ht="25" customHeight="1">
      <c r="B14" s="505" t="s">
        <v>35</v>
      </c>
      <c r="C14" s="506"/>
      <c r="D14" s="506"/>
      <c r="E14" s="506"/>
      <c r="F14" s="506"/>
      <c r="G14" s="506"/>
      <c r="H14" s="506"/>
      <c r="I14" s="506"/>
      <c r="J14" s="506"/>
      <c r="K14" s="506"/>
      <c r="L14" s="507"/>
    </row>
    <row r="15" spans="1:13" ht="6.75" customHeight="1" thickBot="1">
      <c r="B15" s="121"/>
      <c r="C15" s="122"/>
      <c r="D15" s="122"/>
      <c r="E15" s="122"/>
      <c r="F15" s="122"/>
      <c r="G15" s="122"/>
      <c r="H15" s="122"/>
      <c r="I15" s="122"/>
      <c r="J15" s="122"/>
      <c r="K15" s="122"/>
      <c r="L15" s="123"/>
    </row>
    <row r="16" spans="1:13" ht="12.75" customHeight="1" thickBot="1">
      <c r="B16" s="124"/>
      <c r="C16" s="125"/>
      <c r="D16" s="125"/>
      <c r="E16" s="125"/>
      <c r="F16" s="125"/>
      <c r="G16" s="125"/>
      <c r="H16" s="125"/>
      <c r="I16" s="125"/>
      <c r="J16" s="125"/>
      <c r="K16" s="125"/>
      <c r="L16" s="126"/>
    </row>
    <row r="17" spans="2:58" s="128" customFormat="1" ht="42" customHeight="1" thickBot="1">
      <c r="B17" s="493" t="s">
        <v>36</v>
      </c>
      <c r="C17" s="494"/>
      <c r="D17" s="494"/>
      <c r="E17" s="494"/>
      <c r="F17" s="494" t="s">
        <v>37</v>
      </c>
      <c r="G17" s="494"/>
      <c r="H17" s="127" t="s">
        <v>38</v>
      </c>
      <c r="I17" s="494" t="s">
        <v>39</v>
      </c>
      <c r="J17" s="494"/>
      <c r="K17" s="494" t="s">
        <v>40</v>
      </c>
      <c r="L17" s="495"/>
      <c r="M17" s="112"/>
      <c r="N17" s="112"/>
    </row>
    <row r="18" spans="2:58" s="128" customFormat="1" ht="42" customHeight="1" thickBot="1">
      <c r="B18" s="496" t="s">
        <v>41</v>
      </c>
      <c r="C18" s="497"/>
      <c r="D18" s="497"/>
      <c r="E18" s="497"/>
      <c r="F18" s="497" t="s">
        <v>42</v>
      </c>
      <c r="G18" s="497"/>
      <c r="H18" s="129">
        <v>15</v>
      </c>
      <c r="I18" s="497" t="s">
        <v>43</v>
      </c>
      <c r="J18" s="497"/>
      <c r="K18" s="497" t="s">
        <v>44</v>
      </c>
      <c r="L18" s="498"/>
      <c r="M18" s="112"/>
      <c r="N18" s="112"/>
      <c r="O18" s="478" t="s">
        <v>45</v>
      </c>
      <c r="P18" s="479"/>
      <c r="Q18" s="479"/>
      <c r="R18" s="480"/>
      <c r="T18" s="478" t="s">
        <v>46</v>
      </c>
      <c r="U18" s="479"/>
      <c r="V18" s="479"/>
      <c r="W18" s="480"/>
      <c r="Y18" s="478" t="s">
        <v>47</v>
      </c>
      <c r="Z18" s="479"/>
      <c r="AA18" s="479"/>
      <c r="AB18" s="480"/>
      <c r="AD18" s="478" t="s">
        <v>48</v>
      </c>
      <c r="AE18" s="479"/>
      <c r="AF18" s="479"/>
      <c r="AG18" s="480"/>
      <c r="AI18" s="478" t="s">
        <v>49</v>
      </c>
      <c r="AJ18" s="479"/>
      <c r="AK18" s="479"/>
      <c r="AL18" s="480"/>
      <c r="AN18" s="478" t="s">
        <v>50</v>
      </c>
      <c r="AO18" s="479"/>
      <c r="AP18" s="479"/>
      <c r="AQ18" s="480"/>
      <c r="AS18" s="478" t="s">
        <v>51</v>
      </c>
      <c r="AT18" s="479"/>
      <c r="AU18" s="479"/>
      <c r="AV18" s="480"/>
      <c r="AX18" s="478" t="s">
        <v>52</v>
      </c>
      <c r="AY18" s="479"/>
      <c r="AZ18" s="479"/>
      <c r="BA18" s="480"/>
      <c r="BC18" s="478" t="s">
        <v>53</v>
      </c>
      <c r="BD18" s="479"/>
      <c r="BE18" s="479"/>
      <c r="BF18" s="480"/>
    </row>
    <row r="19" spans="2:58" s="128" customFormat="1" ht="35.15" customHeight="1" thickBot="1">
      <c r="B19" s="481" t="s">
        <v>54</v>
      </c>
      <c r="C19" s="482"/>
      <c r="D19" s="482"/>
      <c r="E19" s="482"/>
      <c r="F19" s="482"/>
      <c r="G19" s="482"/>
      <c r="H19" s="482"/>
      <c r="I19" s="482"/>
      <c r="J19" s="482"/>
      <c r="K19" s="482"/>
      <c r="L19" s="483"/>
      <c r="M19" s="112"/>
      <c r="N19" s="112"/>
    </row>
    <row r="20" spans="2:58" s="128" customFormat="1" ht="20.25" customHeight="1">
      <c r="B20" s="484" t="s">
        <v>55</v>
      </c>
      <c r="C20" s="487" t="s">
        <v>56</v>
      </c>
      <c r="D20" s="487" t="s">
        <v>57</v>
      </c>
      <c r="E20" s="487"/>
      <c r="F20" s="472" t="s">
        <v>58</v>
      </c>
      <c r="G20" s="472"/>
      <c r="H20" s="472" t="s">
        <v>59</v>
      </c>
      <c r="I20" s="490" t="s">
        <v>60</v>
      </c>
      <c r="J20" s="469" t="s">
        <v>61</v>
      </c>
      <c r="K20" s="472" t="s">
        <v>62</v>
      </c>
      <c r="L20" s="473"/>
      <c r="M20" s="112"/>
      <c r="N20" s="112"/>
      <c r="O20" s="461" t="s">
        <v>60</v>
      </c>
      <c r="P20" s="461" t="s">
        <v>61</v>
      </c>
      <c r="Q20" s="461" t="s">
        <v>63</v>
      </c>
      <c r="R20" s="462" t="s">
        <v>64</v>
      </c>
      <c r="T20" s="461" t="s">
        <v>60</v>
      </c>
      <c r="U20" s="461" t="s">
        <v>61</v>
      </c>
      <c r="V20" s="461" t="s">
        <v>63</v>
      </c>
      <c r="W20" s="462" t="s">
        <v>64</v>
      </c>
      <c r="Y20" s="461" t="s">
        <v>60</v>
      </c>
      <c r="Z20" s="461" t="s">
        <v>61</v>
      </c>
      <c r="AA20" s="461" t="s">
        <v>63</v>
      </c>
      <c r="AB20" s="462" t="s">
        <v>64</v>
      </c>
      <c r="AD20" s="461" t="s">
        <v>60</v>
      </c>
      <c r="AE20" s="461" t="s">
        <v>61</v>
      </c>
      <c r="AF20" s="461" t="s">
        <v>63</v>
      </c>
      <c r="AG20" s="462" t="s">
        <v>64</v>
      </c>
      <c r="AI20" s="461" t="s">
        <v>60</v>
      </c>
      <c r="AJ20" s="461" t="s">
        <v>61</v>
      </c>
      <c r="AK20" s="461" t="s">
        <v>63</v>
      </c>
      <c r="AL20" s="462" t="s">
        <v>64</v>
      </c>
      <c r="AN20" s="461" t="s">
        <v>60</v>
      </c>
      <c r="AO20" s="461" t="s">
        <v>61</v>
      </c>
      <c r="AP20" s="461" t="s">
        <v>63</v>
      </c>
      <c r="AQ20" s="462" t="s">
        <v>64</v>
      </c>
      <c r="AS20" s="461" t="s">
        <v>60</v>
      </c>
      <c r="AT20" s="461" t="s">
        <v>61</v>
      </c>
      <c r="AU20" s="461" t="s">
        <v>63</v>
      </c>
      <c r="AV20" s="462" t="s">
        <v>64</v>
      </c>
      <c r="AX20" s="461" t="s">
        <v>60</v>
      </c>
      <c r="AY20" s="461" t="s">
        <v>61</v>
      </c>
      <c r="AZ20" s="461" t="s">
        <v>63</v>
      </c>
      <c r="BA20" s="462" t="s">
        <v>64</v>
      </c>
      <c r="BC20" s="461" t="s">
        <v>60</v>
      </c>
      <c r="BD20" s="461" t="s">
        <v>61</v>
      </c>
      <c r="BE20" s="461" t="s">
        <v>63</v>
      </c>
      <c r="BF20" s="462" t="s">
        <v>64</v>
      </c>
    </row>
    <row r="21" spans="2:58" s="128" customFormat="1" ht="15" customHeight="1">
      <c r="B21" s="485"/>
      <c r="C21" s="488"/>
      <c r="D21" s="464" t="s">
        <v>65</v>
      </c>
      <c r="E21" s="464" t="s">
        <v>66</v>
      </c>
      <c r="F21" s="474"/>
      <c r="G21" s="474"/>
      <c r="H21" s="474"/>
      <c r="I21" s="491"/>
      <c r="J21" s="470"/>
      <c r="K21" s="474"/>
      <c r="L21" s="475"/>
      <c r="M21" s="112"/>
      <c r="N21" s="112"/>
      <c r="O21" s="461"/>
      <c r="P21" s="461"/>
      <c r="Q21" s="461"/>
      <c r="R21" s="463"/>
      <c r="T21" s="461"/>
      <c r="U21" s="461"/>
      <c r="V21" s="461"/>
      <c r="W21" s="463"/>
      <c r="Y21" s="461"/>
      <c r="Z21" s="461"/>
      <c r="AA21" s="461"/>
      <c r="AB21" s="463"/>
      <c r="AD21" s="461"/>
      <c r="AE21" s="461"/>
      <c r="AF21" s="461"/>
      <c r="AG21" s="463"/>
      <c r="AI21" s="461"/>
      <c r="AJ21" s="461"/>
      <c r="AK21" s="461"/>
      <c r="AL21" s="463"/>
      <c r="AN21" s="461"/>
      <c r="AO21" s="461"/>
      <c r="AP21" s="461"/>
      <c r="AQ21" s="463"/>
      <c r="AS21" s="461"/>
      <c r="AT21" s="461"/>
      <c r="AU21" s="461"/>
      <c r="AV21" s="463"/>
      <c r="AX21" s="461"/>
      <c r="AY21" s="461"/>
      <c r="AZ21" s="461"/>
      <c r="BA21" s="463"/>
      <c r="BC21" s="461"/>
      <c r="BD21" s="461"/>
      <c r="BE21" s="461"/>
      <c r="BF21" s="463"/>
    </row>
    <row r="22" spans="2:58" ht="10.5" customHeight="1" thickBot="1">
      <c r="B22" s="486"/>
      <c r="C22" s="489"/>
      <c r="D22" s="465"/>
      <c r="E22" s="465"/>
      <c r="F22" s="476"/>
      <c r="G22" s="476"/>
      <c r="H22" s="476"/>
      <c r="I22" s="492"/>
      <c r="J22" s="471"/>
      <c r="K22" s="476"/>
      <c r="L22" s="477"/>
    </row>
    <row r="23" spans="2:58" ht="25" customHeight="1" thickBot="1">
      <c r="B23" s="466" t="s">
        <v>67</v>
      </c>
      <c r="C23" s="417"/>
      <c r="D23" s="417"/>
      <c r="E23" s="417"/>
      <c r="F23" s="417"/>
      <c r="G23" s="417"/>
      <c r="H23" s="417"/>
      <c r="I23" s="417"/>
      <c r="J23" s="417"/>
      <c r="K23" s="417"/>
      <c r="L23" s="418"/>
      <c r="O23" s="130"/>
      <c r="T23" s="130"/>
      <c r="Y23" s="130"/>
      <c r="AD23" s="130"/>
      <c r="AI23" s="130"/>
      <c r="AN23" s="130"/>
      <c r="AS23" s="130"/>
      <c r="AX23" s="130"/>
      <c r="BC23" s="130"/>
    </row>
    <row r="24" spans="2:58" ht="25" customHeight="1">
      <c r="B24" s="131">
        <v>1</v>
      </c>
      <c r="C24" s="132" t="s">
        <v>68</v>
      </c>
      <c r="D24" s="133" t="s">
        <v>69</v>
      </c>
      <c r="E24" s="134"/>
      <c r="F24" s="450" t="s">
        <v>70</v>
      </c>
      <c r="G24" s="450"/>
      <c r="H24" s="134" t="s">
        <v>71</v>
      </c>
      <c r="I24" s="135">
        <v>0.84299999999999997</v>
      </c>
      <c r="J24" s="136">
        <v>419626</v>
      </c>
      <c r="K24" s="467">
        <f>+ROUND((I24*J24),0)</f>
        <v>353745</v>
      </c>
      <c r="L24" s="468"/>
      <c r="O24" s="137">
        <v>0.84299999999999997</v>
      </c>
      <c r="P24" s="138">
        <v>392808</v>
      </c>
      <c r="Q24" s="139">
        <f>(+ROUND((O24*P24),0))</f>
        <v>331137</v>
      </c>
      <c r="T24" s="140">
        <v>0.84</v>
      </c>
      <c r="U24" s="138">
        <v>383119</v>
      </c>
      <c r="V24" s="139">
        <f>(+ROUND((T24*U24),0))</f>
        <v>321820</v>
      </c>
      <c r="W24" s="141" t="s">
        <v>72</v>
      </c>
      <c r="Y24" s="137">
        <v>0.84299999999999997</v>
      </c>
      <c r="Z24" s="138">
        <v>419626</v>
      </c>
      <c r="AA24" s="139">
        <f>(+ROUND((Y24*Z24),0))</f>
        <v>353745</v>
      </c>
      <c r="AD24" s="137">
        <v>0.84299999999999997</v>
      </c>
      <c r="AE24" s="138">
        <v>386056</v>
      </c>
      <c r="AF24" s="139">
        <f>(+ROUND((AD24*AE24),0))</f>
        <v>325445</v>
      </c>
      <c r="AI24" s="137">
        <v>0.84299999999999997</v>
      </c>
      <c r="AJ24" s="138">
        <v>403393</v>
      </c>
      <c r="AK24" s="139">
        <f>(+ROUND((AI24*AJ24),0))</f>
        <v>340060</v>
      </c>
      <c r="AN24" s="140">
        <v>0.84</v>
      </c>
      <c r="AO24" s="138">
        <v>418000</v>
      </c>
      <c r="AP24" s="139">
        <f>(+ROUND((AN24*AO24),0))</f>
        <v>351120</v>
      </c>
      <c r="AQ24" s="141" t="s">
        <v>72</v>
      </c>
      <c r="AS24" s="137">
        <v>0.84299999999999997</v>
      </c>
      <c r="AT24" s="138">
        <v>395497</v>
      </c>
      <c r="AU24" s="139">
        <f>(+ROUND((AS24*AT24),0))</f>
        <v>333404</v>
      </c>
      <c r="AX24" s="137">
        <v>0.84299999999999997</v>
      </c>
      <c r="AY24" s="138">
        <v>419626</v>
      </c>
      <c r="AZ24" s="139">
        <f>(+ROUND((AX24*AY24),0))</f>
        <v>353745</v>
      </c>
      <c r="BC24" s="137">
        <v>0.84299999999999997</v>
      </c>
      <c r="BD24" s="138">
        <v>419626</v>
      </c>
      <c r="BE24" s="139">
        <f>(+ROUND((BC24*BD24),0))</f>
        <v>353745</v>
      </c>
    </row>
    <row r="25" spans="2:58" ht="25" customHeight="1">
      <c r="B25" s="142">
        <f>+B24+1</f>
        <v>2</v>
      </c>
      <c r="C25" s="143" t="s">
        <v>73</v>
      </c>
      <c r="D25" s="144" t="s">
        <v>74</v>
      </c>
      <c r="E25" s="145"/>
      <c r="F25" s="394" t="s">
        <v>75</v>
      </c>
      <c r="G25" s="394"/>
      <c r="H25" s="145" t="s">
        <v>76</v>
      </c>
      <c r="I25" s="146">
        <v>230</v>
      </c>
      <c r="J25" s="147">
        <v>29617</v>
      </c>
      <c r="K25" s="437">
        <f>+ROUND((I25*J25),0)</f>
        <v>6811910</v>
      </c>
      <c r="L25" s="438"/>
      <c r="O25" s="148">
        <v>230</v>
      </c>
      <c r="P25" s="138">
        <v>27724</v>
      </c>
      <c r="Q25" s="139">
        <f>(+ROUND((O25*P25),0))</f>
        <v>6376520</v>
      </c>
      <c r="T25" s="148">
        <v>230</v>
      </c>
      <c r="U25" s="138">
        <v>27040</v>
      </c>
      <c r="V25" s="139">
        <f>(+ROUND((T25*U25),0))</f>
        <v>6219200</v>
      </c>
      <c r="Y25" s="148">
        <v>230</v>
      </c>
      <c r="Z25" s="138">
        <v>25000</v>
      </c>
      <c r="AA25" s="139">
        <f>(+ROUND((Y25*Z25),0))</f>
        <v>5750000</v>
      </c>
      <c r="AD25" s="148">
        <v>230</v>
      </c>
      <c r="AE25" s="138">
        <v>27248</v>
      </c>
      <c r="AF25" s="139">
        <f>(+ROUND((AD25*AE25),0))</f>
        <v>6267040</v>
      </c>
      <c r="AI25" s="148">
        <v>230</v>
      </c>
      <c r="AJ25" s="138">
        <v>28471</v>
      </c>
      <c r="AK25" s="139">
        <f>(+ROUND((AI25*AJ25),0))</f>
        <v>6548330</v>
      </c>
      <c r="AN25" s="148">
        <v>230</v>
      </c>
      <c r="AO25" s="138">
        <v>28500</v>
      </c>
      <c r="AP25" s="139">
        <f>(+ROUND((AN25*AO25),0))</f>
        <v>6555000</v>
      </c>
      <c r="AS25" s="148">
        <v>230</v>
      </c>
      <c r="AT25" s="138">
        <v>27914</v>
      </c>
      <c r="AU25" s="139">
        <f>(+ROUND((AS25*AT25),0))</f>
        <v>6420220</v>
      </c>
      <c r="AX25" s="148">
        <v>230</v>
      </c>
      <c r="AY25" s="138">
        <v>29617</v>
      </c>
      <c r="AZ25" s="139">
        <f>(+ROUND((AX25*AY25),0))</f>
        <v>6811910</v>
      </c>
      <c r="BC25" s="148">
        <v>230</v>
      </c>
      <c r="BD25" s="138">
        <v>29617</v>
      </c>
      <c r="BE25" s="139">
        <f>(+ROUND((BC25*BD25),0))</f>
        <v>6811910</v>
      </c>
    </row>
    <row r="26" spans="2:58" ht="25" customHeight="1">
      <c r="B26" s="142">
        <f>+B25+1</f>
        <v>3</v>
      </c>
      <c r="C26" s="143" t="s">
        <v>77</v>
      </c>
      <c r="D26" s="144" t="s">
        <v>78</v>
      </c>
      <c r="E26" s="145"/>
      <c r="F26" s="394" t="s">
        <v>79</v>
      </c>
      <c r="G26" s="394"/>
      <c r="H26" s="145" t="s">
        <v>76</v>
      </c>
      <c r="I26" s="146">
        <v>280</v>
      </c>
      <c r="J26" s="147">
        <v>16149</v>
      </c>
      <c r="K26" s="437">
        <f>+ROUND((I26*J26),0)</f>
        <v>4521720</v>
      </c>
      <c r="L26" s="438"/>
      <c r="O26" s="149">
        <v>280</v>
      </c>
      <c r="P26" s="138">
        <v>15117</v>
      </c>
      <c r="Q26" s="139">
        <f>(+ROUND((O26*P26),0))</f>
        <v>4232760</v>
      </c>
      <c r="T26" s="149">
        <v>280</v>
      </c>
      <c r="U26" s="138">
        <v>14744</v>
      </c>
      <c r="V26" s="139">
        <f>(+ROUND((T26*U26),0))</f>
        <v>4128320</v>
      </c>
      <c r="Y26" s="149">
        <v>280</v>
      </c>
      <c r="Z26" s="138">
        <v>16149</v>
      </c>
      <c r="AA26" s="139">
        <f>(+ROUND((Y26*Z26),0))</f>
        <v>4521720</v>
      </c>
      <c r="AD26" s="149">
        <v>280</v>
      </c>
      <c r="AE26" s="138">
        <v>14857</v>
      </c>
      <c r="AF26" s="139">
        <f>(+ROUND((AD26*AE26),0))</f>
        <v>4159960</v>
      </c>
      <c r="AI26" s="149">
        <v>280</v>
      </c>
      <c r="AJ26" s="138">
        <v>15524</v>
      </c>
      <c r="AK26" s="139">
        <f>(+ROUND((AI26*AJ26),0))</f>
        <v>4346720</v>
      </c>
      <c r="AN26" s="149">
        <v>280</v>
      </c>
      <c r="AO26" s="138">
        <v>15500</v>
      </c>
      <c r="AP26" s="139">
        <f>(+ROUND((AN26*AO26),0))</f>
        <v>4340000</v>
      </c>
      <c r="AS26" s="149">
        <v>280</v>
      </c>
      <c r="AT26" s="138">
        <v>15220</v>
      </c>
      <c r="AU26" s="139">
        <f>(+ROUND((AS26*AT26),0))</f>
        <v>4261600</v>
      </c>
      <c r="AX26" s="149">
        <v>280</v>
      </c>
      <c r="AY26" s="138">
        <v>16149</v>
      </c>
      <c r="AZ26" s="139">
        <f>(+ROUND((AX26*AY26),0))</f>
        <v>4521720</v>
      </c>
      <c r="BC26" s="149">
        <v>280</v>
      </c>
      <c r="BD26" s="138">
        <v>16149</v>
      </c>
      <c r="BE26" s="139">
        <f>(+ROUND((BC26*BD26),0))</f>
        <v>4521720</v>
      </c>
    </row>
    <row r="27" spans="2:58" ht="25" customHeight="1">
      <c r="B27" s="142">
        <f>+B26+1</f>
        <v>4</v>
      </c>
      <c r="C27" s="143" t="s">
        <v>80</v>
      </c>
      <c r="D27" s="144" t="s">
        <v>81</v>
      </c>
      <c r="E27" s="145"/>
      <c r="F27" s="394" t="s">
        <v>82</v>
      </c>
      <c r="G27" s="394"/>
      <c r="H27" s="145" t="s">
        <v>76</v>
      </c>
      <c r="I27" s="146">
        <v>7.4</v>
      </c>
      <c r="J27" s="147">
        <v>50576</v>
      </c>
      <c r="K27" s="437">
        <f>+ROUND((I27*J27),0)</f>
        <v>374262</v>
      </c>
      <c r="L27" s="438"/>
      <c r="O27" s="149">
        <v>7.4</v>
      </c>
      <c r="P27" s="138">
        <v>47344</v>
      </c>
      <c r="Q27" s="139">
        <f>(+ROUND((O27*P27),0))</f>
        <v>350346</v>
      </c>
      <c r="T27" s="150">
        <v>10</v>
      </c>
      <c r="U27" s="138">
        <v>34087</v>
      </c>
      <c r="V27" s="139">
        <f>(+ROUND((T27*U27),0))</f>
        <v>340870</v>
      </c>
      <c r="W27" s="141" t="s">
        <v>72</v>
      </c>
      <c r="Y27" s="149">
        <v>7.4</v>
      </c>
      <c r="Z27" s="138">
        <v>45700</v>
      </c>
      <c r="AA27" s="139">
        <f>(+ROUND((Y27*Z27),0))</f>
        <v>338180</v>
      </c>
      <c r="AD27" s="149">
        <v>7.4</v>
      </c>
      <c r="AE27" s="138">
        <v>46530</v>
      </c>
      <c r="AF27" s="139">
        <f>(+ROUND((AD27*AE27),0))</f>
        <v>344322</v>
      </c>
      <c r="AI27" s="149">
        <v>7.4</v>
      </c>
      <c r="AJ27" s="138">
        <v>48620</v>
      </c>
      <c r="AK27" s="139">
        <f>(+ROUND((AI27*AJ27),0))</f>
        <v>359788</v>
      </c>
      <c r="AN27" s="150">
        <v>10</v>
      </c>
      <c r="AO27" s="138">
        <v>37000</v>
      </c>
      <c r="AP27" s="139">
        <f>(+ROUND((AN27*AO27),0))</f>
        <v>370000</v>
      </c>
      <c r="AQ27" s="141" t="s">
        <v>72</v>
      </c>
      <c r="AS27" s="149">
        <v>7.4</v>
      </c>
      <c r="AT27" s="138">
        <v>47668</v>
      </c>
      <c r="AU27" s="139">
        <f>(+ROUND((AS27*AT27),0))</f>
        <v>352743</v>
      </c>
      <c r="AX27" s="149">
        <v>7.4</v>
      </c>
      <c r="AY27" s="138">
        <v>50576</v>
      </c>
      <c r="AZ27" s="139">
        <f>(+ROUND((AX27*AY27),0))</f>
        <v>374262</v>
      </c>
      <c r="BC27" s="149">
        <v>7.4</v>
      </c>
      <c r="BD27" s="138">
        <v>50576</v>
      </c>
      <c r="BE27" s="139">
        <f>(+ROUND((BC27*BD27),0))</f>
        <v>374262</v>
      </c>
    </row>
    <row r="28" spans="2:58" ht="25" customHeight="1" thickBot="1">
      <c r="B28" s="151">
        <f>+B27+1</f>
        <v>5</v>
      </c>
      <c r="C28" s="152">
        <v>201.7</v>
      </c>
      <c r="D28" s="153" t="s">
        <v>83</v>
      </c>
      <c r="E28" s="154"/>
      <c r="F28" s="397" t="s">
        <v>84</v>
      </c>
      <c r="G28" s="397"/>
      <c r="H28" s="154" t="s">
        <v>76</v>
      </c>
      <c r="I28" s="155">
        <v>15</v>
      </c>
      <c r="J28" s="156">
        <v>278457</v>
      </c>
      <c r="K28" s="431">
        <f>+ROUND((I28*J28),0)</f>
        <v>4176855</v>
      </c>
      <c r="L28" s="432"/>
      <c r="O28" s="148">
        <v>15</v>
      </c>
      <c r="P28" s="138">
        <v>260661</v>
      </c>
      <c r="Q28" s="139">
        <f>(+ROUND((O28*P28),0))</f>
        <v>3909915</v>
      </c>
      <c r="T28" s="148">
        <v>15</v>
      </c>
      <c r="U28" s="138">
        <v>254231</v>
      </c>
      <c r="V28" s="139">
        <f>(+ROUND((T28*U28),0))</f>
        <v>3813465</v>
      </c>
      <c r="Y28" s="148">
        <v>15</v>
      </c>
      <c r="Z28" s="138">
        <v>240000</v>
      </c>
      <c r="AA28" s="139">
        <f>(+ROUND((Y28*Z28),0))</f>
        <v>3600000</v>
      </c>
      <c r="AD28" s="148">
        <v>15</v>
      </c>
      <c r="AE28" s="138">
        <v>256180</v>
      </c>
      <c r="AF28" s="139">
        <f>(+ROUND((AD28*AE28),0))</f>
        <v>3842700</v>
      </c>
      <c r="AI28" s="148">
        <v>15</v>
      </c>
      <c r="AJ28" s="138">
        <v>267685</v>
      </c>
      <c r="AK28" s="139">
        <f>(+ROUND((AI28*AJ28),0))</f>
        <v>4015275</v>
      </c>
      <c r="AN28" s="148">
        <v>15</v>
      </c>
      <c r="AO28" s="138">
        <v>270000</v>
      </c>
      <c r="AP28" s="139">
        <f>(+ROUND((AN28*AO28),0))</f>
        <v>4050000</v>
      </c>
      <c r="AS28" s="148">
        <v>15</v>
      </c>
      <c r="AT28" s="138">
        <v>262446</v>
      </c>
      <c r="AU28" s="139">
        <f>(+ROUND((AS28*AT28),0))</f>
        <v>3936690</v>
      </c>
      <c r="AX28" s="148">
        <v>15</v>
      </c>
      <c r="AY28" s="138">
        <v>278457</v>
      </c>
      <c r="AZ28" s="139">
        <f>(+ROUND((AX28*AY28),0))</f>
        <v>4176855</v>
      </c>
      <c r="BC28" s="148">
        <v>15</v>
      </c>
      <c r="BD28" s="138">
        <v>278457</v>
      </c>
      <c r="BE28" s="139">
        <f>(+ROUND((BC28*BD28),0))</f>
        <v>4176855</v>
      </c>
    </row>
    <row r="29" spans="2:58" ht="25" customHeight="1" thickBot="1">
      <c r="B29" s="451" t="s">
        <v>85</v>
      </c>
      <c r="C29" s="452"/>
      <c r="D29" s="452"/>
      <c r="E29" s="452"/>
      <c r="F29" s="452"/>
      <c r="G29" s="452"/>
      <c r="H29" s="452"/>
      <c r="I29" s="452"/>
      <c r="J29" s="453"/>
      <c r="K29" s="454">
        <f>SUM(K24:L28)</f>
        <v>16238492</v>
      </c>
      <c r="L29" s="455"/>
      <c r="O29" s="90"/>
      <c r="Q29" s="139">
        <f>SUM(Q24:Q28)</f>
        <v>15200678</v>
      </c>
      <c r="T29" s="90"/>
      <c r="V29" s="139">
        <f>SUM(V24:V28)</f>
        <v>14823675</v>
      </c>
      <c r="Y29" s="90"/>
      <c r="AA29" s="139">
        <f>SUM(AA24:AA28)</f>
        <v>14563645</v>
      </c>
      <c r="AD29" s="90"/>
      <c r="AF29" s="139">
        <f>SUM(AF24:AF28)</f>
        <v>14939467</v>
      </c>
      <c r="AI29" s="90"/>
      <c r="AK29" s="139">
        <f>SUM(AK24:AK28)</f>
        <v>15610173</v>
      </c>
      <c r="AN29" s="90"/>
      <c r="AP29" s="139">
        <f>SUM(AP24:AP28)</f>
        <v>15666120</v>
      </c>
      <c r="AS29" s="90"/>
      <c r="AU29" s="139">
        <f>SUM(AU24:AU28)</f>
        <v>15304657</v>
      </c>
      <c r="AX29" s="90"/>
      <c r="AZ29" s="139">
        <f>SUM(AZ24:AZ28)</f>
        <v>16238492</v>
      </c>
      <c r="BC29" s="90"/>
      <c r="BE29" s="139">
        <f>SUM(BE24:BE28)</f>
        <v>16238492</v>
      </c>
    </row>
    <row r="30" spans="2:58" ht="25" customHeight="1" thickBot="1">
      <c r="B30" s="411" t="s">
        <v>86</v>
      </c>
      <c r="C30" s="412"/>
      <c r="D30" s="412"/>
      <c r="E30" s="412"/>
      <c r="F30" s="412"/>
      <c r="G30" s="412"/>
      <c r="H30" s="412"/>
      <c r="I30" s="412"/>
      <c r="J30" s="412"/>
      <c r="K30" s="412"/>
      <c r="L30" s="413"/>
    </row>
    <row r="31" spans="2:58" ht="42.75" customHeight="1" thickBot="1">
      <c r="B31" s="456" t="s">
        <v>87</v>
      </c>
      <c r="C31" s="457"/>
      <c r="D31" s="157">
        <v>1</v>
      </c>
      <c r="E31" s="458" t="s">
        <v>88</v>
      </c>
      <c r="F31" s="459"/>
      <c r="G31" s="459"/>
      <c r="H31" s="459"/>
      <c r="I31" s="459"/>
      <c r="J31" s="459"/>
      <c r="K31" s="459"/>
      <c r="L31" s="460"/>
      <c r="O31" s="158"/>
      <c r="T31" s="158"/>
      <c r="Y31" s="158"/>
      <c r="AD31" s="158"/>
      <c r="AI31" s="158"/>
      <c r="AN31" s="158"/>
      <c r="AS31" s="158"/>
      <c r="AX31" s="158"/>
      <c r="BC31" s="158"/>
    </row>
    <row r="32" spans="2:58" ht="25" customHeight="1">
      <c r="B32" s="131">
        <f>+B28+1</f>
        <v>6</v>
      </c>
      <c r="C32" s="132" t="s">
        <v>73</v>
      </c>
      <c r="D32" s="133" t="s">
        <v>74</v>
      </c>
      <c r="E32" s="134"/>
      <c r="F32" s="450" t="s">
        <v>75</v>
      </c>
      <c r="G32" s="450"/>
      <c r="H32" s="134" t="s">
        <v>76</v>
      </c>
      <c r="I32" s="159">
        <v>84</v>
      </c>
      <c r="J32" s="136">
        <v>29617</v>
      </c>
      <c r="K32" s="437">
        <f>+ROUND((I32*J32),0)</f>
        <v>2487828</v>
      </c>
      <c r="L32" s="438"/>
      <c r="O32" s="148">
        <v>84</v>
      </c>
      <c r="P32" s="138">
        <v>27820</v>
      </c>
      <c r="Q32" s="138">
        <f>(+ROUND((O32*P32),0))</f>
        <v>2336880</v>
      </c>
      <c r="T32" s="148">
        <v>84</v>
      </c>
      <c r="U32" s="138">
        <v>27040</v>
      </c>
      <c r="V32" s="138">
        <f>(+ROUND((T32*U32),0))</f>
        <v>2271360</v>
      </c>
      <c r="Y32" s="148">
        <v>84</v>
      </c>
      <c r="Z32" s="138">
        <v>25000</v>
      </c>
      <c r="AA32" s="138">
        <f>(+ROUND((Y32*Z32),0))</f>
        <v>2100000</v>
      </c>
      <c r="AD32" s="148">
        <v>84</v>
      </c>
      <c r="AE32" s="138">
        <v>27248</v>
      </c>
      <c r="AF32" s="138">
        <f>(+ROUND((AD32*AE32),0))</f>
        <v>2288832</v>
      </c>
      <c r="AI32" s="148">
        <v>84</v>
      </c>
      <c r="AJ32" s="138">
        <v>28471</v>
      </c>
      <c r="AK32" s="138">
        <f>(+ROUND((AI32*AJ32),0))</f>
        <v>2391564</v>
      </c>
      <c r="AN32" s="148">
        <v>84</v>
      </c>
      <c r="AO32" s="138">
        <v>28500</v>
      </c>
      <c r="AP32" s="138">
        <f>(+ROUND((AN32*AO32),0))</f>
        <v>2394000</v>
      </c>
      <c r="AS32" s="148">
        <v>84</v>
      </c>
      <c r="AT32" s="138">
        <v>27914</v>
      </c>
      <c r="AU32" s="138">
        <f>(+ROUND((AS32*AT32),0))</f>
        <v>2344776</v>
      </c>
      <c r="AX32" s="148">
        <v>84</v>
      </c>
      <c r="AY32" s="138">
        <v>29617</v>
      </c>
      <c r="AZ32" s="138">
        <f>(+ROUND((AX32*AY32),0))</f>
        <v>2487828</v>
      </c>
      <c r="BC32" s="148">
        <v>84</v>
      </c>
      <c r="BD32" s="138">
        <v>29617</v>
      </c>
      <c r="BE32" s="138">
        <f>(+ROUND((BC32*BD32),0))</f>
        <v>2487828</v>
      </c>
    </row>
    <row r="33" spans="2:57" ht="25" customHeight="1">
      <c r="B33" s="142">
        <f>+B32+1</f>
        <v>7</v>
      </c>
      <c r="C33" s="143" t="s">
        <v>89</v>
      </c>
      <c r="D33" s="144" t="s">
        <v>90</v>
      </c>
      <c r="E33" s="145"/>
      <c r="F33" s="439" t="s">
        <v>91</v>
      </c>
      <c r="G33" s="440"/>
      <c r="H33" s="145" t="s">
        <v>76</v>
      </c>
      <c r="I33" s="160">
        <v>4.4000000000000004</v>
      </c>
      <c r="J33" s="147">
        <v>736048</v>
      </c>
      <c r="K33" s="437">
        <f>+ROUND((I33*J33),0)</f>
        <v>3238611</v>
      </c>
      <c r="L33" s="438"/>
      <c r="O33" s="148">
        <v>4.4000000000000004</v>
      </c>
      <c r="P33" s="138">
        <v>691396</v>
      </c>
      <c r="Q33" s="138">
        <f>(+ROUND((O33*P33),0))</f>
        <v>3042142</v>
      </c>
      <c r="T33" s="148">
        <v>4.4000000000000004</v>
      </c>
      <c r="U33" s="138">
        <v>672012</v>
      </c>
      <c r="V33" s="138">
        <f>(+ROUND((T33*U33),0))</f>
        <v>2956853</v>
      </c>
      <c r="Y33" s="148">
        <v>4.4000000000000004</v>
      </c>
      <c r="Z33" s="138">
        <v>699272</v>
      </c>
      <c r="AA33" s="138">
        <f>(+ROUND((Y33*Z33),0))</f>
        <v>3076797</v>
      </c>
      <c r="AD33" s="148">
        <v>4.4000000000000004</v>
      </c>
      <c r="AE33" s="138">
        <v>677164</v>
      </c>
      <c r="AF33" s="138">
        <f>(+ROUND((AD33*AE33),0))</f>
        <v>2979522</v>
      </c>
      <c r="AI33" s="148">
        <v>4.4000000000000004</v>
      </c>
      <c r="AJ33" s="138">
        <v>707575</v>
      </c>
      <c r="AK33" s="138">
        <f>(+ROUND((AI33*AJ33),0))</f>
        <v>3113330</v>
      </c>
      <c r="AN33" s="148">
        <v>4.4000000000000004</v>
      </c>
      <c r="AO33" s="138">
        <v>720000</v>
      </c>
      <c r="AP33" s="138">
        <f>(+ROUND((AN33*AO33),0))</f>
        <v>3168000</v>
      </c>
      <c r="AS33" s="148">
        <v>4.4000000000000004</v>
      </c>
      <c r="AT33" s="138">
        <v>693725</v>
      </c>
      <c r="AU33" s="138">
        <f>(+ROUND((AS33*AT33),0))</f>
        <v>3052390</v>
      </c>
      <c r="AX33" s="148">
        <v>4.4000000000000004</v>
      </c>
      <c r="AY33" s="138">
        <v>736048</v>
      </c>
      <c r="AZ33" s="138">
        <f>(+ROUND((AX33*AY33),0))</f>
        <v>3238611</v>
      </c>
      <c r="BC33" s="148">
        <v>4.4000000000000004</v>
      </c>
      <c r="BD33" s="138">
        <v>708449</v>
      </c>
      <c r="BE33" s="138">
        <f>(+ROUND((BC33*BD33),0))</f>
        <v>3117176</v>
      </c>
    </row>
    <row r="34" spans="2:57" ht="25" customHeight="1">
      <c r="B34" s="142">
        <f>+B33+1</f>
        <v>8</v>
      </c>
      <c r="C34" s="143" t="s">
        <v>92</v>
      </c>
      <c r="D34" s="144"/>
      <c r="E34" s="145"/>
      <c r="F34" s="439" t="s">
        <v>93</v>
      </c>
      <c r="G34" s="440"/>
      <c r="H34" s="145" t="s">
        <v>76</v>
      </c>
      <c r="I34" s="160">
        <v>62.7</v>
      </c>
      <c r="J34" s="147">
        <v>984252</v>
      </c>
      <c r="K34" s="437">
        <f>+ROUND((I34*J34),0)</f>
        <v>61712600</v>
      </c>
      <c r="L34" s="438"/>
      <c r="O34" s="148">
        <v>62.7</v>
      </c>
      <c r="P34" s="138">
        <v>924542</v>
      </c>
      <c r="Q34" s="138">
        <f>(+ROUND((O34*P34),0))</f>
        <v>57968783</v>
      </c>
      <c r="T34" s="148">
        <v>62.7</v>
      </c>
      <c r="U34" s="138">
        <v>898622</v>
      </c>
      <c r="V34" s="138">
        <f>(+ROUND((T34*U34),0))</f>
        <v>56343599</v>
      </c>
      <c r="Y34" s="148">
        <v>62.7</v>
      </c>
      <c r="Z34" s="138">
        <v>963399</v>
      </c>
      <c r="AA34" s="138">
        <f>(+ROUND((Y34*Z34),0))</f>
        <v>60405117</v>
      </c>
      <c r="AD34" s="148">
        <v>62.7</v>
      </c>
      <c r="AE34" s="138">
        <v>905512</v>
      </c>
      <c r="AF34" s="138">
        <f>(+ROUND((AD34*AE34),0))</f>
        <v>56775602</v>
      </c>
      <c r="AI34" s="148">
        <v>62.7</v>
      </c>
      <c r="AJ34" s="138">
        <v>946177</v>
      </c>
      <c r="AK34" s="138">
        <f>(+ROUND((AI34*AJ34),0))</f>
        <v>59325298</v>
      </c>
      <c r="AN34" s="148">
        <v>62.7</v>
      </c>
      <c r="AO34" s="138">
        <v>900000</v>
      </c>
      <c r="AP34" s="138">
        <f>(+ROUND((AN34*AO34),0))</f>
        <v>56430000</v>
      </c>
      <c r="AS34" s="148">
        <v>62.7</v>
      </c>
      <c r="AT34" s="138">
        <v>927659</v>
      </c>
      <c r="AU34" s="138">
        <f>(+ROUND((AS34*AT34),0))</f>
        <v>58164219</v>
      </c>
      <c r="AX34" s="148">
        <v>62.7</v>
      </c>
      <c r="AY34" s="138">
        <v>920000</v>
      </c>
      <c r="AZ34" s="138">
        <f>(+ROUND((AX34*AY34),0))</f>
        <v>57684000</v>
      </c>
      <c r="BC34" s="148">
        <v>62.7</v>
      </c>
      <c r="BD34" s="138">
        <v>943042</v>
      </c>
      <c r="BE34" s="138">
        <f>(+ROUND((BC34*BD34),0))</f>
        <v>59128733</v>
      </c>
    </row>
    <row r="35" spans="2:57" ht="25" customHeight="1">
      <c r="B35" s="142">
        <f>+B34+1</f>
        <v>9</v>
      </c>
      <c r="C35" s="143" t="s">
        <v>94</v>
      </c>
      <c r="D35" s="144" t="s">
        <v>95</v>
      </c>
      <c r="E35" s="161"/>
      <c r="F35" s="394" t="s">
        <v>96</v>
      </c>
      <c r="G35" s="394"/>
      <c r="H35" s="162" t="s">
        <v>97</v>
      </c>
      <c r="I35" s="160">
        <v>7115</v>
      </c>
      <c r="J35" s="163">
        <v>8355</v>
      </c>
      <c r="K35" s="437">
        <f>+ROUND((I35*J35),0)</f>
        <v>59445825</v>
      </c>
      <c r="L35" s="438"/>
      <c r="O35" s="148">
        <v>7115</v>
      </c>
      <c r="P35" s="138">
        <v>7848</v>
      </c>
      <c r="Q35" s="138">
        <f>(+ROUND((O35*P35),0))</f>
        <v>55838520</v>
      </c>
      <c r="T35" s="148">
        <v>7115</v>
      </c>
      <c r="U35" s="138">
        <v>7628</v>
      </c>
      <c r="V35" s="138">
        <f>(+ROUND((T35*U35),0))</f>
        <v>54273220</v>
      </c>
      <c r="Y35" s="148">
        <v>7115</v>
      </c>
      <c r="Z35" s="138">
        <v>8355</v>
      </c>
      <c r="AA35" s="138">
        <f>(+ROUND((Y35*Z35),0))</f>
        <v>59445825</v>
      </c>
      <c r="AD35" s="148">
        <v>7115</v>
      </c>
      <c r="AE35" s="138">
        <v>7687</v>
      </c>
      <c r="AF35" s="138">
        <f>(+ROUND((AD35*AE35),0))</f>
        <v>54693005</v>
      </c>
      <c r="AI35" s="148">
        <v>7115</v>
      </c>
      <c r="AJ35" s="138">
        <v>8032</v>
      </c>
      <c r="AK35" s="138">
        <f>(+ROUND((AI35*AJ35),0))</f>
        <v>57147680</v>
      </c>
      <c r="AN35" s="148">
        <v>7115</v>
      </c>
      <c r="AO35" s="138">
        <v>7800</v>
      </c>
      <c r="AP35" s="138">
        <f>(+ROUND((AN35*AO35),0))</f>
        <v>55497000</v>
      </c>
      <c r="AS35" s="148">
        <v>7115</v>
      </c>
      <c r="AT35" s="138">
        <v>7874</v>
      </c>
      <c r="AU35" s="138">
        <f>(+ROUND((AS35*AT35),0))</f>
        <v>56023510</v>
      </c>
      <c r="AX35" s="148">
        <v>7115</v>
      </c>
      <c r="AY35" s="138">
        <v>8355</v>
      </c>
      <c r="AZ35" s="138">
        <f>(+ROUND((AX35*AY35),0))</f>
        <v>59445825</v>
      </c>
      <c r="BC35" s="148">
        <v>7115</v>
      </c>
      <c r="BD35" s="138">
        <v>8355</v>
      </c>
      <c r="BE35" s="138">
        <f>(+ROUND((BC35*BD35),0))</f>
        <v>59445825</v>
      </c>
    </row>
    <row r="36" spans="2:57" ht="25" customHeight="1" thickBot="1">
      <c r="B36" s="142">
        <f>+B35+1</f>
        <v>10</v>
      </c>
      <c r="C36" s="143">
        <v>610.1</v>
      </c>
      <c r="D36" s="144" t="s">
        <v>98</v>
      </c>
      <c r="E36" s="145"/>
      <c r="F36" s="394" t="s">
        <v>99</v>
      </c>
      <c r="G36" s="394"/>
      <c r="H36" s="145" t="s">
        <v>76</v>
      </c>
      <c r="I36" s="160">
        <v>40</v>
      </c>
      <c r="J36" s="164">
        <v>21084</v>
      </c>
      <c r="K36" s="437">
        <f>+ROUND((I36*J36),0)</f>
        <v>843360</v>
      </c>
      <c r="L36" s="438"/>
      <c r="O36" s="148">
        <v>40</v>
      </c>
      <c r="P36" s="138">
        <v>19805</v>
      </c>
      <c r="Q36" s="138">
        <f>(+ROUND((O36*P36),0))</f>
        <v>792200</v>
      </c>
      <c r="T36" s="148">
        <v>40</v>
      </c>
      <c r="U36" s="138">
        <v>19250</v>
      </c>
      <c r="V36" s="138">
        <f>(+ROUND((T36*U36),0))</f>
        <v>770000</v>
      </c>
      <c r="Y36" s="148">
        <v>40</v>
      </c>
      <c r="Z36" s="138">
        <v>21084</v>
      </c>
      <c r="AA36" s="138">
        <f>(+ROUND((Y36*Z36),0))</f>
        <v>843360</v>
      </c>
      <c r="AD36" s="148">
        <v>40</v>
      </c>
      <c r="AE36" s="138">
        <v>19397</v>
      </c>
      <c r="AF36" s="138">
        <f>(+ROUND((AD36*AE36),0))</f>
        <v>775880</v>
      </c>
      <c r="AI36" s="148">
        <v>40</v>
      </c>
      <c r="AJ36" s="138">
        <v>20268</v>
      </c>
      <c r="AK36" s="138">
        <f>(+ROUND((AI36*AJ36),0))</f>
        <v>810720</v>
      </c>
      <c r="AN36" s="148">
        <v>40</v>
      </c>
      <c r="AO36" s="138">
        <v>21000</v>
      </c>
      <c r="AP36" s="138">
        <f>(+ROUND((AN36*AO36),0))</f>
        <v>840000</v>
      </c>
      <c r="AS36" s="148">
        <v>40</v>
      </c>
      <c r="AT36" s="138">
        <v>19872</v>
      </c>
      <c r="AU36" s="138">
        <f>(+ROUND((AS36*AT36),0))</f>
        <v>794880</v>
      </c>
      <c r="AX36" s="148">
        <v>40</v>
      </c>
      <c r="AY36" s="138">
        <v>21084</v>
      </c>
      <c r="AZ36" s="138">
        <f>(+ROUND((AX36*AY36),0))</f>
        <v>843360</v>
      </c>
      <c r="BC36" s="148">
        <v>40</v>
      </c>
      <c r="BD36" s="138">
        <v>21084</v>
      </c>
      <c r="BE36" s="138">
        <f>(+ROUND((BC36*BD36),0))</f>
        <v>843360</v>
      </c>
    </row>
    <row r="37" spans="2:57" ht="25" customHeight="1" thickBot="1">
      <c r="B37" s="447" t="s">
        <v>85</v>
      </c>
      <c r="C37" s="448"/>
      <c r="D37" s="448"/>
      <c r="E37" s="448"/>
      <c r="F37" s="448"/>
      <c r="G37" s="448"/>
      <c r="H37" s="448"/>
      <c r="I37" s="448"/>
      <c r="J37" s="449"/>
      <c r="K37" s="433">
        <f>SUM(K32:L36)</f>
        <v>127728224</v>
      </c>
      <c r="L37" s="434"/>
      <c r="O37" s="165"/>
      <c r="Q37" s="166">
        <f>SUM(Q32:Q36)</f>
        <v>119978525</v>
      </c>
      <c r="T37" s="165"/>
      <c r="V37" s="166">
        <f>SUM(V32:V36)</f>
        <v>116615032</v>
      </c>
      <c r="Y37" s="165"/>
      <c r="AA37" s="166">
        <f>SUM(AA32:AA36)</f>
        <v>125871099</v>
      </c>
      <c r="AD37" s="165"/>
      <c r="AF37" s="166">
        <f>SUM(AF32:AF36)</f>
        <v>117512841</v>
      </c>
      <c r="AI37" s="165"/>
      <c r="AK37" s="166">
        <f>SUM(AK32:AK36)</f>
        <v>122788592</v>
      </c>
      <c r="AN37" s="165"/>
      <c r="AP37" s="166">
        <f>SUM(AP32:AP36)</f>
        <v>118329000</v>
      </c>
      <c r="AS37" s="165"/>
      <c r="AU37" s="166">
        <f>SUM(AU32:AU36)</f>
        <v>120379775</v>
      </c>
      <c r="AX37" s="165"/>
      <c r="AZ37" s="166">
        <f>SUM(AZ32:AZ36)</f>
        <v>123699624</v>
      </c>
      <c r="BC37" s="165"/>
      <c r="BE37" s="166">
        <f>SUM(BE32:BE36)</f>
        <v>125022922</v>
      </c>
    </row>
    <row r="38" spans="2:57" ht="25" customHeight="1" thickBot="1">
      <c r="B38" s="411" t="s">
        <v>100</v>
      </c>
      <c r="C38" s="412"/>
      <c r="D38" s="412"/>
      <c r="E38" s="412"/>
      <c r="F38" s="412"/>
      <c r="G38" s="412"/>
      <c r="H38" s="412"/>
      <c r="I38" s="412"/>
      <c r="J38" s="412"/>
      <c r="K38" s="412"/>
      <c r="L38" s="413"/>
      <c r="O38" s="165"/>
      <c r="Q38" s="167"/>
      <c r="T38" s="165"/>
      <c r="V38" s="167"/>
      <c r="Y38" s="165"/>
      <c r="AA38" s="167"/>
      <c r="AD38" s="165"/>
      <c r="AF38" s="167"/>
      <c r="AI38" s="165"/>
      <c r="AK38" s="167"/>
      <c r="AN38" s="165"/>
      <c r="AP38" s="167"/>
      <c r="AS38" s="165"/>
      <c r="AU38" s="167"/>
      <c r="AX38" s="165"/>
      <c r="AZ38" s="167"/>
      <c r="BC38" s="165"/>
      <c r="BE38" s="167"/>
    </row>
    <row r="39" spans="2:57" ht="25" customHeight="1" thickBot="1">
      <c r="B39" s="414" t="s">
        <v>101</v>
      </c>
      <c r="C39" s="415"/>
      <c r="D39" s="168">
        <v>562</v>
      </c>
      <c r="E39" s="411" t="s">
        <v>102</v>
      </c>
      <c r="F39" s="412"/>
      <c r="G39" s="412"/>
      <c r="H39" s="412"/>
      <c r="I39" s="412"/>
      <c r="J39" s="412"/>
      <c r="K39" s="412"/>
      <c r="L39" s="413"/>
      <c r="P39" s="169"/>
      <c r="Q39" s="169"/>
      <c r="U39" s="169"/>
      <c r="V39" s="169"/>
      <c r="Z39" s="169"/>
      <c r="AA39" s="169"/>
      <c r="AE39" s="169"/>
      <c r="AF39" s="169"/>
      <c r="AJ39" s="169"/>
      <c r="AK39" s="169"/>
      <c r="AO39" s="169"/>
      <c r="AP39" s="169"/>
      <c r="AT39" s="169"/>
      <c r="AU39" s="169"/>
      <c r="AY39" s="169"/>
      <c r="AZ39" s="169"/>
      <c r="BD39" s="169"/>
      <c r="BE39" s="169"/>
    </row>
    <row r="40" spans="2:57" ht="25" customHeight="1">
      <c r="B40" s="131">
        <f>+B36+1</f>
        <v>11</v>
      </c>
      <c r="C40" s="132" t="s">
        <v>103</v>
      </c>
      <c r="D40" s="133">
        <v>310</v>
      </c>
      <c r="E40" s="170"/>
      <c r="F40" s="443" t="s">
        <v>104</v>
      </c>
      <c r="G40" s="444"/>
      <c r="H40" s="170" t="s">
        <v>105</v>
      </c>
      <c r="I40" s="171">
        <v>3300</v>
      </c>
      <c r="J40" s="172">
        <v>1985</v>
      </c>
      <c r="K40" s="445">
        <f t="shared" ref="K40:K48" si="0">+ROUND((I40*J40),0)</f>
        <v>6550500</v>
      </c>
      <c r="L40" s="446"/>
      <c r="O40" s="173">
        <v>3300</v>
      </c>
      <c r="P40" s="138">
        <v>1871</v>
      </c>
      <c r="Q40" s="138">
        <f>(+ROUND((O40*P40),0))</f>
        <v>6174300</v>
      </c>
      <c r="T40" s="173">
        <v>3300</v>
      </c>
      <c r="U40" s="138">
        <v>1812</v>
      </c>
      <c r="V40" s="138">
        <f>(+ROUND((T40*U40),0))</f>
        <v>5979600</v>
      </c>
      <c r="Y40" s="173">
        <v>3300</v>
      </c>
      <c r="Z40" s="138">
        <v>1970</v>
      </c>
      <c r="AA40" s="138">
        <f>(+ROUND((Y40*Z40),0))</f>
        <v>6501000</v>
      </c>
      <c r="AD40" s="173">
        <v>3300</v>
      </c>
      <c r="AE40" s="138">
        <v>1826</v>
      </c>
      <c r="AF40" s="138">
        <f>(+ROUND((AD40*AE40),0))</f>
        <v>6025800</v>
      </c>
      <c r="AI40" s="173">
        <v>3300</v>
      </c>
      <c r="AJ40" s="138">
        <v>1908</v>
      </c>
      <c r="AK40" s="138">
        <f>(+ROUND((AI40*AJ40),0))</f>
        <v>6296400</v>
      </c>
      <c r="AN40" s="173">
        <v>3300</v>
      </c>
      <c r="AO40" s="138">
        <v>1980</v>
      </c>
      <c r="AP40" s="138">
        <f>(+ROUND((AN40*AO40),0))</f>
        <v>6534000</v>
      </c>
      <c r="AS40" s="173">
        <v>3300</v>
      </c>
      <c r="AT40" s="138">
        <v>1872</v>
      </c>
      <c r="AU40" s="138">
        <f>(+ROUND((AS40*AT40),0))</f>
        <v>6177600</v>
      </c>
      <c r="AX40" s="173">
        <v>3300</v>
      </c>
      <c r="AY40" s="138">
        <v>1985</v>
      </c>
      <c r="AZ40" s="138">
        <f>(+ROUND((AX40*AY40),0))</f>
        <v>6550500</v>
      </c>
      <c r="BC40" s="173">
        <v>3300</v>
      </c>
      <c r="BD40" s="138">
        <v>1985</v>
      </c>
      <c r="BE40" s="138">
        <f>(+ROUND((BC40*BD40),0))</f>
        <v>6550500</v>
      </c>
    </row>
    <row r="41" spans="2:57" ht="25" customHeight="1">
      <c r="B41" s="174">
        <f>+B40+1</f>
        <v>12</v>
      </c>
      <c r="C41" s="143" t="s">
        <v>106</v>
      </c>
      <c r="D41" s="144">
        <v>320</v>
      </c>
      <c r="E41" s="145"/>
      <c r="F41" s="394" t="s">
        <v>107</v>
      </c>
      <c r="G41" s="394"/>
      <c r="H41" s="145" t="s">
        <v>76</v>
      </c>
      <c r="I41" s="160">
        <v>905</v>
      </c>
      <c r="J41" s="147">
        <v>175243</v>
      </c>
      <c r="K41" s="437">
        <f t="shared" si="0"/>
        <v>158594915</v>
      </c>
      <c r="L41" s="438"/>
      <c r="O41" s="173">
        <v>905</v>
      </c>
      <c r="P41" s="175">
        <v>165163</v>
      </c>
      <c r="Q41" s="138">
        <f t="shared" ref="Q41:Q48" si="1">(+ROUND((O41*P41),0))</f>
        <v>149472515</v>
      </c>
      <c r="T41" s="173">
        <v>905</v>
      </c>
      <c r="U41" s="175">
        <v>159997</v>
      </c>
      <c r="V41" s="138">
        <f t="shared" ref="V41:V48" si="2">(+ROUND((T41*U41),0))</f>
        <v>144797285</v>
      </c>
      <c r="Y41" s="173">
        <v>905</v>
      </c>
      <c r="Z41" s="175">
        <v>150000</v>
      </c>
      <c r="AA41" s="138">
        <f t="shared" ref="AA41:AA48" si="3">(+ROUND((Y41*Z41),0))</f>
        <v>135750000</v>
      </c>
      <c r="AD41" s="173">
        <v>905</v>
      </c>
      <c r="AE41" s="175">
        <v>161224</v>
      </c>
      <c r="AF41" s="138">
        <f t="shared" ref="AF41:AF48" si="4">(+ROUND((AD41*AE41),0))</f>
        <v>145907720</v>
      </c>
      <c r="AI41" s="173">
        <v>905</v>
      </c>
      <c r="AJ41" s="175">
        <v>168464</v>
      </c>
      <c r="AK41" s="138">
        <f t="shared" ref="AK41:AK48" si="5">(+ROUND((AI41*AJ41),0))</f>
        <v>152459920</v>
      </c>
      <c r="AN41" s="173">
        <v>905</v>
      </c>
      <c r="AO41" s="175">
        <v>155000</v>
      </c>
      <c r="AP41" s="138">
        <f t="shared" ref="AP41:AP48" si="6">(+ROUND((AN41*AO41),0))</f>
        <v>140275000</v>
      </c>
      <c r="AS41" s="173">
        <v>905</v>
      </c>
      <c r="AT41" s="175">
        <v>165167</v>
      </c>
      <c r="AU41" s="138">
        <f t="shared" ref="AU41:AU48" si="7">(+ROUND((AS41*AT41),0))</f>
        <v>149476135</v>
      </c>
      <c r="AX41" s="173">
        <v>905</v>
      </c>
      <c r="AY41" s="175">
        <v>175243</v>
      </c>
      <c r="AZ41" s="138">
        <f t="shared" ref="AZ41:AZ48" si="8">(+ROUND((AX41*AY41),0))</f>
        <v>158594915</v>
      </c>
      <c r="BC41" s="173">
        <v>905</v>
      </c>
      <c r="BD41" s="175">
        <v>175243</v>
      </c>
      <c r="BE41" s="138">
        <f t="shared" ref="BE41:BE48" si="9">(+ROUND((BC41*BD41),0))</f>
        <v>158594915</v>
      </c>
    </row>
    <row r="42" spans="2:57" ht="25" customHeight="1">
      <c r="B42" s="142">
        <f>+B41+1</f>
        <v>13</v>
      </c>
      <c r="C42" s="143">
        <v>500.1</v>
      </c>
      <c r="D42" s="144">
        <v>500</v>
      </c>
      <c r="E42" s="145"/>
      <c r="F42" s="394" t="s">
        <v>108</v>
      </c>
      <c r="G42" s="394"/>
      <c r="H42" s="145" t="s">
        <v>76</v>
      </c>
      <c r="I42" s="160">
        <v>552</v>
      </c>
      <c r="J42" s="147">
        <v>1010929</v>
      </c>
      <c r="K42" s="437">
        <f t="shared" si="0"/>
        <v>558032808</v>
      </c>
      <c r="L42" s="438"/>
      <c r="O42" s="173">
        <v>552</v>
      </c>
      <c r="P42" s="175">
        <v>952781</v>
      </c>
      <c r="Q42" s="138">
        <f t="shared" si="1"/>
        <v>525935112</v>
      </c>
      <c r="T42" s="173">
        <v>552</v>
      </c>
      <c r="U42" s="175">
        <v>922978</v>
      </c>
      <c r="V42" s="138">
        <f t="shared" si="2"/>
        <v>509483856</v>
      </c>
      <c r="Y42" s="173">
        <v>552</v>
      </c>
      <c r="Z42" s="175">
        <v>954513</v>
      </c>
      <c r="AA42" s="138">
        <f t="shared" si="3"/>
        <v>526891176</v>
      </c>
      <c r="AD42" s="173">
        <v>552</v>
      </c>
      <c r="AE42" s="175">
        <v>930055</v>
      </c>
      <c r="AF42" s="138">
        <f t="shared" si="4"/>
        <v>513390360</v>
      </c>
      <c r="AI42" s="173">
        <v>552</v>
      </c>
      <c r="AJ42" s="175">
        <v>971822</v>
      </c>
      <c r="AK42" s="138">
        <f t="shared" si="5"/>
        <v>536445744</v>
      </c>
      <c r="AN42" s="173">
        <v>552</v>
      </c>
      <c r="AO42" s="175">
        <v>920000</v>
      </c>
      <c r="AP42" s="138">
        <f t="shared" si="6"/>
        <v>507840000</v>
      </c>
      <c r="AS42" s="173">
        <v>552</v>
      </c>
      <c r="AT42" s="175">
        <v>952810</v>
      </c>
      <c r="AU42" s="138">
        <f t="shared" si="7"/>
        <v>525951120</v>
      </c>
      <c r="AX42" s="173">
        <v>552</v>
      </c>
      <c r="AY42" s="175">
        <v>925000</v>
      </c>
      <c r="AZ42" s="138">
        <f t="shared" si="8"/>
        <v>510600000</v>
      </c>
      <c r="BC42" s="173">
        <v>552</v>
      </c>
      <c r="BD42" s="175">
        <v>940991</v>
      </c>
      <c r="BE42" s="138">
        <f t="shared" si="9"/>
        <v>519427032</v>
      </c>
    </row>
    <row r="43" spans="2:57" ht="25" customHeight="1">
      <c r="B43" s="142">
        <f t="shared" ref="B43:B48" si="10">+B42+1</f>
        <v>14</v>
      </c>
      <c r="C43" s="143" t="s">
        <v>109</v>
      </c>
      <c r="D43" s="144">
        <v>630</v>
      </c>
      <c r="E43" s="145"/>
      <c r="F43" s="394" t="s">
        <v>110</v>
      </c>
      <c r="G43" s="394"/>
      <c r="H43" s="145" t="s">
        <v>76</v>
      </c>
      <c r="I43" s="160">
        <v>150.30000000000001</v>
      </c>
      <c r="J43" s="147">
        <v>964272</v>
      </c>
      <c r="K43" s="437">
        <f t="shared" si="0"/>
        <v>144930082</v>
      </c>
      <c r="L43" s="438"/>
      <c r="O43" s="176">
        <v>150.30000000000001</v>
      </c>
      <c r="P43" s="175">
        <v>908808</v>
      </c>
      <c r="Q43" s="138">
        <f t="shared" si="1"/>
        <v>136593842</v>
      </c>
      <c r="T43" s="176">
        <v>150.30000000000001</v>
      </c>
      <c r="U43" s="175">
        <v>880380</v>
      </c>
      <c r="V43" s="138">
        <f t="shared" si="2"/>
        <v>132321114</v>
      </c>
      <c r="Y43" s="176">
        <v>150.30000000000001</v>
      </c>
      <c r="Z43" s="175">
        <v>869525</v>
      </c>
      <c r="AA43" s="138">
        <f t="shared" si="3"/>
        <v>130689608</v>
      </c>
      <c r="AD43" s="176">
        <v>150.30000000000001</v>
      </c>
      <c r="AE43" s="175">
        <v>887130</v>
      </c>
      <c r="AF43" s="138">
        <f t="shared" si="4"/>
        <v>133335639</v>
      </c>
      <c r="AI43" s="176">
        <v>150.30000000000001</v>
      </c>
      <c r="AJ43" s="175">
        <v>926970</v>
      </c>
      <c r="AK43" s="138">
        <f t="shared" si="5"/>
        <v>139323591</v>
      </c>
      <c r="AN43" s="176">
        <v>150.30000000000001</v>
      </c>
      <c r="AO43" s="175">
        <v>890000</v>
      </c>
      <c r="AP43" s="138">
        <f t="shared" si="6"/>
        <v>133767000</v>
      </c>
      <c r="AS43" s="176">
        <v>150.30000000000001</v>
      </c>
      <c r="AT43" s="175">
        <v>909332</v>
      </c>
      <c r="AU43" s="138">
        <f t="shared" si="7"/>
        <v>136672600</v>
      </c>
      <c r="AX43" s="176">
        <v>150.30000000000001</v>
      </c>
      <c r="AY43" s="175">
        <v>900000</v>
      </c>
      <c r="AZ43" s="138">
        <f t="shared" si="8"/>
        <v>135270000</v>
      </c>
      <c r="BC43" s="176">
        <v>150.30000000000001</v>
      </c>
      <c r="BD43" s="175">
        <v>930641</v>
      </c>
      <c r="BE43" s="138">
        <f t="shared" si="9"/>
        <v>139875342</v>
      </c>
    </row>
    <row r="44" spans="2:57" ht="25.15" customHeight="1">
      <c r="B44" s="142">
        <f t="shared" si="10"/>
        <v>15</v>
      </c>
      <c r="C44" s="143" t="s">
        <v>94</v>
      </c>
      <c r="D44" s="144">
        <v>640</v>
      </c>
      <c r="E44" s="161"/>
      <c r="F44" s="439" t="s">
        <v>111</v>
      </c>
      <c r="G44" s="440"/>
      <c r="H44" s="162" t="s">
        <v>97</v>
      </c>
      <c r="I44" s="160">
        <v>8766</v>
      </c>
      <c r="J44" s="163">
        <v>8355</v>
      </c>
      <c r="K44" s="441">
        <f t="shared" si="0"/>
        <v>73239930</v>
      </c>
      <c r="L44" s="442"/>
      <c r="O44" s="177">
        <v>8766</v>
      </c>
      <c r="P44" s="175">
        <v>7874</v>
      </c>
      <c r="Q44" s="138">
        <f t="shared" si="1"/>
        <v>69023484</v>
      </c>
      <c r="T44" s="177">
        <v>8766</v>
      </c>
      <c r="U44" s="175">
        <v>7628</v>
      </c>
      <c r="V44" s="138">
        <f t="shared" si="2"/>
        <v>66867048</v>
      </c>
      <c r="Y44" s="177">
        <v>8766</v>
      </c>
      <c r="Z44" s="175">
        <v>8355</v>
      </c>
      <c r="AA44" s="138">
        <f t="shared" si="3"/>
        <v>73239930</v>
      </c>
      <c r="AD44" s="177">
        <v>8766</v>
      </c>
      <c r="AE44" s="175">
        <v>7697</v>
      </c>
      <c r="AF44" s="138">
        <f t="shared" si="4"/>
        <v>67471902</v>
      </c>
      <c r="AI44" s="177">
        <v>8766</v>
      </c>
      <c r="AJ44" s="175">
        <v>8032</v>
      </c>
      <c r="AK44" s="138">
        <f t="shared" si="5"/>
        <v>70408512</v>
      </c>
      <c r="AN44" s="177">
        <v>8766</v>
      </c>
      <c r="AO44" s="175">
        <v>7800</v>
      </c>
      <c r="AP44" s="138">
        <f t="shared" si="6"/>
        <v>68374800</v>
      </c>
      <c r="AS44" s="177">
        <v>8766</v>
      </c>
      <c r="AT44" s="175">
        <v>7874</v>
      </c>
      <c r="AU44" s="138">
        <f t="shared" si="7"/>
        <v>69023484</v>
      </c>
      <c r="AX44" s="177">
        <v>8766</v>
      </c>
      <c r="AY44" s="175">
        <v>8355</v>
      </c>
      <c r="AZ44" s="138">
        <f t="shared" si="8"/>
        <v>73239930</v>
      </c>
      <c r="BC44" s="177">
        <v>8766</v>
      </c>
      <c r="BD44" s="175">
        <v>8355</v>
      </c>
      <c r="BE44" s="138">
        <f t="shared" si="9"/>
        <v>73239930</v>
      </c>
    </row>
    <row r="45" spans="2:57" ht="25" customHeight="1">
      <c r="B45" s="142">
        <f t="shared" si="10"/>
        <v>16</v>
      </c>
      <c r="C45" s="143">
        <v>700.1</v>
      </c>
      <c r="D45" s="144">
        <v>700</v>
      </c>
      <c r="E45" s="145"/>
      <c r="F45" s="394" t="s">
        <v>112</v>
      </c>
      <c r="G45" s="394"/>
      <c r="H45" s="145" t="s">
        <v>113</v>
      </c>
      <c r="I45" s="178">
        <v>2248</v>
      </c>
      <c r="J45" s="147">
        <v>2724.0000000000005</v>
      </c>
      <c r="K45" s="437">
        <f t="shared" si="0"/>
        <v>6123552</v>
      </c>
      <c r="L45" s="438"/>
      <c r="O45" s="177">
        <v>2248</v>
      </c>
      <c r="P45" s="175">
        <v>2567</v>
      </c>
      <c r="Q45" s="138">
        <f t="shared" si="1"/>
        <v>5770616</v>
      </c>
      <c r="T45" s="177">
        <v>2248</v>
      </c>
      <c r="U45" s="175">
        <v>2487</v>
      </c>
      <c r="V45" s="138">
        <f t="shared" si="2"/>
        <v>5590776</v>
      </c>
      <c r="Y45" s="177">
        <v>2248</v>
      </c>
      <c r="Z45" s="175">
        <v>2724</v>
      </c>
      <c r="AA45" s="138">
        <f t="shared" si="3"/>
        <v>6123552</v>
      </c>
      <c r="AD45" s="177">
        <v>2248</v>
      </c>
      <c r="AE45" s="175">
        <v>2506</v>
      </c>
      <c r="AF45" s="138">
        <f t="shared" si="4"/>
        <v>5633488</v>
      </c>
      <c r="AI45" s="177">
        <v>2248</v>
      </c>
      <c r="AJ45" s="175">
        <v>2619</v>
      </c>
      <c r="AK45" s="138">
        <f t="shared" si="5"/>
        <v>5887512</v>
      </c>
      <c r="AN45" s="177">
        <v>2248</v>
      </c>
      <c r="AO45" s="175">
        <v>2600</v>
      </c>
      <c r="AP45" s="138">
        <f t="shared" si="6"/>
        <v>5844800</v>
      </c>
      <c r="AS45" s="177">
        <v>2248</v>
      </c>
      <c r="AT45" s="175">
        <v>2567</v>
      </c>
      <c r="AU45" s="138">
        <f t="shared" si="7"/>
        <v>5770616</v>
      </c>
      <c r="AX45" s="177">
        <v>2248</v>
      </c>
      <c r="AY45" s="175">
        <v>2724</v>
      </c>
      <c r="AZ45" s="138">
        <f t="shared" si="8"/>
        <v>6123552</v>
      </c>
      <c r="BC45" s="177">
        <v>2248</v>
      </c>
      <c r="BD45" s="175">
        <v>2724</v>
      </c>
      <c r="BE45" s="138">
        <f t="shared" si="9"/>
        <v>6123552</v>
      </c>
    </row>
    <row r="46" spans="2:57" ht="25" customHeight="1">
      <c r="B46" s="142">
        <f t="shared" si="10"/>
        <v>17</v>
      </c>
      <c r="C46" s="143" t="s">
        <v>114</v>
      </c>
      <c r="D46" s="144"/>
      <c r="E46" s="145"/>
      <c r="F46" s="394" t="s">
        <v>115</v>
      </c>
      <c r="G46" s="394"/>
      <c r="H46" s="145" t="s">
        <v>116</v>
      </c>
      <c r="I46" s="160">
        <v>562</v>
      </c>
      <c r="J46" s="147">
        <v>9909</v>
      </c>
      <c r="K46" s="437">
        <f t="shared" si="0"/>
        <v>5568858</v>
      </c>
      <c r="L46" s="438"/>
      <c r="O46" s="148">
        <v>562</v>
      </c>
      <c r="P46" s="175">
        <v>9339</v>
      </c>
      <c r="Q46" s="138">
        <f t="shared" si="1"/>
        <v>5248518</v>
      </c>
      <c r="T46" s="148">
        <v>562</v>
      </c>
      <c r="U46" s="175">
        <v>9047</v>
      </c>
      <c r="V46" s="138">
        <f t="shared" si="2"/>
        <v>5084414</v>
      </c>
      <c r="Y46" s="148">
        <v>562</v>
      </c>
      <c r="Z46" s="175">
        <v>9909</v>
      </c>
      <c r="AA46" s="138">
        <f t="shared" si="3"/>
        <v>5568858</v>
      </c>
      <c r="AD46" s="148">
        <v>562</v>
      </c>
      <c r="AE46" s="175">
        <v>9116</v>
      </c>
      <c r="AF46" s="138">
        <f t="shared" si="4"/>
        <v>5123192</v>
      </c>
      <c r="AI46" s="148">
        <v>562</v>
      </c>
      <c r="AJ46" s="175">
        <v>9526</v>
      </c>
      <c r="AK46" s="138">
        <f t="shared" si="5"/>
        <v>5353612</v>
      </c>
      <c r="AN46" s="148">
        <v>562</v>
      </c>
      <c r="AO46" s="175">
        <v>9700</v>
      </c>
      <c r="AP46" s="138">
        <f t="shared" si="6"/>
        <v>5451400</v>
      </c>
      <c r="AS46" s="148">
        <v>562</v>
      </c>
      <c r="AT46" s="175">
        <v>9338</v>
      </c>
      <c r="AU46" s="138">
        <f t="shared" si="7"/>
        <v>5247956</v>
      </c>
      <c r="AX46" s="148">
        <v>562</v>
      </c>
      <c r="AY46" s="175">
        <v>9909</v>
      </c>
      <c r="AZ46" s="138">
        <f t="shared" si="8"/>
        <v>5568858</v>
      </c>
      <c r="BC46" s="148">
        <v>562</v>
      </c>
      <c r="BD46" s="175">
        <v>9909</v>
      </c>
      <c r="BE46" s="138">
        <f t="shared" si="9"/>
        <v>5568858</v>
      </c>
    </row>
    <row r="47" spans="2:57" ht="56.25" customHeight="1">
      <c r="B47" s="142">
        <f t="shared" si="10"/>
        <v>18</v>
      </c>
      <c r="C47" s="143">
        <v>710.2</v>
      </c>
      <c r="D47" s="144">
        <v>710</v>
      </c>
      <c r="E47" s="145"/>
      <c r="F47" s="394" t="s">
        <v>117</v>
      </c>
      <c r="G47" s="394"/>
      <c r="H47" s="145" t="s">
        <v>116</v>
      </c>
      <c r="I47" s="160">
        <v>5</v>
      </c>
      <c r="J47" s="147">
        <v>792976</v>
      </c>
      <c r="K47" s="437">
        <f t="shared" si="0"/>
        <v>3964880</v>
      </c>
      <c r="L47" s="438"/>
      <c r="O47" s="148">
        <v>5</v>
      </c>
      <c r="P47" s="175">
        <v>747365</v>
      </c>
      <c r="Q47" s="138">
        <f t="shared" si="1"/>
        <v>3736825</v>
      </c>
      <c r="T47" s="148">
        <v>5</v>
      </c>
      <c r="U47" s="175">
        <v>723987</v>
      </c>
      <c r="V47" s="138">
        <f t="shared" si="2"/>
        <v>3619935</v>
      </c>
      <c r="Y47" s="148">
        <v>5</v>
      </c>
      <c r="Z47" s="175">
        <v>792976</v>
      </c>
      <c r="AA47" s="138">
        <f t="shared" si="3"/>
        <v>3964880</v>
      </c>
      <c r="AD47" s="148">
        <v>5</v>
      </c>
      <c r="AE47" s="175">
        <v>729538</v>
      </c>
      <c r="AF47" s="138">
        <f t="shared" si="4"/>
        <v>3647690</v>
      </c>
      <c r="AI47" s="148">
        <v>5</v>
      </c>
      <c r="AJ47" s="175">
        <v>762301</v>
      </c>
      <c r="AK47" s="138">
        <f t="shared" si="5"/>
        <v>3811505</v>
      </c>
      <c r="AN47" s="148">
        <v>5</v>
      </c>
      <c r="AO47" s="175">
        <v>740000</v>
      </c>
      <c r="AP47" s="138">
        <f t="shared" si="6"/>
        <v>3700000</v>
      </c>
      <c r="AS47" s="148">
        <v>5</v>
      </c>
      <c r="AT47" s="175">
        <v>747380</v>
      </c>
      <c r="AU47" s="138">
        <f t="shared" si="7"/>
        <v>3736900</v>
      </c>
      <c r="AX47" s="148">
        <v>5</v>
      </c>
      <c r="AY47" s="175">
        <v>792976</v>
      </c>
      <c r="AZ47" s="138">
        <f t="shared" si="8"/>
        <v>3964880</v>
      </c>
      <c r="BC47" s="148">
        <v>5</v>
      </c>
      <c r="BD47" s="175">
        <v>792976</v>
      </c>
      <c r="BE47" s="138">
        <f t="shared" si="9"/>
        <v>3964880</v>
      </c>
    </row>
    <row r="48" spans="2:57" ht="68.25" customHeight="1" thickBot="1">
      <c r="B48" s="142">
        <f t="shared" si="10"/>
        <v>19</v>
      </c>
      <c r="C48" s="152">
        <v>710.1</v>
      </c>
      <c r="D48" s="153">
        <v>710</v>
      </c>
      <c r="E48" s="154"/>
      <c r="F48" s="397" t="s">
        <v>118</v>
      </c>
      <c r="G48" s="397"/>
      <c r="H48" s="154" t="s">
        <v>116</v>
      </c>
      <c r="I48" s="179">
        <v>5</v>
      </c>
      <c r="J48" s="156">
        <v>667844</v>
      </c>
      <c r="K48" s="431">
        <f t="shared" si="0"/>
        <v>3339220</v>
      </c>
      <c r="L48" s="432"/>
      <c r="O48" s="148">
        <v>5</v>
      </c>
      <c r="P48" s="175">
        <v>629430</v>
      </c>
      <c r="Q48" s="138">
        <f t="shared" si="1"/>
        <v>3147150</v>
      </c>
      <c r="T48" s="148">
        <v>5</v>
      </c>
      <c r="U48" s="175">
        <v>609742</v>
      </c>
      <c r="V48" s="138">
        <f t="shared" si="2"/>
        <v>3048710</v>
      </c>
      <c r="Y48" s="148">
        <v>5</v>
      </c>
      <c r="Z48" s="175">
        <v>667844</v>
      </c>
      <c r="AA48" s="138">
        <f t="shared" si="3"/>
        <v>3339220</v>
      </c>
      <c r="AD48" s="148">
        <v>5</v>
      </c>
      <c r="AE48" s="175">
        <v>614416</v>
      </c>
      <c r="AF48" s="138">
        <f t="shared" si="4"/>
        <v>3072080</v>
      </c>
      <c r="AI48" s="148">
        <v>5</v>
      </c>
      <c r="AJ48" s="175">
        <v>642009</v>
      </c>
      <c r="AK48" s="138">
        <f t="shared" si="5"/>
        <v>3210045</v>
      </c>
      <c r="AN48" s="148">
        <v>5</v>
      </c>
      <c r="AO48" s="175">
        <v>630000</v>
      </c>
      <c r="AP48" s="138">
        <f t="shared" si="6"/>
        <v>3150000</v>
      </c>
      <c r="AS48" s="148">
        <v>5</v>
      </c>
      <c r="AT48" s="175">
        <v>629407</v>
      </c>
      <c r="AU48" s="138">
        <f t="shared" si="7"/>
        <v>3147035</v>
      </c>
      <c r="AX48" s="148">
        <v>5</v>
      </c>
      <c r="AY48" s="175">
        <v>667844</v>
      </c>
      <c r="AZ48" s="138">
        <f t="shared" si="8"/>
        <v>3339220</v>
      </c>
      <c r="BC48" s="148">
        <v>5</v>
      </c>
      <c r="BD48" s="175">
        <v>667844</v>
      </c>
      <c r="BE48" s="138">
        <f t="shared" si="9"/>
        <v>3339220</v>
      </c>
    </row>
    <row r="49" spans="2:57" ht="25" customHeight="1" thickBot="1">
      <c r="B49" s="180"/>
      <c r="C49" s="181"/>
      <c r="D49" s="181"/>
      <c r="E49" s="181"/>
      <c r="F49" s="181"/>
      <c r="G49" s="181"/>
      <c r="H49" s="181"/>
      <c r="I49" s="181"/>
      <c r="J49" s="181"/>
      <c r="K49" s="433">
        <f>SUM(K40:L48)</f>
        <v>960344745</v>
      </c>
      <c r="L49" s="434"/>
      <c r="Q49" s="166">
        <f>SUM(Q40:Q48)</f>
        <v>905102362</v>
      </c>
      <c r="V49" s="166">
        <f>SUM(V40:V48)</f>
        <v>876792738</v>
      </c>
      <c r="AA49" s="166">
        <f>SUM(AA40:AA48)</f>
        <v>892068224</v>
      </c>
      <c r="AF49" s="166">
        <f>SUM(AF40:AF48)</f>
        <v>883607871</v>
      </c>
      <c r="AK49" s="166">
        <f>SUM(AK40:AK48)</f>
        <v>923196841</v>
      </c>
      <c r="AP49" s="166">
        <f>SUM(AP40:AP48)</f>
        <v>874937000</v>
      </c>
      <c r="AU49" s="166">
        <f>SUM(AU40:AU48)</f>
        <v>905203446</v>
      </c>
      <c r="AZ49" s="166">
        <f>SUM(AZ40:AZ48)</f>
        <v>903251855</v>
      </c>
      <c r="BE49" s="166">
        <f>SUM(BE40:BE48)</f>
        <v>916684229</v>
      </c>
    </row>
    <row r="50" spans="2:57" ht="25" customHeight="1" thickBot="1">
      <c r="B50" s="411" t="s">
        <v>119</v>
      </c>
      <c r="C50" s="412"/>
      <c r="D50" s="412"/>
      <c r="E50" s="412"/>
      <c r="F50" s="412"/>
      <c r="G50" s="412"/>
      <c r="H50" s="412"/>
      <c r="I50" s="412"/>
      <c r="J50" s="412"/>
      <c r="K50" s="412"/>
      <c r="L50" s="413"/>
    </row>
    <row r="51" spans="2:57" ht="25" customHeight="1" thickBot="1">
      <c r="B51" s="182">
        <v>20</v>
      </c>
      <c r="C51" s="183"/>
      <c r="D51" s="184"/>
      <c r="E51" s="184"/>
      <c r="F51" s="435" t="s">
        <v>120</v>
      </c>
      <c r="G51" s="436"/>
      <c r="H51" s="185" t="s">
        <v>121</v>
      </c>
      <c r="I51" s="186">
        <v>7</v>
      </c>
      <c r="J51" s="187">
        <v>1000000</v>
      </c>
      <c r="K51" s="433">
        <f>+ROUND((I51*J51),0)</f>
        <v>7000000</v>
      </c>
      <c r="L51" s="434"/>
      <c r="O51" s="148">
        <v>7</v>
      </c>
      <c r="P51" s="138">
        <v>934715</v>
      </c>
      <c r="Q51" s="138">
        <f>(+ROUND((O51*P51),0))</f>
        <v>6543005</v>
      </c>
      <c r="T51" s="148">
        <v>7</v>
      </c>
      <c r="U51" s="138">
        <v>913000</v>
      </c>
      <c r="V51" s="138">
        <f>(+ROUND((T51*U51),0))</f>
        <v>6391000</v>
      </c>
      <c r="Y51" s="148">
        <v>7</v>
      </c>
      <c r="Z51" s="138">
        <v>1000000</v>
      </c>
      <c r="AA51" s="138">
        <f>(+ROUND((Y51*Z51),0))</f>
        <v>7000000</v>
      </c>
      <c r="AD51" s="148">
        <v>7</v>
      </c>
      <c r="AE51" s="138">
        <v>920000</v>
      </c>
      <c r="AF51" s="138">
        <f>(+ROUND((AD51*AE51),0))</f>
        <v>6440000</v>
      </c>
      <c r="AI51" s="148">
        <v>7</v>
      </c>
      <c r="AJ51" s="138">
        <v>961316</v>
      </c>
      <c r="AK51" s="138">
        <f>(+ROUND((AI51*AJ51),0))</f>
        <v>6729212</v>
      </c>
      <c r="AN51" s="148">
        <v>7</v>
      </c>
      <c r="AO51" s="138">
        <v>1000000</v>
      </c>
      <c r="AP51" s="138">
        <f>(+ROUND((AN51*AO51),0))</f>
        <v>7000000</v>
      </c>
      <c r="AS51" s="148">
        <v>7</v>
      </c>
      <c r="AT51" s="138">
        <v>942500</v>
      </c>
      <c r="AU51" s="138">
        <f>(+ROUND((AS51*AT51),0))</f>
        <v>6597500</v>
      </c>
      <c r="AX51" s="148">
        <v>7</v>
      </c>
      <c r="AY51" s="138">
        <v>1000000</v>
      </c>
      <c r="AZ51" s="138">
        <f>(+ROUND((AX51*AY51),0))</f>
        <v>7000000</v>
      </c>
      <c r="BC51" s="148">
        <v>7</v>
      </c>
      <c r="BD51" s="138">
        <v>1000000</v>
      </c>
      <c r="BE51" s="138">
        <f>(+ROUND((BC51*BD51),0))</f>
        <v>7000000</v>
      </c>
    </row>
    <row r="52" spans="2:57" ht="14.25" customHeight="1" thickBot="1">
      <c r="B52" s="405"/>
      <c r="C52" s="406"/>
      <c r="D52" s="406"/>
      <c r="E52" s="406"/>
      <c r="F52" s="406"/>
      <c r="G52" s="406"/>
      <c r="H52" s="406"/>
      <c r="I52" s="406"/>
      <c r="J52" s="406"/>
      <c r="K52" s="406"/>
      <c r="L52" s="407"/>
      <c r="O52" s="188"/>
      <c r="P52" s="165"/>
      <c r="Q52" s="165"/>
      <c r="T52" s="188"/>
      <c r="U52" s="165"/>
      <c r="V52" s="165"/>
      <c r="Y52" s="188"/>
      <c r="Z52" s="165"/>
      <c r="AA52" s="165"/>
      <c r="AD52" s="188"/>
      <c r="AE52" s="165"/>
      <c r="AF52" s="165"/>
      <c r="AI52" s="188"/>
      <c r="AJ52" s="165"/>
      <c r="AK52" s="165"/>
      <c r="AN52" s="188"/>
      <c r="AO52" s="165"/>
      <c r="AP52" s="165"/>
      <c r="AS52" s="188"/>
      <c r="AT52" s="165"/>
      <c r="AU52" s="165"/>
      <c r="AX52" s="188"/>
      <c r="AY52" s="165"/>
      <c r="AZ52" s="165"/>
      <c r="BC52" s="188"/>
      <c r="BD52" s="165"/>
      <c r="BE52" s="165"/>
    </row>
    <row r="53" spans="2:57" ht="27" customHeight="1" thickBot="1">
      <c r="B53" s="385" t="s">
        <v>122</v>
      </c>
      <c r="C53" s="386"/>
      <c r="D53" s="386"/>
      <c r="E53" s="386"/>
      <c r="F53" s="386"/>
      <c r="G53" s="386"/>
      <c r="H53" s="386"/>
      <c r="I53" s="386"/>
      <c r="J53" s="387"/>
      <c r="K53" s="388">
        <f>+K51+K49+K37+K29</f>
        <v>1111311461</v>
      </c>
      <c r="L53" s="389"/>
      <c r="Q53" s="189">
        <f>Q51+Q49+Q37+Q29</f>
        <v>1046824570</v>
      </c>
      <c r="V53" s="189">
        <f>V51+V49+V37+V29</f>
        <v>1014622445</v>
      </c>
      <c r="AA53" s="189">
        <f>AA51+AA49+AA37+AA29</f>
        <v>1039502968</v>
      </c>
      <c r="AF53" s="189">
        <f>AF51+AF49+AF37+AF29</f>
        <v>1022500179</v>
      </c>
      <c r="AK53" s="189">
        <f>AK51+AK49+AK37+AK29</f>
        <v>1068324818</v>
      </c>
      <c r="AP53" s="189">
        <f>AP51+AP49+AP37+AP29</f>
        <v>1015932120</v>
      </c>
      <c r="AU53" s="189">
        <f>AU51+AU49+AU37+AU29</f>
        <v>1047485378</v>
      </c>
      <c r="AZ53" s="189">
        <f>AZ51+AZ49+AZ37+AZ29</f>
        <v>1050189971</v>
      </c>
      <c r="BE53" s="189">
        <f>BE51+BE49+BE37+BE29</f>
        <v>1064945643</v>
      </c>
    </row>
    <row r="54" spans="2:57" ht="27" customHeight="1" thickBot="1">
      <c r="B54" s="390" t="s">
        <v>123</v>
      </c>
      <c r="C54" s="391"/>
      <c r="D54" s="391"/>
      <c r="E54" s="391"/>
      <c r="F54" s="391"/>
      <c r="G54" s="391"/>
      <c r="H54" s="391"/>
      <c r="I54" s="391"/>
      <c r="J54" s="391"/>
      <c r="K54" s="392">
        <v>6841220</v>
      </c>
      <c r="L54" s="393"/>
      <c r="Q54" s="138">
        <v>6841220</v>
      </c>
      <c r="V54" s="138">
        <v>6842139</v>
      </c>
      <c r="AA54" s="138">
        <v>6841220</v>
      </c>
      <c r="AF54" s="138">
        <v>6841220</v>
      </c>
      <c r="AK54" s="138">
        <v>6841220</v>
      </c>
      <c r="AP54" s="138">
        <v>6842139</v>
      </c>
      <c r="AU54" s="138">
        <v>6841220</v>
      </c>
      <c r="AZ54" s="138">
        <v>6841220</v>
      </c>
      <c r="BE54" s="138">
        <v>6841220</v>
      </c>
    </row>
    <row r="55" spans="2:57" ht="27" customHeight="1">
      <c r="B55" s="427" t="s">
        <v>124</v>
      </c>
      <c r="C55" s="428"/>
      <c r="D55" s="428"/>
      <c r="E55" s="428"/>
      <c r="F55" s="428"/>
      <c r="G55" s="428"/>
      <c r="H55" s="428"/>
      <c r="I55" s="428"/>
      <c r="J55" s="428"/>
      <c r="K55" s="429">
        <v>41060000</v>
      </c>
      <c r="L55" s="430"/>
      <c r="Q55" s="138">
        <v>41060</v>
      </c>
      <c r="V55" s="138">
        <v>41060</v>
      </c>
      <c r="AA55" s="138">
        <v>41060</v>
      </c>
      <c r="AF55" s="138">
        <v>41060</v>
      </c>
      <c r="AK55" s="138">
        <v>41060</v>
      </c>
      <c r="AP55" s="138">
        <v>41060</v>
      </c>
      <c r="AU55" s="138">
        <v>41060</v>
      </c>
      <c r="AZ55" s="138">
        <v>41060</v>
      </c>
      <c r="BE55" s="138">
        <v>41060</v>
      </c>
    </row>
    <row r="56" spans="2:57" s="190" customFormat="1" ht="27" customHeight="1" thickBot="1">
      <c r="B56" s="421" t="s">
        <v>125</v>
      </c>
      <c r="C56" s="422"/>
      <c r="D56" s="422"/>
      <c r="E56" s="422"/>
      <c r="F56" s="422"/>
      <c r="G56" s="422"/>
      <c r="H56" s="422"/>
      <c r="I56" s="422"/>
      <c r="J56" s="422"/>
      <c r="K56" s="423">
        <v>7801400</v>
      </c>
      <c r="L56" s="424"/>
      <c r="M56" s="112"/>
      <c r="N56" s="112"/>
      <c r="Q56" s="138">
        <v>7801400</v>
      </c>
      <c r="V56" s="138">
        <v>7801400</v>
      </c>
      <c r="AA56" s="138">
        <v>7801400</v>
      </c>
      <c r="AF56" s="138">
        <v>7801400</v>
      </c>
      <c r="AK56" s="138">
        <v>7801400</v>
      </c>
      <c r="AP56" s="138">
        <v>7801400</v>
      </c>
      <c r="AU56" s="138">
        <v>7801400</v>
      </c>
      <c r="AZ56" s="138">
        <v>7801400</v>
      </c>
      <c r="BE56" s="138">
        <v>7801400</v>
      </c>
    </row>
    <row r="57" spans="2:57" ht="40" customHeight="1" thickBot="1">
      <c r="B57" s="425" t="s">
        <v>126</v>
      </c>
      <c r="C57" s="426"/>
      <c r="D57" s="426"/>
      <c r="E57" s="426"/>
      <c r="F57" s="426"/>
      <c r="G57" s="426"/>
      <c r="H57" s="426"/>
      <c r="I57" s="426"/>
      <c r="J57" s="426"/>
      <c r="K57" s="374">
        <f>K55+K56</f>
        <v>48861400</v>
      </c>
      <c r="L57" s="375"/>
      <c r="O57" s="165"/>
      <c r="Q57" s="138">
        <v>48861400</v>
      </c>
      <c r="T57" s="165"/>
      <c r="V57" s="138">
        <v>48861400</v>
      </c>
      <c r="Y57" s="165"/>
      <c r="AA57" s="138">
        <v>48861400</v>
      </c>
      <c r="AD57" s="165"/>
      <c r="AF57" s="138">
        <v>48861400</v>
      </c>
      <c r="AI57" s="165"/>
      <c r="AK57" s="138">
        <v>48861400</v>
      </c>
      <c r="AN57" s="165"/>
      <c r="AP57" s="138">
        <v>48861400</v>
      </c>
      <c r="AS57" s="165"/>
      <c r="AU57" s="138">
        <v>48861400</v>
      </c>
      <c r="AX57" s="165"/>
      <c r="AZ57" s="138">
        <v>48861400</v>
      </c>
      <c r="BC57" s="165"/>
      <c r="BE57" s="138">
        <v>48861400</v>
      </c>
    </row>
    <row r="58" spans="2:57" ht="30" customHeight="1" thickBot="1">
      <c r="B58" s="372" t="s">
        <v>127</v>
      </c>
      <c r="C58" s="373"/>
      <c r="D58" s="373"/>
      <c r="E58" s="373"/>
      <c r="F58" s="373"/>
      <c r="G58" s="373"/>
      <c r="H58" s="373"/>
      <c r="I58" s="373"/>
      <c r="J58" s="373"/>
      <c r="K58" s="374">
        <f>K53+K54+K57</f>
        <v>1167014081</v>
      </c>
      <c r="L58" s="375"/>
      <c r="O58" s="165"/>
      <c r="Q58" s="138">
        <f>Q53+Q54+Q57</f>
        <v>1102527190</v>
      </c>
      <c r="T58" s="165"/>
      <c r="V58" s="138">
        <f>V53+V54+V57</f>
        <v>1070325984</v>
      </c>
      <c r="Y58" s="165"/>
      <c r="AA58" s="138">
        <f>AA53+AA54+AA57</f>
        <v>1095205588</v>
      </c>
      <c r="AD58" s="165"/>
      <c r="AF58" s="138">
        <f>AF53+AF54+AF57</f>
        <v>1078202799</v>
      </c>
      <c r="AI58" s="165"/>
      <c r="AK58" s="138">
        <f>AK53+AK54+AK57</f>
        <v>1124027438</v>
      </c>
      <c r="AN58" s="165"/>
      <c r="AP58" s="138">
        <f>AP53+AP54+AP57</f>
        <v>1071635659</v>
      </c>
      <c r="AS58" s="165"/>
      <c r="AU58" s="138">
        <f>AU53+AU54+AU57</f>
        <v>1103187998</v>
      </c>
      <c r="AX58" s="165"/>
      <c r="AZ58" s="138">
        <f>AZ53+AZ54+AZ57</f>
        <v>1105892591</v>
      </c>
      <c r="BC58" s="165"/>
      <c r="BE58" s="138">
        <f>BE53+BE54+BE57</f>
        <v>1120648263</v>
      </c>
    </row>
    <row r="59" spans="2:57" ht="25" customHeight="1" thickBot="1">
      <c r="B59" s="405"/>
      <c r="C59" s="406"/>
      <c r="D59" s="406"/>
      <c r="E59" s="406"/>
      <c r="F59" s="406"/>
      <c r="G59" s="406"/>
      <c r="H59" s="406"/>
      <c r="I59" s="406"/>
      <c r="J59" s="406"/>
      <c r="K59" s="406"/>
      <c r="L59" s="407"/>
      <c r="O59" s="188"/>
      <c r="P59" s="165"/>
      <c r="Q59" s="165"/>
      <c r="T59" s="188"/>
      <c r="U59" s="165"/>
      <c r="V59" s="165"/>
      <c r="Y59" s="188"/>
      <c r="Z59" s="165"/>
      <c r="AA59" s="165"/>
      <c r="AD59" s="188"/>
      <c r="AE59" s="165"/>
      <c r="AF59" s="165"/>
      <c r="AI59" s="188"/>
      <c r="AJ59" s="165"/>
      <c r="AK59" s="165"/>
      <c r="AN59" s="188"/>
      <c r="AO59" s="165"/>
      <c r="AP59" s="165"/>
      <c r="AS59" s="188"/>
      <c r="AT59" s="165"/>
      <c r="AU59" s="165"/>
      <c r="AX59" s="188"/>
      <c r="AY59" s="165"/>
      <c r="AZ59" s="165"/>
      <c r="BC59" s="188"/>
      <c r="BD59" s="165"/>
      <c r="BE59" s="165"/>
    </row>
    <row r="60" spans="2:57" s="128" customFormat="1" ht="35.15" customHeight="1" thickBot="1">
      <c r="B60" s="408" t="s">
        <v>128</v>
      </c>
      <c r="C60" s="409"/>
      <c r="D60" s="409"/>
      <c r="E60" s="409"/>
      <c r="F60" s="409"/>
      <c r="G60" s="409"/>
      <c r="H60" s="409"/>
      <c r="I60" s="409"/>
      <c r="J60" s="409"/>
      <c r="K60" s="409"/>
      <c r="L60" s="410"/>
      <c r="M60" s="112"/>
      <c r="N60" s="112"/>
    </row>
    <row r="61" spans="2:57" ht="25" customHeight="1" thickBot="1">
      <c r="B61" s="411" t="s">
        <v>129</v>
      </c>
      <c r="C61" s="412"/>
      <c r="D61" s="412"/>
      <c r="E61" s="412"/>
      <c r="F61" s="412"/>
      <c r="G61" s="412"/>
      <c r="H61" s="412"/>
      <c r="I61" s="412"/>
      <c r="J61" s="412"/>
      <c r="K61" s="412"/>
      <c r="L61" s="413"/>
    </row>
    <row r="62" spans="2:57" ht="46.5" customHeight="1" thickBot="1">
      <c r="B62" s="414" t="s">
        <v>130</v>
      </c>
      <c r="C62" s="415"/>
      <c r="D62" s="191">
        <v>112</v>
      </c>
      <c r="E62" s="416" t="s">
        <v>131</v>
      </c>
      <c r="F62" s="417"/>
      <c r="G62" s="417"/>
      <c r="H62" s="417"/>
      <c r="I62" s="417"/>
      <c r="J62" s="417"/>
      <c r="K62" s="417"/>
      <c r="L62" s="418"/>
    </row>
    <row r="63" spans="2:57" ht="25" customHeight="1">
      <c r="B63" s="131">
        <f>+B51+1</f>
        <v>21</v>
      </c>
      <c r="C63" s="132" t="s">
        <v>103</v>
      </c>
      <c r="D63" s="133">
        <v>310</v>
      </c>
      <c r="E63" s="134"/>
      <c r="F63" s="419" t="s">
        <v>104</v>
      </c>
      <c r="G63" s="420"/>
      <c r="H63" s="134" t="s">
        <v>105</v>
      </c>
      <c r="I63" s="192">
        <v>560</v>
      </c>
      <c r="J63" s="136">
        <v>1985</v>
      </c>
      <c r="K63" s="395">
        <f>+ROUND((I63*J63),0)</f>
        <v>1111600</v>
      </c>
      <c r="L63" s="396"/>
      <c r="O63" s="148">
        <v>560</v>
      </c>
      <c r="P63" s="138">
        <v>1862</v>
      </c>
      <c r="Q63" s="138">
        <f>(+ROUND((O63*P63),0))</f>
        <v>1042720</v>
      </c>
      <c r="T63" s="148">
        <v>560</v>
      </c>
      <c r="U63" s="138">
        <v>1812</v>
      </c>
      <c r="V63" s="138">
        <f>(+ROUND((T63*U63),0))</f>
        <v>1014720</v>
      </c>
      <c r="Y63" s="148">
        <v>560</v>
      </c>
      <c r="Z63" s="138">
        <v>1985</v>
      </c>
      <c r="AA63" s="138">
        <f>(+ROUND((Y63*Z63),0))</f>
        <v>1111600</v>
      </c>
      <c r="AD63" s="148">
        <v>560</v>
      </c>
      <c r="AE63" s="138">
        <v>1826</v>
      </c>
      <c r="AF63" s="138">
        <f>(+ROUND((AD63*AE63),0))</f>
        <v>1022560</v>
      </c>
      <c r="AI63" s="148">
        <v>560</v>
      </c>
      <c r="AJ63" s="138">
        <v>1908</v>
      </c>
      <c r="AK63" s="138">
        <f>(+ROUND((AI63*AJ63),0))</f>
        <v>1068480</v>
      </c>
      <c r="AN63" s="148">
        <v>560</v>
      </c>
      <c r="AO63" s="138">
        <v>1985</v>
      </c>
      <c r="AP63" s="138">
        <f>(+ROUND((AN63*AO63),0))</f>
        <v>1111600</v>
      </c>
      <c r="AS63" s="148">
        <v>560</v>
      </c>
      <c r="AT63" s="138">
        <v>1872</v>
      </c>
      <c r="AU63" s="138">
        <f>(+ROUND((AS63*AT63),0))</f>
        <v>1048320</v>
      </c>
      <c r="AX63" s="148">
        <v>560</v>
      </c>
      <c r="AY63" s="138">
        <v>1985</v>
      </c>
      <c r="AZ63" s="138">
        <f>(+ROUND((AX63*AY63),0))</f>
        <v>1111600</v>
      </c>
      <c r="BC63" s="148">
        <v>560</v>
      </c>
      <c r="BD63" s="138">
        <v>1985</v>
      </c>
      <c r="BE63" s="138">
        <f>(+ROUND((BC63*BD63),0))</f>
        <v>1111600</v>
      </c>
    </row>
    <row r="64" spans="2:57" ht="25" customHeight="1">
      <c r="B64" s="142">
        <f>+B63+1</f>
        <v>22</v>
      </c>
      <c r="C64" s="193" t="s">
        <v>77</v>
      </c>
      <c r="D64" s="194">
        <v>210</v>
      </c>
      <c r="E64" s="170"/>
      <c r="F64" s="394" t="s">
        <v>79</v>
      </c>
      <c r="G64" s="394"/>
      <c r="H64" s="145" t="s">
        <v>76</v>
      </c>
      <c r="I64" s="146">
        <v>550</v>
      </c>
      <c r="J64" s="147">
        <v>16149</v>
      </c>
      <c r="K64" s="395">
        <f>+ROUND((I64*J64),0)</f>
        <v>8881950</v>
      </c>
      <c r="L64" s="396"/>
      <c r="O64" s="148">
        <v>550</v>
      </c>
      <c r="P64" s="138">
        <v>15149</v>
      </c>
      <c r="Q64" s="138">
        <f>(+ROUND((O64*P64),0))</f>
        <v>8331950</v>
      </c>
      <c r="T64" s="148">
        <v>550</v>
      </c>
      <c r="U64" s="138">
        <v>14744</v>
      </c>
      <c r="V64" s="138">
        <f>(+ROUND((T64*U64),0))</f>
        <v>8109200</v>
      </c>
      <c r="Y64" s="148">
        <v>550</v>
      </c>
      <c r="Z64" s="138">
        <v>16149</v>
      </c>
      <c r="AA64" s="138">
        <f>(+ROUND((Y64*Z64),0))</f>
        <v>8881950</v>
      </c>
      <c r="AD64" s="148">
        <v>550</v>
      </c>
      <c r="AE64" s="138">
        <v>14857</v>
      </c>
      <c r="AF64" s="138">
        <f>(+ROUND((AD64*AE64),0))</f>
        <v>8171350</v>
      </c>
      <c r="AI64" s="148">
        <v>550</v>
      </c>
      <c r="AJ64" s="138">
        <v>15524</v>
      </c>
      <c r="AK64" s="138">
        <f>(+ROUND((AI64*AJ64),0))</f>
        <v>8538200</v>
      </c>
      <c r="AN64" s="148">
        <v>550</v>
      </c>
      <c r="AO64" s="138">
        <v>16149</v>
      </c>
      <c r="AP64" s="138">
        <f>(+ROUND((AN64*AO64),0))</f>
        <v>8881950</v>
      </c>
      <c r="AS64" s="148">
        <v>550</v>
      </c>
      <c r="AT64" s="138">
        <v>15220</v>
      </c>
      <c r="AU64" s="138">
        <f>(+ROUND((AS64*AT64),0))</f>
        <v>8371000</v>
      </c>
      <c r="AX64" s="148">
        <v>550</v>
      </c>
      <c r="AY64" s="138">
        <v>16149</v>
      </c>
      <c r="AZ64" s="138">
        <f>(+ROUND((AX64*AY64),0))</f>
        <v>8881950</v>
      </c>
      <c r="BC64" s="148">
        <v>550</v>
      </c>
      <c r="BD64" s="138">
        <v>16149</v>
      </c>
      <c r="BE64" s="138">
        <f>(+ROUND((BC64*BD64),0))</f>
        <v>8881950</v>
      </c>
    </row>
    <row r="65" spans="1:58" ht="25" customHeight="1" thickBot="1">
      <c r="B65" s="142">
        <f>+B64+1</f>
        <v>23</v>
      </c>
      <c r="C65" s="152" t="s">
        <v>132</v>
      </c>
      <c r="D65" s="153">
        <v>310</v>
      </c>
      <c r="E65" s="154"/>
      <c r="F65" s="397" t="s">
        <v>133</v>
      </c>
      <c r="G65" s="397"/>
      <c r="H65" s="154" t="s">
        <v>76</v>
      </c>
      <c r="I65" s="155">
        <v>84</v>
      </c>
      <c r="J65" s="156">
        <v>149497</v>
      </c>
      <c r="K65" s="398">
        <f>+ROUND((I65*J65),0)</f>
        <v>12557748</v>
      </c>
      <c r="L65" s="399"/>
      <c r="O65" s="148">
        <v>84</v>
      </c>
      <c r="P65" s="138">
        <v>140237</v>
      </c>
      <c r="Q65" s="138">
        <f>(+ROUND((O65*P65),0))</f>
        <v>11779908</v>
      </c>
      <c r="T65" s="148">
        <v>84</v>
      </c>
      <c r="U65" s="138">
        <v>136491</v>
      </c>
      <c r="V65" s="138">
        <f>(+ROUND((T65*U65),0))</f>
        <v>11465244</v>
      </c>
      <c r="Y65" s="148">
        <v>84</v>
      </c>
      <c r="Z65" s="138">
        <v>135000</v>
      </c>
      <c r="AA65" s="138">
        <f>(+ROUND((Y65*Z65),0))</f>
        <v>11340000</v>
      </c>
      <c r="AD65" s="148">
        <v>84</v>
      </c>
      <c r="AE65" s="138">
        <v>137537</v>
      </c>
      <c r="AF65" s="138">
        <f>(+ROUND((AD65*AE65),0))</f>
        <v>11553108</v>
      </c>
      <c r="AI65" s="148">
        <v>84</v>
      </c>
      <c r="AJ65" s="138">
        <v>143714</v>
      </c>
      <c r="AK65" s="138">
        <f>(+ROUND((AI65*AJ65),0))</f>
        <v>12071976</v>
      </c>
      <c r="AN65" s="148">
        <v>84</v>
      </c>
      <c r="AO65" s="138">
        <v>149497</v>
      </c>
      <c r="AP65" s="138">
        <f>(+ROUND((AN65*AO65),0))</f>
        <v>12557748</v>
      </c>
      <c r="AS65" s="148">
        <v>84</v>
      </c>
      <c r="AT65" s="138">
        <v>140899</v>
      </c>
      <c r="AU65" s="138">
        <f>(+ROUND((AS65*AT65),0))</f>
        <v>11835516</v>
      </c>
      <c r="AX65" s="148">
        <v>84</v>
      </c>
      <c r="AY65" s="138">
        <v>149497</v>
      </c>
      <c r="AZ65" s="138">
        <f>(+ROUND((AX65*AY65),0))</f>
        <v>12557748</v>
      </c>
      <c r="BC65" s="148">
        <v>84</v>
      </c>
      <c r="BD65" s="138">
        <v>149497</v>
      </c>
      <c r="BE65" s="138">
        <f>(+ROUND((BC65*BD65),0))</f>
        <v>12557748</v>
      </c>
    </row>
    <row r="66" spans="1:58" ht="25" customHeight="1" thickBot="1">
      <c r="B66" s="400" t="s">
        <v>85</v>
      </c>
      <c r="C66" s="401"/>
      <c r="D66" s="401"/>
      <c r="E66" s="401"/>
      <c r="F66" s="401"/>
      <c r="G66" s="401"/>
      <c r="H66" s="401"/>
      <c r="I66" s="401"/>
      <c r="J66" s="402"/>
      <c r="K66" s="403">
        <f>SUM(K63:L65)</f>
        <v>22551298</v>
      </c>
      <c r="L66" s="404"/>
      <c r="Q66" s="166">
        <f>SUM(Q63:Q65)</f>
        <v>21154578</v>
      </c>
      <c r="V66" s="166">
        <f>SUM(V63:V65)</f>
        <v>20589164</v>
      </c>
      <c r="AA66" s="166">
        <f>SUM(AA63:AA65)</f>
        <v>21333550</v>
      </c>
      <c r="AF66" s="166">
        <f>SUM(AF63:AF65)</f>
        <v>20747018</v>
      </c>
      <c r="AK66" s="166">
        <f>SUM(AK63:AK65)</f>
        <v>21678656</v>
      </c>
      <c r="AP66" s="166">
        <f>SUM(AP63:AP65)</f>
        <v>22551298</v>
      </c>
      <c r="AU66" s="166">
        <f>SUM(AU63:AU65)</f>
        <v>21254836</v>
      </c>
      <c r="AZ66" s="166">
        <f>SUM(AZ63:AZ65)</f>
        <v>22551298</v>
      </c>
      <c r="BE66" s="166">
        <f>SUM(BE63:BE65)</f>
        <v>22551298</v>
      </c>
    </row>
    <row r="67" spans="1:58" ht="25" customHeight="1" thickBot="1">
      <c r="B67" s="195"/>
      <c r="C67" s="196"/>
      <c r="D67" s="196"/>
      <c r="E67" s="196"/>
      <c r="F67" s="196"/>
      <c r="G67" s="196"/>
      <c r="H67" s="196"/>
      <c r="I67" s="196"/>
      <c r="J67" s="196"/>
      <c r="K67" s="383"/>
      <c r="L67" s="384"/>
    </row>
    <row r="68" spans="1:58" ht="25" customHeight="1" thickBot="1">
      <c r="B68" s="385" t="s">
        <v>122</v>
      </c>
      <c r="C68" s="386"/>
      <c r="D68" s="386"/>
      <c r="E68" s="386"/>
      <c r="F68" s="386"/>
      <c r="G68" s="386"/>
      <c r="H68" s="386"/>
      <c r="I68" s="386"/>
      <c r="J68" s="387"/>
      <c r="K68" s="388">
        <f>K66</f>
        <v>22551298</v>
      </c>
      <c r="L68" s="389"/>
      <c r="Q68" s="197">
        <f>Q66</f>
        <v>21154578</v>
      </c>
      <c r="V68" s="197">
        <f>V66</f>
        <v>20589164</v>
      </c>
      <c r="AA68" s="197">
        <f>AA66</f>
        <v>21333550</v>
      </c>
      <c r="AF68" s="197">
        <f>AF66</f>
        <v>20747018</v>
      </c>
      <c r="AK68" s="197">
        <f>AK66</f>
        <v>21678656</v>
      </c>
      <c r="AP68" s="197">
        <f>AP66</f>
        <v>22551298</v>
      </c>
      <c r="AU68" s="197">
        <f>AU66</f>
        <v>21254836</v>
      </c>
      <c r="AZ68" s="197">
        <f>AZ66</f>
        <v>22551298</v>
      </c>
      <c r="BE68" s="197">
        <f>BE66</f>
        <v>22551298</v>
      </c>
    </row>
    <row r="69" spans="1:58" ht="30" customHeight="1" thickBot="1">
      <c r="B69" s="390" t="s">
        <v>134</v>
      </c>
      <c r="C69" s="391"/>
      <c r="D69" s="391"/>
      <c r="E69" s="391"/>
      <c r="F69" s="391"/>
      <c r="G69" s="391"/>
      <c r="H69" s="391"/>
      <c r="I69" s="391"/>
      <c r="J69" s="391"/>
      <c r="K69" s="392">
        <v>2148701</v>
      </c>
      <c r="L69" s="393"/>
      <c r="Q69" s="138">
        <v>2148701</v>
      </c>
      <c r="V69" s="138">
        <v>2148701</v>
      </c>
      <c r="AA69" s="138">
        <v>2148701</v>
      </c>
      <c r="AF69" s="138">
        <v>2148701</v>
      </c>
      <c r="AK69" s="138">
        <v>2148701</v>
      </c>
      <c r="AP69" s="138">
        <v>2148701</v>
      </c>
      <c r="AU69" s="138">
        <v>2148701</v>
      </c>
      <c r="AZ69" s="138">
        <v>2148701</v>
      </c>
      <c r="BE69" s="138">
        <v>2148701</v>
      </c>
    </row>
    <row r="70" spans="1:58" ht="30" customHeight="1" thickBot="1">
      <c r="B70" s="372" t="s">
        <v>135</v>
      </c>
      <c r="C70" s="373"/>
      <c r="D70" s="373"/>
      <c r="E70" s="373"/>
      <c r="F70" s="373"/>
      <c r="G70" s="373"/>
      <c r="H70" s="373"/>
      <c r="I70" s="373"/>
      <c r="J70" s="373"/>
      <c r="K70" s="374">
        <f>K68+K69</f>
        <v>24699999</v>
      </c>
      <c r="L70" s="375"/>
      <c r="Q70" s="139">
        <f>Q68+Q69</f>
        <v>23303279</v>
      </c>
      <c r="V70" s="139">
        <f>V68+V69</f>
        <v>22737865</v>
      </c>
      <c r="AA70" s="139">
        <f>AA68+AA69</f>
        <v>23482251</v>
      </c>
      <c r="AF70" s="139">
        <f>AF68+AF69</f>
        <v>22895719</v>
      </c>
      <c r="AK70" s="139">
        <f>AK68+AK69</f>
        <v>23827357</v>
      </c>
      <c r="AP70" s="139">
        <f>AP68+AP69</f>
        <v>24699999</v>
      </c>
      <c r="AU70" s="139">
        <f>AU68+AU69</f>
        <v>23403537</v>
      </c>
      <c r="AZ70" s="139">
        <f>AZ68+AZ69</f>
        <v>24699999</v>
      </c>
      <c r="BE70" s="139">
        <f>BE68+BE69</f>
        <v>24699999</v>
      </c>
    </row>
    <row r="71" spans="1:58" ht="13.5" customHeight="1" thickBot="1">
      <c r="B71" s="198"/>
      <c r="Q71" s="201"/>
      <c r="V71" s="201"/>
      <c r="AA71" s="201"/>
      <c r="AF71" s="201"/>
      <c r="AK71" s="201"/>
      <c r="AP71" s="201"/>
      <c r="AU71" s="201"/>
      <c r="AZ71" s="201"/>
      <c r="BE71" s="201"/>
    </row>
    <row r="72" spans="1:58" ht="22.5" customHeight="1" thickBot="1">
      <c r="B72" s="372" t="s">
        <v>136</v>
      </c>
      <c r="C72" s="373"/>
      <c r="D72" s="373"/>
      <c r="E72" s="373"/>
      <c r="F72" s="373"/>
      <c r="G72" s="373"/>
      <c r="H72" s="373"/>
      <c r="I72" s="373"/>
      <c r="J72" s="373"/>
      <c r="K72" s="374">
        <f>ROUND(19%*5%*((K53+K68)/1.3),0)</f>
        <v>8285920</v>
      </c>
      <c r="L72" s="375"/>
      <c r="Q72" s="138">
        <f>ROUND(19%*5%*((Q53+Q68)/1.3),0)</f>
        <v>7804463</v>
      </c>
      <c r="V72" s="138">
        <f>ROUND(19%*5%*((V53+V68)/1.3),0)</f>
        <v>7565008</v>
      </c>
      <c r="AA72" s="138">
        <f>ROUND(19%*5%*((AA53+AA68)/1.3),0)</f>
        <v>7752267</v>
      </c>
      <c r="AF72" s="138">
        <f>ROUND(19%*5%*((AF53+AF68)/1.3),0)</f>
        <v>7623730</v>
      </c>
      <c r="AK72" s="138">
        <f>ROUND(19%*5%*((AK53+AK68)/1.3),0)</f>
        <v>7965410</v>
      </c>
      <c r="AP72" s="138">
        <f>ROUND(19%*5%*((AP53+AP68)/1.3),0)</f>
        <v>7588917</v>
      </c>
      <c r="AU72" s="138">
        <f>ROUND(19%*5%*((AU53+AU68)/1.3),0)</f>
        <v>7810025</v>
      </c>
      <c r="AZ72" s="138">
        <f>ROUND(19%*5%*((AZ53+AZ68)/1.3),0)</f>
        <v>7839263</v>
      </c>
      <c r="BE72" s="138">
        <f>ROUND(19%*5%*((BE53+BE68)/1.3),0)</f>
        <v>7947093</v>
      </c>
    </row>
    <row r="73" spans="1:58" s="246" customFormat="1" ht="30" customHeight="1" thickBot="1">
      <c r="B73" s="376" t="s">
        <v>137</v>
      </c>
      <c r="C73" s="377"/>
      <c r="D73" s="377"/>
      <c r="E73" s="377"/>
      <c r="F73" s="377"/>
      <c r="G73" s="377"/>
      <c r="H73" s="377"/>
      <c r="I73" s="377"/>
      <c r="J73" s="377"/>
      <c r="K73" s="378">
        <f>K58+K70+K72</f>
        <v>1200000000</v>
      </c>
      <c r="L73" s="379"/>
      <c r="M73" s="247"/>
      <c r="N73" s="247"/>
      <c r="Q73" s="248">
        <f>Q58+Q70+Q72</f>
        <v>1133634932</v>
      </c>
      <c r="R73" s="249" t="s">
        <v>138</v>
      </c>
      <c r="V73" s="248">
        <f>V58+V70+V72</f>
        <v>1100628857</v>
      </c>
      <c r="W73" s="250" t="s">
        <v>139</v>
      </c>
      <c r="AA73" s="248">
        <f>AA58+AA70+AA72</f>
        <v>1126440106</v>
      </c>
      <c r="AB73" s="249" t="s">
        <v>138</v>
      </c>
      <c r="AF73" s="248">
        <f>AF58+AF70+AF72</f>
        <v>1108722248</v>
      </c>
      <c r="AG73" s="251" t="s">
        <v>138</v>
      </c>
      <c r="AK73" s="248">
        <f>AK58+AK70+AK72</f>
        <v>1155820205</v>
      </c>
      <c r="AL73" s="249" t="s">
        <v>138</v>
      </c>
      <c r="AP73" s="248">
        <f>AP58+AP70+AP72</f>
        <v>1103924575</v>
      </c>
      <c r="AQ73" s="250" t="s">
        <v>139</v>
      </c>
      <c r="AU73" s="248">
        <f>AU58+AU70+AU72</f>
        <v>1134401560</v>
      </c>
      <c r="AV73" s="249" t="s">
        <v>138</v>
      </c>
      <c r="AZ73" s="248">
        <f>AZ58+AZ70+AZ72</f>
        <v>1138431853</v>
      </c>
      <c r="BA73" s="249" t="s">
        <v>138</v>
      </c>
      <c r="BE73" s="248">
        <f>BE58+BE70+BE72</f>
        <v>1153295355</v>
      </c>
      <c r="BF73" s="249" t="s">
        <v>138</v>
      </c>
    </row>
    <row r="74" spans="1:58" ht="23.25" customHeight="1">
      <c r="A74" s="112"/>
      <c r="B74" s="112"/>
      <c r="L74" s="112"/>
    </row>
    <row r="75" spans="1:58" ht="10" customHeight="1">
      <c r="A75" s="112"/>
      <c r="B75" s="112"/>
      <c r="L75" s="112"/>
    </row>
    <row r="76" spans="1:58" ht="15" customHeight="1">
      <c r="A76" s="112"/>
      <c r="B76" s="112"/>
      <c r="L76" s="112"/>
    </row>
    <row r="77" spans="1:58" ht="15" customHeight="1" thickBot="1">
      <c r="C77" s="112"/>
      <c r="D77" s="112"/>
      <c r="E77" s="112"/>
      <c r="F77" s="112"/>
      <c r="G77" s="112"/>
      <c r="O77" s="202"/>
      <c r="T77" s="202"/>
      <c r="Y77" s="202"/>
      <c r="AD77" s="202"/>
      <c r="AI77" s="202"/>
      <c r="AN77" s="202"/>
      <c r="AS77" s="202"/>
      <c r="AX77" s="202"/>
      <c r="BC77" s="202"/>
    </row>
    <row r="78" spans="1:58" ht="25" customHeight="1" thickBot="1">
      <c r="C78" s="112"/>
      <c r="D78" s="112"/>
      <c r="E78" s="112"/>
      <c r="F78" s="112"/>
      <c r="G78" s="112"/>
      <c r="H78" s="380" t="s">
        <v>58</v>
      </c>
      <c r="I78" s="381"/>
      <c r="J78" s="382"/>
      <c r="K78" s="203" t="s">
        <v>140</v>
      </c>
      <c r="O78" s="363" t="s">
        <v>58</v>
      </c>
      <c r="P78" s="364"/>
      <c r="Q78" s="204" t="s">
        <v>140</v>
      </c>
      <c r="R78" s="205"/>
      <c r="T78" s="363" t="s">
        <v>58</v>
      </c>
      <c r="U78" s="364"/>
      <c r="V78" s="204" t="s">
        <v>140</v>
      </c>
      <c r="W78" s="205"/>
      <c r="Y78" s="363" t="s">
        <v>58</v>
      </c>
      <c r="Z78" s="364"/>
      <c r="AA78" s="204" t="s">
        <v>140</v>
      </c>
      <c r="AB78" s="205"/>
      <c r="AD78" s="363" t="s">
        <v>58</v>
      </c>
      <c r="AE78" s="364"/>
      <c r="AF78" s="204" t="s">
        <v>140</v>
      </c>
      <c r="AG78" s="205"/>
      <c r="AI78" s="363" t="s">
        <v>58</v>
      </c>
      <c r="AJ78" s="364"/>
      <c r="AK78" s="204" t="s">
        <v>140</v>
      </c>
      <c r="AL78" s="205"/>
      <c r="AN78" s="363" t="s">
        <v>58</v>
      </c>
      <c r="AO78" s="364"/>
      <c r="AP78" s="204" t="s">
        <v>140</v>
      </c>
      <c r="AQ78" s="205"/>
      <c r="AS78" s="363" t="s">
        <v>58</v>
      </c>
      <c r="AT78" s="364"/>
      <c r="AU78" s="204" t="s">
        <v>140</v>
      </c>
      <c r="AV78" s="205"/>
      <c r="AX78" s="363" t="s">
        <v>58</v>
      </c>
      <c r="AY78" s="364"/>
      <c r="AZ78" s="204" t="s">
        <v>140</v>
      </c>
      <c r="BA78" s="205"/>
      <c r="BC78" s="363" t="s">
        <v>58</v>
      </c>
      <c r="BD78" s="364"/>
      <c r="BE78" s="204" t="s">
        <v>140</v>
      </c>
      <c r="BF78" s="205"/>
    </row>
    <row r="79" spans="1:58" ht="42" customHeight="1">
      <c r="C79" s="365" t="s">
        <v>141</v>
      </c>
      <c r="D79" s="366"/>
      <c r="E79" s="366"/>
      <c r="F79" s="366"/>
      <c r="G79" s="367"/>
      <c r="H79" s="368" t="s">
        <v>142</v>
      </c>
      <c r="I79" s="369"/>
      <c r="J79" s="89" t="s">
        <v>143</v>
      </c>
      <c r="K79" s="207">
        <v>0.2</v>
      </c>
      <c r="O79" s="208" t="s">
        <v>142</v>
      </c>
      <c r="P79" s="206" t="s">
        <v>143</v>
      </c>
      <c r="Q79" s="209">
        <v>0.2</v>
      </c>
      <c r="R79" s="210" t="s">
        <v>16</v>
      </c>
      <c r="T79" s="208" t="s">
        <v>142</v>
      </c>
      <c r="U79" s="206" t="s">
        <v>143</v>
      </c>
      <c r="V79" s="209">
        <v>0.2</v>
      </c>
      <c r="W79" s="210" t="s">
        <v>16</v>
      </c>
      <c r="Y79" s="208" t="s">
        <v>142</v>
      </c>
      <c r="Z79" s="206" t="s">
        <v>143</v>
      </c>
      <c r="AA79" s="209">
        <v>0.2</v>
      </c>
      <c r="AB79" s="210" t="s">
        <v>16</v>
      </c>
      <c r="AD79" s="208" t="s">
        <v>142</v>
      </c>
      <c r="AE79" s="206" t="s">
        <v>143</v>
      </c>
      <c r="AF79" s="209">
        <v>0.2</v>
      </c>
      <c r="AG79" s="210" t="s">
        <v>16</v>
      </c>
      <c r="AI79" s="208" t="s">
        <v>142</v>
      </c>
      <c r="AJ79" s="206" t="s">
        <v>143</v>
      </c>
      <c r="AK79" s="209">
        <v>0.2</v>
      </c>
      <c r="AL79" s="210" t="s">
        <v>16</v>
      </c>
      <c r="AN79" s="208" t="s">
        <v>142</v>
      </c>
      <c r="AO79" s="206" t="s">
        <v>143</v>
      </c>
      <c r="AP79" s="209">
        <v>0.2</v>
      </c>
      <c r="AQ79" s="210" t="s">
        <v>16</v>
      </c>
      <c r="AS79" s="208" t="s">
        <v>142</v>
      </c>
      <c r="AT79" s="206" t="s">
        <v>143</v>
      </c>
      <c r="AU79" s="209">
        <v>0.2</v>
      </c>
      <c r="AV79" s="210" t="s">
        <v>16</v>
      </c>
      <c r="AX79" s="208" t="s">
        <v>142</v>
      </c>
      <c r="AY79" s="206" t="s">
        <v>143</v>
      </c>
      <c r="AZ79" s="209">
        <v>0.2</v>
      </c>
      <c r="BA79" s="210" t="s">
        <v>16</v>
      </c>
      <c r="BC79" s="208" t="s">
        <v>142</v>
      </c>
      <c r="BD79" s="206" t="s">
        <v>143</v>
      </c>
      <c r="BE79" s="209">
        <v>0.2</v>
      </c>
      <c r="BF79" s="210" t="s">
        <v>16</v>
      </c>
    </row>
    <row r="80" spans="1:58" ht="27.75" customHeight="1">
      <c r="C80" s="348" t="s">
        <v>144</v>
      </c>
      <c r="D80" s="349"/>
      <c r="E80" s="349"/>
      <c r="F80" s="349"/>
      <c r="G80" s="350"/>
      <c r="H80" s="370" t="s">
        <v>145</v>
      </c>
      <c r="I80" s="371"/>
      <c r="J80" s="88" t="s">
        <v>146</v>
      </c>
      <c r="K80" s="212">
        <v>0.05</v>
      </c>
      <c r="O80" s="213" t="s">
        <v>145</v>
      </c>
      <c r="P80" s="211" t="s">
        <v>146</v>
      </c>
      <c r="Q80" s="214">
        <v>0.05</v>
      </c>
      <c r="R80" s="210" t="s">
        <v>16</v>
      </c>
      <c r="T80" s="213" t="s">
        <v>145</v>
      </c>
      <c r="U80" s="211" t="s">
        <v>146</v>
      </c>
      <c r="V80" s="214">
        <v>0.05</v>
      </c>
      <c r="W80" s="210" t="s">
        <v>16</v>
      </c>
      <c r="Y80" s="213" t="s">
        <v>145</v>
      </c>
      <c r="Z80" s="211" t="s">
        <v>146</v>
      </c>
      <c r="AA80" s="214">
        <v>0.05</v>
      </c>
      <c r="AB80" s="210" t="s">
        <v>16</v>
      </c>
      <c r="AD80" s="213" t="s">
        <v>145</v>
      </c>
      <c r="AE80" s="211" t="s">
        <v>146</v>
      </c>
      <c r="AF80" s="214">
        <v>0.05</v>
      </c>
      <c r="AG80" s="210" t="s">
        <v>16</v>
      </c>
      <c r="AI80" s="213" t="s">
        <v>145</v>
      </c>
      <c r="AJ80" s="211" t="s">
        <v>146</v>
      </c>
      <c r="AK80" s="214">
        <v>0.05</v>
      </c>
      <c r="AL80" s="210" t="s">
        <v>16</v>
      </c>
      <c r="AN80" s="213" t="s">
        <v>145</v>
      </c>
      <c r="AO80" s="211" t="s">
        <v>146</v>
      </c>
      <c r="AP80" s="214">
        <v>0.05</v>
      </c>
      <c r="AQ80" s="210" t="s">
        <v>16</v>
      </c>
      <c r="AS80" s="213" t="s">
        <v>145</v>
      </c>
      <c r="AT80" s="211" t="s">
        <v>146</v>
      </c>
      <c r="AU80" s="214">
        <v>0.05</v>
      </c>
      <c r="AV80" s="210" t="s">
        <v>16</v>
      </c>
      <c r="AX80" s="213" t="s">
        <v>145</v>
      </c>
      <c r="AY80" s="211" t="s">
        <v>146</v>
      </c>
      <c r="AZ80" s="214">
        <v>0.05</v>
      </c>
      <c r="BA80" s="210" t="s">
        <v>16</v>
      </c>
      <c r="BC80" s="213" t="s">
        <v>145</v>
      </c>
      <c r="BD80" s="211" t="s">
        <v>146</v>
      </c>
      <c r="BE80" s="214">
        <v>0.05</v>
      </c>
      <c r="BF80" s="210" t="s">
        <v>16</v>
      </c>
    </row>
    <row r="81" spans="3:58" ht="35.25" customHeight="1">
      <c r="C81" s="343" t="s">
        <v>147</v>
      </c>
      <c r="D81" s="344"/>
      <c r="E81" s="344"/>
      <c r="F81" s="344"/>
      <c r="G81" s="345"/>
      <c r="H81" s="346" t="s">
        <v>148</v>
      </c>
      <c r="I81" s="347"/>
      <c r="J81" s="88" t="s">
        <v>149</v>
      </c>
      <c r="K81" s="212">
        <v>0.05</v>
      </c>
      <c r="O81" s="215" t="s">
        <v>148</v>
      </c>
      <c r="P81" s="111" t="s">
        <v>149</v>
      </c>
      <c r="Q81" s="214">
        <v>0.05</v>
      </c>
      <c r="R81" s="210" t="s">
        <v>16</v>
      </c>
      <c r="T81" s="215" t="s">
        <v>148</v>
      </c>
      <c r="U81" s="111" t="s">
        <v>149</v>
      </c>
      <c r="V81" s="214">
        <v>0.05</v>
      </c>
      <c r="W81" s="210" t="s">
        <v>16</v>
      </c>
      <c r="Y81" s="215" t="s">
        <v>148</v>
      </c>
      <c r="Z81" s="111" t="s">
        <v>149</v>
      </c>
      <c r="AA81" s="214">
        <v>0.05</v>
      </c>
      <c r="AB81" s="210" t="s">
        <v>16</v>
      </c>
      <c r="AD81" s="215" t="s">
        <v>148</v>
      </c>
      <c r="AE81" s="111" t="s">
        <v>149</v>
      </c>
      <c r="AF81" s="214">
        <v>0.05</v>
      </c>
      <c r="AG81" s="210" t="s">
        <v>16</v>
      </c>
      <c r="AI81" s="215" t="s">
        <v>148</v>
      </c>
      <c r="AJ81" s="111" t="s">
        <v>149</v>
      </c>
      <c r="AK81" s="214">
        <v>0.05</v>
      </c>
      <c r="AL81" s="210" t="s">
        <v>16</v>
      </c>
      <c r="AN81" s="215" t="s">
        <v>148</v>
      </c>
      <c r="AO81" s="111" t="s">
        <v>149</v>
      </c>
      <c r="AP81" s="214">
        <v>0.05</v>
      </c>
      <c r="AQ81" s="210" t="s">
        <v>16</v>
      </c>
      <c r="AS81" s="215" t="s">
        <v>148</v>
      </c>
      <c r="AT81" s="111" t="s">
        <v>149</v>
      </c>
      <c r="AU81" s="214">
        <v>0.05</v>
      </c>
      <c r="AV81" s="210" t="s">
        <v>16</v>
      </c>
      <c r="AX81" s="215" t="s">
        <v>148</v>
      </c>
      <c r="AY81" s="111" t="s">
        <v>149</v>
      </c>
      <c r="AZ81" s="214">
        <v>0.05</v>
      </c>
      <c r="BA81" s="210" t="s">
        <v>16</v>
      </c>
      <c r="BC81" s="215" t="s">
        <v>148</v>
      </c>
      <c r="BD81" s="111" t="s">
        <v>149</v>
      </c>
      <c r="BE81" s="214">
        <v>0.05</v>
      </c>
      <c r="BF81" s="210" t="s">
        <v>16</v>
      </c>
    </row>
    <row r="82" spans="3:58" ht="27" customHeight="1" thickBot="1">
      <c r="C82" s="348" t="s">
        <v>150</v>
      </c>
      <c r="D82" s="349"/>
      <c r="E82" s="349"/>
      <c r="F82" s="349"/>
      <c r="G82" s="350"/>
      <c r="H82" s="351" t="s">
        <v>151</v>
      </c>
      <c r="I82" s="352"/>
      <c r="J82" s="357" t="s">
        <v>152</v>
      </c>
      <c r="K82" s="360">
        <f>SUM(K79:K81)</f>
        <v>0.3</v>
      </c>
      <c r="O82" s="216" t="s">
        <v>151</v>
      </c>
      <c r="P82" s="217" t="s">
        <v>153</v>
      </c>
      <c r="Q82" s="218">
        <v>0.3</v>
      </c>
      <c r="R82" s="210" t="s">
        <v>138</v>
      </c>
      <c r="T82" s="216" t="s">
        <v>151</v>
      </c>
      <c r="U82" s="217" t="s">
        <v>153</v>
      </c>
      <c r="V82" s="218">
        <v>0.3</v>
      </c>
      <c r="W82" s="210" t="s">
        <v>138</v>
      </c>
      <c r="Y82" s="216" t="s">
        <v>151</v>
      </c>
      <c r="Z82" s="217" t="s">
        <v>153</v>
      </c>
      <c r="AA82" s="218">
        <v>0.3</v>
      </c>
      <c r="AB82" s="210" t="s">
        <v>138</v>
      </c>
      <c r="AD82" s="216" t="s">
        <v>151</v>
      </c>
      <c r="AE82" s="217" t="s">
        <v>153</v>
      </c>
      <c r="AF82" s="218">
        <v>0.3</v>
      </c>
      <c r="AG82" s="210" t="s">
        <v>138</v>
      </c>
      <c r="AI82" s="216" t="s">
        <v>151</v>
      </c>
      <c r="AJ82" s="217" t="s">
        <v>153</v>
      </c>
      <c r="AK82" s="218">
        <v>0.3</v>
      </c>
      <c r="AL82" s="210" t="s">
        <v>138</v>
      </c>
      <c r="AN82" s="216" t="s">
        <v>151</v>
      </c>
      <c r="AO82" s="217" t="s">
        <v>153</v>
      </c>
      <c r="AP82" s="218">
        <v>0.3</v>
      </c>
      <c r="AQ82" s="210" t="s">
        <v>138</v>
      </c>
      <c r="AS82" s="216" t="s">
        <v>151</v>
      </c>
      <c r="AT82" s="217" t="s">
        <v>153</v>
      </c>
      <c r="AU82" s="218">
        <v>0.3</v>
      </c>
      <c r="AV82" s="210" t="s">
        <v>138</v>
      </c>
      <c r="AX82" s="216" t="s">
        <v>151</v>
      </c>
      <c r="AY82" s="217" t="s">
        <v>153</v>
      </c>
      <c r="AZ82" s="218">
        <v>0.3</v>
      </c>
      <c r="BA82" s="210" t="s">
        <v>138</v>
      </c>
      <c r="BC82" s="216" t="s">
        <v>151</v>
      </c>
      <c r="BD82" s="217" t="s">
        <v>153</v>
      </c>
      <c r="BE82" s="218">
        <v>0.3</v>
      </c>
      <c r="BF82" s="210" t="s">
        <v>138</v>
      </c>
    </row>
    <row r="83" spans="3:58" ht="30.75" customHeight="1" thickBot="1">
      <c r="C83" s="343" t="s">
        <v>154</v>
      </c>
      <c r="D83" s="344"/>
      <c r="E83" s="344"/>
      <c r="F83" s="344"/>
      <c r="G83" s="345"/>
      <c r="H83" s="353"/>
      <c r="I83" s="354"/>
      <c r="J83" s="358"/>
      <c r="K83" s="361"/>
      <c r="O83" s="219"/>
      <c r="P83" s="219"/>
      <c r="Q83" s="205"/>
      <c r="R83" s="220"/>
    </row>
    <row r="84" spans="3:58" ht="154" customHeight="1" thickBot="1">
      <c r="C84" s="343" t="s">
        <v>155</v>
      </c>
      <c r="D84" s="344"/>
      <c r="E84" s="344"/>
      <c r="F84" s="344"/>
      <c r="G84" s="345"/>
      <c r="H84" s="353"/>
      <c r="I84" s="354"/>
      <c r="J84" s="358"/>
      <c r="K84" s="361"/>
      <c r="O84" s="219"/>
      <c r="P84" s="219"/>
      <c r="Q84" s="205"/>
      <c r="R84" s="220"/>
      <c r="T84" s="337" t="s">
        <v>156</v>
      </c>
      <c r="U84" s="338"/>
      <c r="V84" s="338"/>
      <c r="W84" s="339"/>
      <c r="AN84" s="337" t="s">
        <v>156</v>
      </c>
      <c r="AO84" s="338"/>
      <c r="AP84" s="338"/>
      <c r="AQ84" s="339"/>
    </row>
    <row r="85" spans="3:58" ht="30" customHeight="1" thickBot="1">
      <c r="C85" s="340" t="s">
        <v>157</v>
      </c>
      <c r="D85" s="341"/>
      <c r="E85" s="341"/>
      <c r="F85" s="341"/>
      <c r="G85" s="342"/>
      <c r="H85" s="355"/>
      <c r="I85" s="356"/>
      <c r="J85" s="359"/>
      <c r="K85" s="362"/>
      <c r="O85" s="219"/>
      <c r="P85" s="219"/>
      <c r="Q85" s="205"/>
      <c r="R85" s="220"/>
    </row>
    <row r="86" spans="3:58" ht="30" customHeight="1" thickBot="1">
      <c r="C86" s="340" t="s">
        <v>158</v>
      </c>
      <c r="D86" s="341"/>
      <c r="E86" s="341"/>
      <c r="F86" s="341"/>
      <c r="G86" s="342"/>
    </row>
    <row r="87" spans="3:58" ht="83.5" customHeight="1" thickBot="1">
      <c r="C87" s="340" t="s">
        <v>159</v>
      </c>
      <c r="D87" s="341"/>
      <c r="E87" s="341"/>
      <c r="F87" s="341"/>
      <c r="G87" s="342"/>
      <c r="H87" s="112"/>
      <c r="I87" s="112"/>
      <c r="J87" s="112"/>
      <c r="K87" s="112"/>
      <c r="L87" s="112"/>
    </row>
    <row r="90" spans="3:58" ht="14.5">
      <c r="D90" s="87"/>
      <c r="F90" s="87"/>
      <c r="G90" s="87"/>
      <c r="H90" s="87"/>
      <c r="K90" s="87"/>
    </row>
    <row r="91" spans="3:58" ht="14.5">
      <c r="D91" s="87"/>
      <c r="F91" s="87"/>
      <c r="G91" s="87"/>
      <c r="H91" s="87"/>
      <c r="K91" s="87"/>
    </row>
    <row r="92" spans="3:58" ht="14.5">
      <c r="D92" s="87"/>
      <c r="F92" s="87"/>
      <c r="G92" s="87"/>
      <c r="H92" s="87"/>
      <c r="K92" s="87"/>
    </row>
    <row r="94" spans="3:58">
      <c r="G94" s="221"/>
      <c r="H94" s="222"/>
      <c r="I94" s="223"/>
      <c r="J94" s="223"/>
    </row>
    <row r="95" spans="3:58">
      <c r="G95" s="221"/>
      <c r="H95" s="222"/>
      <c r="I95" s="223"/>
      <c r="J95" s="223"/>
    </row>
    <row r="96" spans="3:58">
      <c r="G96" s="224"/>
      <c r="H96" s="222"/>
      <c r="I96" s="223"/>
      <c r="J96" s="223"/>
    </row>
    <row r="97" spans="7:10">
      <c r="G97" s="224"/>
      <c r="H97" s="222"/>
      <c r="I97" s="223"/>
      <c r="J97" s="223"/>
    </row>
    <row r="98" spans="7:10">
      <c r="G98" s="224"/>
      <c r="H98" s="222"/>
      <c r="I98" s="223"/>
      <c r="J98" s="223"/>
    </row>
    <row r="99" spans="7:10">
      <c r="G99" s="224"/>
      <c r="H99" s="222"/>
      <c r="I99" s="225"/>
      <c r="J99" s="223"/>
    </row>
    <row r="100" spans="7:10">
      <c r="G100" s="224"/>
      <c r="H100" s="222"/>
      <c r="I100" s="223"/>
      <c r="J100" s="223"/>
    </row>
    <row r="101" spans="7:10">
      <c r="G101" s="224"/>
      <c r="H101" s="222"/>
      <c r="I101" s="223"/>
      <c r="J101" s="223"/>
    </row>
    <row r="102" spans="7:10">
      <c r="G102" s="224"/>
      <c r="H102" s="222"/>
      <c r="I102" s="223"/>
      <c r="J102" s="223"/>
    </row>
    <row r="103" spans="7:10">
      <c r="G103" s="224"/>
      <c r="H103" s="222"/>
      <c r="I103" s="223"/>
      <c r="J103" s="223"/>
    </row>
    <row r="104" spans="7:10">
      <c r="G104" s="221"/>
      <c r="H104" s="222"/>
      <c r="I104" s="223"/>
      <c r="J104" s="223"/>
    </row>
    <row r="105" spans="7:10">
      <c r="G105" s="221"/>
      <c r="H105" s="222"/>
      <c r="I105" s="223"/>
      <c r="J105" s="223"/>
    </row>
  </sheetData>
  <mergeCells count="187">
    <mergeCell ref="B17:E17"/>
    <mergeCell ref="F17:G17"/>
    <mergeCell ref="I17:J17"/>
    <mergeCell ref="K17:L17"/>
    <mergeCell ref="B18:E18"/>
    <mergeCell ref="F18:G18"/>
    <mergeCell ref="I18:J18"/>
    <mergeCell ref="K18:L18"/>
    <mergeCell ref="B6:E6"/>
    <mergeCell ref="B9:L9"/>
    <mergeCell ref="B10:L10"/>
    <mergeCell ref="B11:L11"/>
    <mergeCell ref="B13:L13"/>
    <mergeCell ref="B14:L14"/>
    <mergeCell ref="J20:J22"/>
    <mergeCell ref="K20:L22"/>
    <mergeCell ref="O20:O21"/>
    <mergeCell ref="P20:P21"/>
    <mergeCell ref="Q20:Q21"/>
    <mergeCell ref="R20:R21"/>
    <mergeCell ref="AS18:AV18"/>
    <mergeCell ref="AX18:BA18"/>
    <mergeCell ref="BC18:BF18"/>
    <mergeCell ref="B19:L19"/>
    <mergeCell ref="B20:B22"/>
    <mergeCell ref="C20:C22"/>
    <mergeCell ref="D20:E20"/>
    <mergeCell ref="F20:G22"/>
    <mergeCell ref="H20:H22"/>
    <mergeCell ref="I20:I22"/>
    <mergeCell ref="O18:R18"/>
    <mergeCell ref="T18:W18"/>
    <mergeCell ref="Y18:AB18"/>
    <mergeCell ref="AD18:AG18"/>
    <mergeCell ref="AI18:AL18"/>
    <mergeCell ref="AN18:AQ18"/>
    <mergeCell ref="AO20:AO21"/>
    <mergeCell ref="AA20:AA21"/>
    <mergeCell ref="AB20:AB21"/>
    <mergeCell ref="AD20:AD21"/>
    <mergeCell ref="AE20:AE21"/>
    <mergeCell ref="AF20:AF21"/>
    <mergeCell ref="AG20:AG21"/>
    <mergeCell ref="T20:T21"/>
    <mergeCell ref="U20:U21"/>
    <mergeCell ref="V20:V21"/>
    <mergeCell ref="W20:W21"/>
    <mergeCell ref="Y20:Y21"/>
    <mergeCell ref="Z20:Z21"/>
    <mergeCell ref="BE20:BE21"/>
    <mergeCell ref="BF20:BF21"/>
    <mergeCell ref="D21:D22"/>
    <mergeCell ref="E21:E22"/>
    <mergeCell ref="B23:L23"/>
    <mergeCell ref="F24:G24"/>
    <mergeCell ref="K24:L24"/>
    <mergeCell ref="AX20:AX21"/>
    <mergeCell ref="AY20:AY21"/>
    <mergeCell ref="AZ20:AZ21"/>
    <mergeCell ref="BA20:BA21"/>
    <mergeCell ref="BC20:BC21"/>
    <mergeCell ref="BD20:BD21"/>
    <mergeCell ref="AP20:AP21"/>
    <mergeCell ref="AQ20:AQ21"/>
    <mergeCell ref="AS20:AS21"/>
    <mergeCell ref="AT20:AT21"/>
    <mergeCell ref="AU20:AU21"/>
    <mergeCell ref="AV20:AV21"/>
    <mergeCell ref="AI20:AI21"/>
    <mergeCell ref="AJ20:AJ21"/>
    <mergeCell ref="AK20:AK21"/>
    <mergeCell ref="AL20:AL21"/>
    <mergeCell ref="AN20:AN21"/>
    <mergeCell ref="F28:G28"/>
    <mergeCell ref="K28:L28"/>
    <mergeCell ref="B29:J29"/>
    <mergeCell ref="K29:L29"/>
    <mergeCell ref="B30:L30"/>
    <mergeCell ref="B31:C31"/>
    <mergeCell ref="E31:L31"/>
    <mergeCell ref="F25:G25"/>
    <mergeCell ref="K25:L25"/>
    <mergeCell ref="F26:G26"/>
    <mergeCell ref="K26:L26"/>
    <mergeCell ref="F27:G27"/>
    <mergeCell ref="K27:L27"/>
    <mergeCell ref="F35:G35"/>
    <mergeCell ref="K35:L35"/>
    <mergeCell ref="F36:G36"/>
    <mergeCell ref="K36:L36"/>
    <mergeCell ref="B37:J37"/>
    <mergeCell ref="K37:L37"/>
    <mergeCell ref="F32:G32"/>
    <mergeCell ref="K32:L32"/>
    <mergeCell ref="F33:G33"/>
    <mergeCell ref="K33:L33"/>
    <mergeCell ref="F34:G34"/>
    <mergeCell ref="K34:L34"/>
    <mergeCell ref="F42:G42"/>
    <mergeCell ref="K42:L42"/>
    <mergeCell ref="F43:G43"/>
    <mergeCell ref="K43:L43"/>
    <mergeCell ref="F44:G44"/>
    <mergeCell ref="K44:L44"/>
    <mergeCell ref="B38:L38"/>
    <mergeCell ref="B39:C39"/>
    <mergeCell ref="E39:L39"/>
    <mergeCell ref="F40:G40"/>
    <mergeCell ref="K40:L40"/>
    <mergeCell ref="F41:G41"/>
    <mergeCell ref="K41:L41"/>
    <mergeCell ref="F48:G48"/>
    <mergeCell ref="K48:L48"/>
    <mergeCell ref="K49:L49"/>
    <mergeCell ref="B50:L50"/>
    <mergeCell ref="F51:G51"/>
    <mergeCell ref="K51:L51"/>
    <mergeCell ref="F45:G45"/>
    <mergeCell ref="K45:L45"/>
    <mergeCell ref="F46:G46"/>
    <mergeCell ref="K46:L46"/>
    <mergeCell ref="F47:G47"/>
    <mergeCell ref="K47:L47"/>
    <mergeCell ref="B56:J56"/>
    <mergeCell ref="K56:L56"/>
    <mergeCell ref="B57:J57"/>
    <mergeCell ref="K57:L57"/>
    <mergeCell ref="B58:J58"/>
    <mergeCell ref="K58:L58"/>
    <mergeCell ref="B52:L52"/>
    <mergeCell ref="B53:J53"/>
    <mergeCell ref="K53:L53"/>
    <mergeCell ref="B54:J54"/>
    <mergeCell ref="K54:L54"/>
    <mergeCell ref="B55:J55"/>
    <mergeCell ref="K55:L55"/>
    <mergeCell ref="F64:G64"/>
    <mergeCell ref="K64:L64"/>
    <mergeCell ref="F65:G65"/>
    <mergeCell ref="K65:L65"/>
    <mergeCell ref="B66:J66"/>
    <mergeCell ref="K66:L66"/>
    <mergeCell ref="B59:L59"/>
    <mergeCell ref="B60:L60"/>
    <mergeCell ref="B61:L61"/>
    <mergeCell ref="B62:C62"/>
    <mergeCell ref="E62:L62"/>
    <mergeCell ref="F63:G63"/>
    <mergeCell ref="K63:L63"/>
    <mergeCell ref="B72:J72"/>
    <mergeCell ref="K72:L72"/>
    <mergeCell ref="B73:J73"/>
    <mergeCell ref="K73:L73"/>
    <mergeCell ref="H78:J78"/>
    <mergeCell ref="O78:P78"/>
    <mergeCell ref="K67:L67"/>
    <mergeCell ref="B68:J68"/>
    <mergeCell ref="K68:L68"/>
    <mergeCell ref="B69:J69"/>
    <mergeCell ref="K69:L69"/>
    <mergeCell ref="B70:J70"/>
    <mergeCell ref="K70:L70"/>
    <mergeCell ref="AX78:AY78"/>
    <mergeCell ref="BC78:BD78"/>
    <mergeCell ref="C79:G79"/>
    <mergeCell ref="H79:I79"/>
    <mergeCell ref="C80:G80"/>
    <mergeCell ref="H80:I80"/>
    <mergeCell ref="T78:U78"/>
    <mergeCell ref="Y78:Z78"/>
    <mergeCell ref="AD78:AE78"/>
    <mergeCell ref="AI78:AJ78"/>
    <mergeCell ref="AN78:AO78"/>
    <mergeCell ref="AS78:AT78"/>
    <mergeCell ref="T84:W84"/>
    <mergeCell ref="AN84:AQ84"/>
    <mergeCell ref="C85:G85"/>
    <mergeCell ref="C86:G86"/>
    <mergeCell ref="C87:G87"/>
    <mergeCell ref="C81:G81"/>
    <mergeCell ref="H81:I81"/>
    <mergeCell ref="C82:G82"/>
    <mergeCell ref="H82:I85"/>
    <mergeCell ref="J82:J85"/>
    <mergeCell ref="K82:K85"/>
    <mergeCell ref="C83:G83"/>
    <mergeCell ref="C84:G84"/>
  </mergeCells>
  <printOptions horizontalCentered="1"/>
  <pageMargins left="0.31496062992125984" right="0.31496062992125984" top="0.39370078740157483" bottom="0.39370078740157483" header="0.31496062992125984" footer="0.31496062992125984"/>
  <pageSetup scale="41" fitToHeight="0" orientation="portrait" r:id="rId1"/>
  <rowBreaks count="1" manualBreakCount="1">
    <brk id="66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BD08B-79C2-4F5F-971D-9D32A598F5DD}">
  <sheetPr>
    <tabColor rgb="FFFF0000"/>
    <pageSetUpPr fitToPage="1"/>
  </sheetPr>
  <dimension ref="A1:AK67"/>
  <sheetViews>
    <sheetView showGridLines="0" topLeftCell="A23" zoomScale="55" zoomScaleNormal="55" workbookViewId="0">
      <selection activeCell="I34" sqref="I34"/>
    </sheetView>
  </sheetViews>
  <sheetFormatPr baseColWidth="10" defaultColWidth="11.453125" defaultRowHeight="25.5" customHeight="1"/>
  <cols>
    <col min="1" max="1" width="2.7265625" style="26" customWidth="1"/>
    <col min="2" max="2" width="20.54296875" style="26" customWidth="1"/>
    <col min="3" max="3" width="15.7265625" style="26" customWidth="1"/>
    <col min="4" max="4" width="50" style="26" customWidth="1"/>
    <col min="5" max="5" width="21" style="26" customWidth="1"/>
    <col min="6" max="6" width="25.54296875" style="26" customWidth="1"/>
    <col min="7" max="7" width="22.7265625" style="26" customWidth="1"/>
    <col min="8" max="8" width="17.453125" style="26" customWidth="1"/>
    <col min="9" max="9" width="18.453125" style="26" customWidth="1"/>
    <col min="10" max="10" width="30" style="30" customWidth="1"/>
    <col min="11" max="11" width="17.26953125" style="30" customWidth="1"/>
    <col min="12" max="12" width="18.26953125" style="29" customWidth="1"/>
    <col min="13" max="13" width="57" style="29" customWidth="1"/>
    <col min="14" max="14" width="18.26953125" style="29" customWidth="1"/>
    <col min="15" max="15" width="23.54296875" style="29" customWidth="1"/>
    <col min="16" max="19" width="16.26953125" style="29" customWidth="1"/>
    <col min="20" max="21" width="28.7265625" style="29" customWidth="1"/>
    <col min="22" max="25" width="16.26953125" style="29" customWidth="1"/>
    <col min="26" max="27" width="16.26953125" style="29" hidden="1" customWidth="1"/>
    <col min="28" max="28" width="13.7265625" style="28" hidden="1" customWidth="1"/>
    <col min="29" max="29" width="22.26953125" style="27" hidden="1" customWidth="1"/>
    <col min="30" max="30" width="22.26953125" style="25" hidden="1" customWidth="1"/>
    <col min="31" max="31" width="23.26953125" style="25" hidden="1" customWidth="1"/>
    <col min="32" max="32" width="22.26953125" style="25" hidden="1" customWidth="1"/>
    <col min="33" max="33" width="22.26953125" style="26" hidden="1" customWidth="1"/>
    <col min="34" max="34" width="22.26953125" style="24" hidden="1" customWidth="1"/>
    <col min="35" max="35" width="22.26953125" style="26" hidden="1" customWidth="1"/>
    <col min="36" max="36" width="22.26953125" style="25" hidden="1" customWidth="1"/>
    <col min="37" max="37" width="22.26953125" style="24" hidden="1" customWidth="1"/>
    <col min="38" max="16384" width="11.453125" style="24"/>
  </cols>
  <sheetData>
    <row r="1" spans="1:37" ht="25.5" customHeight="1">
      <c r="B1" s="529" t="s">
        <v>0</v>
      </c>
      <c r="C1" s="529"/>
      <c r="D1" s="529"/>
      <c r="E1" s="529"/>
      <c r="F1" s="529"/>
      <c r="G1" s="529"/>
      <c r="H1" s="529"/>
      <c r="I1" s="529"/>
      <c r="J1" s="529"/>
      <c r="K1" s="85"/>
    </row>
    <row r="2" spans="1:37" ht="25.5" customHeight="1">
      <c r="B2" s="530" t="s">
        <v>1</v>
      </c>
      <c r="C2" s="530"/>
      <c r="D2" s="530"/>
      <c r="E2" s="530"/>
      <c r="F2" s="530"/>
      <c r="G2" s="530"/>
      <c r="H2" s="530"/>
      <c r="I2" s="530"/>
      <c r="J2" s="530"/>
      <c r="K2" s="84"/>
    </row>
    <row r="3" spans="1:37" ht="25.5" customHeight="1">
      <c r="B3" s="531" t="s">
        <v>160</v>
      </c>
      <c r="C3" s="531"/>
      <c r="D3" s="531"/>
      <c r="E3" s="531"/>
      <c r="F3" s="531"/>
      <c r="G3" s="531"/>
      <c r="H3" s="531"/>
      <c r="I3" s="531"/>
      <c r="J3" s="531"/>
      <c r="K3" s="83"/>
      <c r="AD3" s="47"/>
    </row>
    <row r="4" spans="1:37" ht="25.5" customHeight="1" thickBot="1">
      <c r="B4" s="62"/>
      <c r="C4" s="59"/>
      <c r="D4" s="59"/>
      <c r="E4" s="59"/>
      <c r="F4" s="59"/>
      <c r="G4" s="59"/>
      <c r="H4" s="59"/>
      <c r="I4" s="59"/>
      <c r="J4" s="226"/>
      <c r="K4" s="59"/>
    </row>
    <row r="5" spans="1:37" ht="25.5" customHeight="1">
      <c r="B5" s="532" t="s">
        <v>161</v>
      </c>
      <c r="C5" s="534" t="s">
        <v>162</v>
      </c>
      <c r="D5" s="535"/>
      <c r="E5" s="535"/>
      <c r="F5" s="535"/>
      <c r="G5" s="535"/>
      <c r="H5" s="535"/>
      <c r="I5" s="535"/>
      <c r="J5" s="227">
        <v>45516</v>
      </c>
      <c r="K5" s="79"/>
    </row>
    <row r="6" spans="1:37" ht="25.5" customHeight="1">
      <c r="B6" s="533"/>
      <c r="C6" s="536" t="s">
        <v>163</v>
      </c>
      <c r="D6" s="536"/>
      <c r="E6" s="536"/>
      <c r="F6" s="536"/>
      <c r="G6" s="536"/>
      <c r="H6" s="536"/>
      <c r="I6" s="72" t="s">
        <v>164</v>
      </c>
      <c r="J6" s="228">
        <v>4064.51</v>
      </c>
      <c r="K6" s="82"/>
      <c r="M6"/>
      <c r="N6"/>
      <c r="O6"/>
      <c r="P6"/>
      <c r="Q6"/>
      <c r="R6"/>
    </row>
    <row r="7" spans="1:37" ht="25.5" customHeight="1">
      <c r="B7" s="537">
        <v>1</v>
      </c>
      <c r="C7" s="75"/>
      <c r="D7" s="75"/>
      <c r="E7" s="75"/>
      <c r="F7" s="75"/>
      <c r="G7" s="75"/>
      <c r="H7" s="75"/>
      <c r="I7" s="75" t="s">
        <v>165</v>
      </c>
      <c r="J7" s="229" t="s">
        <v>166</v>
      </c>
      <c r="K7" s="81"/>
      <c r="M7"/>
      <c r="N7"/>
      <c r="O7"/>
      <c r="P7"/>
      <c r="Q7"/>
      <c r="R7"/>
    </row>
    <row r="8" spans="1:37" ht="25.5" customHeight="1" thickBot="1">
      <c r="B8" s="538"/>
      <c r="C8" s="539" t="s">
        <v>167</v>
      </c>
      <c r="D8" s="539"/>
      <c r="E8" s="93"/>
      <c r="F8" s="540" t="s">
        <v>168</v>
      </c>
      <c r="G8" s="540"/>
      <c r="H8" s="540"/>
      <c r="I8" s="540"/>
      <c r="J8" s="541"/>
      <c r="K8" s="80"/>
      <c r="M8"/>
      <c r="N8"/>
      <c r="O8"/>
      <c r="P8"/>
      <c r="Q8"/>
      <c r="R8"/>
    </row>
    <row r="9" spans="1:37" ht="25.5" customHeight="1" thickBot="1">
      <c r="B9" s="62"/>
      <c r="C9" s="59"/>
      <c r="D9" s="59"/>
      <c r="E9" s="59"/>
      <c r="F9" s="59"/>
      <c r="G9" s="59"/>
      <c r="H9" s="59"/>
      <c r="I9" s="59"/>
      <c r="J9" s="59"/>
      <c r="K9" s="60"/>
      <c r="M9"/>
      <c r="N9"/>
      <c r="O9"/>
      <c r="P9"/>
      <c r="Q9"/>
      <c r="R9"/>
    </row>
    <row r="10" spans="1:37" ht="25.5" customHeight="1">
      <c r="B10" s="542" t="s">
        <v>169</v>
      </c>
      <c r="C10" s="543"/>
      <c r="D10" s="543"/>
      <c r="E10" s="543"/>
      <c r="F10" s="543"/>
      <c r="G10" s="543"/>
      <c r="H10" s="543"/>
      <c r="I10" s="543"/>
      <c r="J10" s="544"/>
      <c r="K10" s="79"/>
      <c r="M10"/>
      <c r="N10"/>
      <c r="O10"/>
      <c r="P10"/>
      <c r="Q10"/>
      <c r="R10"/>
    </row>
    <row r="11" spans="1:37" ht="25.5" customHeight="1">
      <c r="B11" s="76"/>
      <c r="C11" s="74"/>
      <c r="D11" s="73"/>
      <c r="E11" s="73"/>
      <c r="F11" s="73"/>
      <c r="G11" s="73"/>
      <c r="H11" s="73"/>
      <c r="I11" s="72" t="s">
        <v>170</v>
      </c>
      <c r="J11" s="230">
        <f>COUNT(F28:F36)</f>
        <v>5</v>
      </c>
      <c r="K11" s="78"/>
      <c r="M11"/>
      <c r="N11"/>
      <c r="O11"/>
      <c r="P11"/>
      <c r="Q11"/>
      <c r="R11"/>
    </row>
    <row r="12" spans="1:37" ht="28.5" customHeight="1">
      <c r="B12" s="77"/>
      <c r="C12" s="74"/>
      <c r="D12" s="73"/>
      <c r="E12" s="73"/>
      <c r="F12" s="73"/>
      <c r="G12" s="73"/>
      <c r="H12" s="73"/>
      <c r="I12" s="72" t="s">
        <v>171</v>
      </c>
      <c r="J12" s="231">
        <f>MIN(F28:F36)</f>
        <v>1108722248</v>
      </c>
      <c r="K12" s="63"/>
      <c r="M12"/>
      <c r="N12"/>
      <c r="O12"/>
      <c r="P12"/>
      <c r="Q12"/>
      <c r="R12"/>
    </row>
    <row r="13" spans="1:37" ht="39.75" customHeight="1">
      <c r="B13" s="77"/>
      <c r="C13" s="74"/>
      <c r="D13" s="73"/>
      <c r="E13" s="73"/>
      <c r="F13" s="73"/>
      <c r="G13" s="73"/>
      <c r="H13" s="73"/>
      <c r="I13" s="72" t="s">
        <v>172</v>
      </c>
      <c r="J13" s="231">
        <f>MAX(F28:F36)</f>
        <v>1155820205</v>
      </c>
      <c r="K13" s="63"/>
      <c r="M13"/>
      <c r="N13"/>
      <c r="O13"/>
      <c r="P13"/>
      <c r="Q13"/>
      <c r="R13"/>
    </row>
    <row r="14" spans="1:37" ht="25.5" customHeight="1">
      <c r="B14" s="76"/>
      <c r="C14" s="74"/>
      <c r="D14" s="73"/>
      <c r="E14" s="73"/>
      <c r="F14" s="73"/>
      <c r="G14" s="73"/>
      <c r="H14" s="73"/>
      <c r="I14" s="72" t="s">
        <v>173</v>
      </c>
      <c r="J14" s="231">
        <f>AVERAGE(F28:F36)</f>
        <v>1132763194.4000001</v>
      </c>
      <c r="K14" s="63"/>
      <c r="M14"/>
      <c r="N14"/>
      <c r="O14"/>
      <c r="P14"/>
      <c r="Q14"/>
      <c r="R14"/>
    </row>
    <row r="15" spans="1:37" s="25" customFormat="1" ht="25.5" customHeight="1">
      <c r="A15" s="26"/>
      <c r="B15" s="76"/>
      <c r="C15" s="74"/>
      <c r="D15" s="73"/>
      <c r="E15" s="73"/>
      <c r="F15" s="73"/>
      <c r="G15" s="73"/>
      <c r="H15" s="73"/>
      <c r="I15" s="72" t="s">
        <v>174</v>
      </c>
      <c r="J15" s="231">
        <f>MEDIAN(F28:F36)</f>
        <v>1134401560</v>
      </c>
      <c r="K15" s="63"/>
      <c r="L15" s="29"/>
      <c r="M15"/>
      <c r="N15"/>
      <c r="O15"/>
      <c r="P15"/>
      <c r="Q15"/>
      <c r="R15"/>
      <c r="S15" s="29"/>
      <c r="T15" s="29"/>
      <c r="U15" s="29"/>
      <c r="V15" s="29"/>
      <c r="W15" s="29"/>
      <c r="X15" s="29"/>
      <c r="Y15" s="29"/>
      <c r="Z15" s="29"/>
      <c r="AA15" s="29"/>
      <c r="AB15" s="28"/>
      <c r="AC15" s="27"/>
      <c r="AG15" s="26"/>
      <c r="AH15" s="24"/>
      <c r="AI15" s="26"/>
      <c r="AK15" s="24"/>
    </row>
    <row r="16" spans="1:37" s="25" customFormat="1" ht="25.5" customHeight="1">
      <c r="A16" s="26"/>
      <c r="B16" s="232"/>
      <c r="C16" s="233"/>
      <c r="D16" s="234"/>
      <c r="E16" s="234"/>
      <c r="F16" s="234"/>
      <c r="G16" s="234"/>
      <c r="H16" s="234"/>
      <c r="I16" s="235" t="s">
        <v>175</v>
      </c>
      <c r="J16" s="236">
        <f>_xlfn.STDEV.P(F28:F36)</f>
        <v>15390855.861147016</v>
      </c>
      <c r="K16" s="63"/>
      <c r="L16" s="29"/>
      <c r="M16"/>
      <c r="N16"/>
      <c r="O16"/>
      <c r="P16"/>
      <c r="Q16"/>
      <c r="R16"/>
      <c r="S16" s="29"/>
      <c r="T16" s="29"/>
      <c r="U16" s="29"/>
      <c r="V16" s="29"/>
      <c r="W16" s="29"/>
      <c r="X16" s="29"/>
      <c r="Y16" s="29"/>
      <c r="Z16" s="29"/>
      <c r="AA16" s="29"/>
      <c r="AB16" s="28"/>
      <c r="AC16" s="27"/>
      <c r="AG16" s="26"/>
      <c r="AH16" s="24"/>
      <c r="AI16" s="26"/>
      <c r="AK16" s="24"/>
    </row>
    <row r="17" spans="1:37" s="25" customFormat="1" ht="25.5" customHeight="1">
      <c r="A17" s="26"/>
      <c r="B17" s="232"/>
      <c r="C17" s="233"/>
      <c r="D17" s="234"/>
      <c r="E17" s="234"/>
      <c r="F17" s="234"/>
      <c r="G17" s="234"/>
      <c r="H17" s="234"/>
      <c r="I17" s="235" t="s">
        <v>176</v>
      </c>
      <c r="J17" s="236">
        <f>J15-J16</f>
        <v>1119010704.1388531</v>
      </c>
      <c r="K17" s="63"/>
      <c r="L17" s="29"/>
      <c r="M17"/>
      <c r="N17"/>
      <c r="O17"/>
      <c r="P17"/>
      <c r="Q17"/>
      <c r="R17"/>
      <c r="S17" s="29"/>
      <c r="T17" s="29"/>
      <c r="U17" s="29"/>
      <c r="V17" s="29"/>
      <c r="W17" s="29"/>
      <c r="X17" s="29"/>
      <c r="Y17" s="29"/>
      <c r="Z17" s="29"/>
      <c r="AA17" s="29"/>
      <c r="AB17" s="28"/>
      <c r="AC17" s="27"/>
      <c r="AG17" s="26"/>
      <c r="AH17" s="24"/>
      <c r="AI17" s="26"/>
      <c r="AK17" s="24"/>
    </row>
    <row r="18" spans="1:37" s="25" customFormat="1" ht="25.5" customHeight="1" thickBot="1">
      <c r="A18" s="26"/>
      <c r="B18" s="71"/>
      <c r="C18" s="70"/>
      <c r="D18" s="69"/>
      <c r="E18" s="69"/>
      <c r="F18" s="69"/>
      <c r="G18" s="69"/>
      <c r="H18" s="69"/>
      <c r="I18" s="68" t="s">
        <v>177</v>
      </c>
      <c r="J18" s="237">
        <v>59.5</v>
      </c>
      <c r="K18" s="67"/>
      <c r="L18" s="29"/>
      <c r="M18"/>
      <c r="N18"/>
      <c r="O18"/>
      <c r="P18"/>
      <c r="Q18"/>
      <c r="R18"/>
      <c r="S18" s="29"/>
      <c r="T18" s="29"/>
      <c r="U18" s="29"/>
      <c r="V18" s="29"/>
      <c r="W18" s="29"/>
      <c r="X18" s="29"/>
      <c r="Y18" s="29"/>
      <c r="Z18" s="29"/>
      <c r="AA18" s="29"/>
      <c r="AB18" s="28"/>
      <c r="AC18" s="27"/>
      <c r="AG18" s="26"/>
      <c r="AH18" s="24"/>
      <c r="AI18" s="26"/>
      <c r="AK18" s="24"/>
    </row>
    <row r="19" spans="1:37" s="48" customFormat="1" ht="25.5" customHeight="1" thickBo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/>
      <c r="N19"/>
      <c r="O19"/>
      <c r="P19"/>
      <c r="Q19"/>
      <c r="R19"/>
      <c r="S19" s="2"/>
      <c r="T19" s="2"/>
      <c r="U19" s="2"/>
      <c r="V19" s="2"/>
      <c r="W19" s="2"/>
      <c r="X19" s="2"/>
      <c r="Y19" s="2"/>
      <c r="Z19" s="2"/>
      <c r="AA19" s="2"/>
      <c r="AB19" s="2"/>
      <c r="AC19" s="3"/>
      <c r="AD19" s="47"/>
      <c r="AE19" s="47"/>
      <c r="AF19" s="47"/>
      <c r="AG19" s="26"/>
      <c r="AH19" s="24"/>
      <c r="AI19" s="26"/>
      <c r="AJ19" s="47"/>
    </row>
    <row r="20" spans="1:37" ht="25.5" customHeight="1">
      <c r="B20" s="545" t="s">
        <v>178</v>
      </c>
      <c r="C20" s="546"/>
      <c r="D20" s="546"/>
      <c r="E20" s="546"/>
      <c r="F20" s="546"/>
      <c r="G20" s="546"/>
      <c r="H20" s="546"/>
      <c r="I20" s="546"/>
      <c r="J20" s="547"/>
      <c r="K20" s="64"/>
      <c r="M20"/>
      <c r="N20"/>
      <c r="O20"/>
      <c r="P20"/>
      <c r="Q20"/>
      <c r="R20"/>
    </row>
    <row r="21" spans="1:37" ht="25.5" customHeight="1">
      <c r="B21" s="526" t="s">
        <v>179</v>
      </c>
      <c r="C21" s="527"/>
      <c r="D21" s="527"/>
      <c r="E21" s="527"/>
      <c r="F21" s="527"/>
      <c r="G21" s="527"/>
      <c r="H21" s="527"/>
      <c r="I21" s="528"/>
      <c r="J21" s="66">
        <f>(J12+J14)/2</f>
        <v>1120742721.2</v>
      </c>
      <c r="K21" s="65"/>
      <c r="M21"/>
      <c r="N21"/>
      <c r="O21"/>
      <c r="P21"/>
      <c r="Q21"/>
      <c r="R21"/>
    </row>
    <row r="22" spans="1:37" ht="25.5" customHeight="1">
      <c r="B22" s="62"/>
      <c r="C22" s="59"/>
      <c r="D22" s="61"/>
      <c r="E22" s="61"/>
      <c r="F22" s="59"/>
      <c r="G22" s="59"/>
      <c r="H22" s="60"/>
      <c r="I22" s="59"/>
      <c r="J22"/>
      <c r="K22" s="59"/>
      <c r="M22"/>
      <c r="N22"/>
      <c r="O22"/>
      <c r="P22"/>
      <c r="Q22"/>
      <c r="R22"/>
    </row>
    <row r="23" spans="1:37" ht="25.5" customHeight="1" thickBot="1">
      <c r="B23"/>
      <c r="H23"/>
      <c r="I23"/>
      <c r="J23"/>
      <c r="K23"/>
      <c r="M23"/>
      <c r="N23"/>
      <c r="O23"/>
      <c r="P23"/>
      <c r="Q23"/>
      <c r="R23"/>
    </row>
    <row r="24" spans="1:37" ht="25.5" customHeight="1">
      <c r="B24"/>
      <c r="C24" s="516" t="s">
        <v>180</v>
      </c>
      <c r="D24" s="519" t="s">
        <v>7</v>
      </c>
      <c r="E24" s="522"/>
      <c r="F24" s="522" t="s">
        <v>181</v>
      </c>
      <c r="G24" s="524" t="s">
        <v>182</v>
      </c>
      <c r="I24"/>
      <c r="J24"/>
      <c r="K24"/>
      <c r="L24"/>
      <c r="M24"/>
      <c r="N24"/>
      <c r="O24"/>
      <c r="P24"/>
      <c r="Q24"/>
      <c r="R24"/>
    </row>
    <row r="25" spans="1:37" ht="25.5" customHeight="1">
      <c r="B25"/>
      <c r="C25" s="517"/>
      <c r="D25" s="520"/>
      <c r="E25" s="523"/>
      <c r="F25" s="523"/>
      <c r="G25" s="525"/>
      <c r="I25"/>
      <c r="J25"/>
      <c r="K25" s="238"/>
      <c r="L25"/>
      <c r="M25"/>
      <c r="N25"/>
      <c r="O25"/>
      <c r="P25"/>
      <c r="Q25"/>
      <c r="R25"/>
      <c r="S25" s="57"/>
      <c r="T25" s="57"/>
      <c r="U25" s="57"/>
      <c r="V25" s="57"/>
      <c r="W25" s="57"/>
      <c r="X25" s="57"/>
      <c r="Y25" s="57"/>
      <c r="Z25" s="57"/>
      <c r="AA25" s="57"/>
      <c r="AB25" s="511"/>
    </row>
    <row r="26" spans="1:37" ht="25.5" customHeight="1">
      <c r="B26"/>
      <c r="C26" s="518"/>
      <c r="D26" s="521"/>
      <c r="E26" s="272"/>
      <c r="F26" s="272" t="s">
        <v>183</v>
      </c>
      <c r="G26" s="273"/>
      <c r="I26"/>
      <c r="J26"/>
      <c r="K26"/>
      <c r="L26"/>
      <c r="M26"/>
      <c r="N26"/>
      <c r="O26"/>
      <c r="P26"/>
      <c r="Q26"/>
      <c r="R26"/>
      <c r="S26" s="57"/>
      <c r="T26" s="57"/>
      <c r="U26" s="57"/>
      <c r="V26" s="57"/>
      <c r="W26" s="57"/>
      <c r="X26" s="57"/>
      <c r="Y26" s="57"/>
      <c r="Z26" s="57"/>
      <c r="AA26" s="57"/>
      <c r="AB26" s="511"/>
      <c r="AC26" s="512" t="s">
        <v>184</v>
      </c>
      <c r="AD26" s="513"/>
      <c r="AE26" s="513"/>
      <c r="AF26" s="58"/>
      <c r="AG26" s="514" t="s">
        <v>185</v>
      </c>
      <c r="AH26" s="514"/>
      <c r="AI26" s="515"/>
    </row>
    <row r="27" spans="1:37" ht="5.25" customHeight="1">
      <c r="B27"/>
      <c r="C27" s="269"/>
      <c r="D27" s="270"/>
      <c r="E27" s="270"/>
      <c r="F27" s="270"/>
      <c r="G27" s="271"/>
      <c r="I27"/>
      <c r="J27"/>
      <c r="K27"/>
      <c r="L2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6"/>
      <c r="AG27" s="55"/>
      <c r="AI27" s="43"/>
    </row>
    <row r="28" spans="1:37" ht="30" customHeight="1">
      <c r="B28"/>
      <c r="C28" s="274">
        <v>1</v>
      </c>
      <c r="D28" s="275" t="s">
        <v>15</v>
      </c>
      <c r="E28" s="276" t="s">
        <v>186</v>
      </c>
      <c r="F28" s="277" t="s">
        <v>186</v>
      </c>
      <c r="G28" s="316" t="s">
        <v>186</v>
      </c>
      <c r="I28"/>
      <c r="J28" s="238"/>
      <c r="K28"/>
      <c r="L28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6"/>
      <c r="AG28" s="55"/>
      <c r="AI28" s="43"/>
    </row>
    <row r="29" spans="1:37" ht="25.5" customHeight="1">
      <c r="B29"/>
      <c r="C29" s="260">
        <v>2</v>
      </c>
      <c r="D29" s="242" t="s">
        <v>19</v>
      </c>
      <c r="E29" s="243" t="s">
        <v>186</v>
      </c>
      <c r="F29" s="258" t="s">
        <v>186</v>
      </c>
      <c r="G29" s="261" t="s">
        <v>186</v>
      </c>
      <c r="H29" s="239"/>
      <c r="I29" s="91"/>
      <c r="J29" s="238"/>
      <c r="K29"/>
      <c r="L29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3"/>
      <c r="AD29" s="52"/>
      <c r="AE29" s="52"/>
      <c r="AF29" s="44"/>
      <c r="AG29" s="51"/>
      <c r="AH29" s="50"/>
      <c r="AI29" s="49"/>
      <c r="AJ29" s="37"/>
    </row>
    <row r="30" spans="1:37" ht="25.5" customHeight="1">
      <c r="B30"/>
      <c r="C30" s="260">
        <v>3</v>
      </c>
      <c r="D30" s="242" t="s">
        <v>20</v>
      </c>
      <c r="E30" s="243"/>
      <c r="F30" s="243">
        <f>'EVAL. ECONOMICAS '!AA73</f>
        <v>1126440106</v>
      </c>
      <c r="G30" s="262">
        <f>(1-(ABS(($J$21-F30)/$J$21)))*$J$18</f>
        <v>59.197527015623152</v>
      </c>
      <c r="H30"/>
      <c r="I30"/>
      <c r="J30" s="238"/>
      <c r="K30"/>
      <c r="L30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"/>
      <c r="AC30" s="45"/>
      <c r="AD30" s="44"/>
      <c r="AE30" s="44"/>
      <c r="AF30" s="44"/>
      <c r="AI30" s="43"/>
      <c r="AJ30" s="37"/>
    </row>
    <row r="31" spans="1:37" ht="25.5" customHeight="1">
      <c r="B31"/>
      <c r="C31" s="260">
        <v>4</v>
      </c>
      <c r="D31" s="242" t="s">
        <v>21</v>
      </c>
      <c r="E31" s="244"/>
      <c r="F31" s="243">
        <f>'EVAL. ECONOMICAS '!AF73</f>
        <v>1108722248</v>
      </c>
      <c r="G31" s="263">
        <f t="shared" ref="G31:G35" si="0">(1-(ABS(($J$21-F31)/$J$21)))*$J$18</f>
        <v>58.861835556126387</v>
      </c>
      <c r="H31"/>
      <c r="I31"/>
      <c r="J31" s="238"/>
      <c r="K31"/>
      <c r="L31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"/>
      <c r="AC31" s="45"/>
      <c r="AD31" s="44"/>
      <c r="AE31" s="44"/>
      <c r="AF31" s="44"/>
      <c r="AI31" s="43"/>
      <c r="AJ31" s="37"/>
    </row>
    <row r="32" spans="1:37" ht="25.5" customHeight="1">
      <c r="B32"/>
      <c r="C32" s="260">
        <v>5</v>
      </c>
      <c r="D32" s="242" t="s">
        <v>22</v>
      </c>
      <c r="E32" s="244"/>
      <c r="F32" s="243">
        <f>'EVAL. ECONOMICAS '!AK73</f>
        <v>1155820205</v>
      </c>
      <c r="G32" s="263">
        <f t="shared" si="0"/>
        <v>57.637743617138746</v>
      </c>
      <c r="H32" s="2"/>
      <c r="I32" s="46"/>
      <c r="J32" s="238"/>
      <c r="K32"/>
      <c r="L32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"/>
      <c r="AC32" s="45"/>
      <c r="AD32" s="44"/>
      <c r="AE32" s="44"/>
      <c r="AF32" s="44"/>
      <c r="AI32" s="43"/>
      <c r="AJ32" s="37"/>
    </row>
    <row r="33" spans="2:36" ht="25.5" customHeight="1">
      <c r="B33" s="2" t="s">
        <v>27</v>
      </c>
      <c r="C33" s="260">
        <v>6</v>
      </c>
      <c r="D33" s="242" t="s">
        <v>23</v>
      </c>
      <c r="E33" s="245" t="s">
        <v>186</v>
      </c>
      <c r="F33" s="245" t="s">
        <v>186</v>
      </c>
      <c r="G33" s="263" t="s">
        <v>186</v>
      </c>
      <c r="H33" s="2"/>
      <c r="I33"/>
      <c r="J33" s="238"/>
      <c r="K33"/>
      <c r="L33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"/>
      <c r="AC33" s="42"/>
      <c r="AD33" s="41"/>
      <c r="AE33" s="41"/>
      <c r="AF33" s="41"/>
      <c r="AG33" s="40"/>
      <c r="AH33" s="39"/>
      <c r="AI33" s="38"/>
      <c r="AJ33" s="37"/>
    </row>
    <row r="34" spans="2:36" ht="25.5" customHeight="1">
      <c r="B34" s="2"/>
      <c r="C34" s="260">
        <v>7</v>
      </c>
      <c r="D34" s="242" t="s">
        <v>24</v>
      </c>
      <c r="E34" s="244"/>
      <c r="F34" s="243">
        <f>'EVAL. ECONOMICAS '!AU73</f>
        <v>1134401560</v>
      </c>
      <c r="G34" s="263">
        <f t="shared" si="0"/>
        <v>58.774855064211508</v>
      </c>
      <c r="H34" s="2"/>
      <c r="I34"/>
      <c r="J34" s="238"/>
      <c r="K34"/>
      <c r="L34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"/>
      <c r="AC34" s="37"/>
      <c r="AD34" s="37"/>
      <c r="AE34" s="37"/>
      <c r="AF34" s="37"/>
      <c r="AJ34" s="37"/>
    </row>
    <row r="35" spans="2:36" ht="25.5" customHeight="1">
      <c r="B35" s="2"/>
      <c r="C35" s="260">
        <v>8</v>
      </c>
      <c r="D35" s="242" t="s">
        <v>25</v>
      </c>
      <c r="E35" s="267"/>
      <c r="F35" s="243">
        <f>'EVAL. ECONOMICAS '!AZ73</f>
        <v>1138431853</v>
      </c>
      <c r="G35" s="263">
        <f t="shared" si="0"/>
        <v>58.56088763978493</v>
      </c>
      <c r="H35" s="2"/>
      <c r="I35"/>
      <c r="J35"/>
      <c r="K35"/>
      <c r="L35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"/>
      <c r="AC35" s="37"/>
      <c r="AD35" s="37"/>
      <c r="AE35" s="37"/>
      <c r="AF35" s="37"/>
      <c r="AJ35" s="37"/>
    </row>
    <row r="36" spans="2:36" ht="25.5" customHeight="1" thickBot="1">
      <c r="B36" s="2"/>
      <c r="C36" s="264">
        <v>9</v>
      </c>
      <c r="D36" s="265" t="s">
        <v>26</v>
      </c>
      <c r="E36" s="268" t="s">
        <v>186</v>
      </c>
      <c r="F36" s="266" t="s">
        <v>186</v>
      </c>
      <c r="G36" s="302" t="s">
        <v>186</v>
      </c>
      <c r="H36" s="36"/>
      <c r="I36"/>
      <c r="J36"/>
      <c r="K36"/>
      <c r="L3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"/>
    </row>
    <row r="37" spans="2:36" ht="25.5" customHeight="1">
      <c r="C37"/>
      <c r="D37"/>
      <c r="E37"/>
      <c r="F37"/>
      <c r="G37"/>
      <c r="H37"/>
      <c r="I37"/>
      <c r="J37"/>
      <c r="K37"/>
      <c r="L37"/>
    </row>
    <row r="38" spans="2:36" ht="25.5" customHeight="1">
      <c r="C38"/>
      <c r="D38"/>
      <c r="E38"/>
      <c r="F38"/>
      <c r="G38"/>
      <c r="H38"/>
      <c r="I38"/>
      <c r="J38"/>
      <c r="K38"/>
      <c r="L38"/>
    </row>
    <row r="39" spans="2:36" ht="25.5" customHeight="1">
      <c r="C39"/>
      <c r="D39"/>
      <c r="E39"/>
      <c r="F39"/>
      <c r="G39"/>
      <c r="H39"/>
      <c r="I39"/>
      <c r="J39"/>
      <c r="K39"/>
      <c r="L39"/>
    </row>
    <row r="40" spans="2:36" ht="25.5" customHeight="1">
      <c r="C40"/>
      <c r="D40"/>
      <c r="E40"/>
      <c r="F40"/>
      <c r="G40"/>
      <c r="H40"/>
      <c r="I40" s="33"/>
      <c r="J40" s="32"/>
      <c r="K40" s="32"/>
      <c r="L40" s="31"/>
    </row>
    <row r="41" spans="2:36" ht="25.5" customHeight="1">
      <c r="C41"/>
      <c r="D41"/>
      <c r="E41"/>
      <c r="F41"/>
      <c r="G41"/>
      <c r="H41"/>
      <c r="I41" s="33"/>
      <c r="J41" s="32"/>
      <c r="K41" s="32"/>
      <c r="L41" s="31"/>
    </row>
    <row r="42" spans="2:36" ht="25.5" customHeight="1">
      <c r="C42"/>
      <c r="D42"/>
      <c r="E42"/>
      <c r="F42"/>
      <c r="G42"/>
      <c r="H42"/>
      <c r="I42" s="33"/>
      <c r="J42" s="32"/>
      <c r="K42" s="32"/>
      <c r="L42" s="31"/>
    </row>
    <row r="43" spans="2:36" ht="25.5" customHeight="1">
      <c r="C43"/>
      <c r="D43"/>
      <c r="E43"/>
      <c r="F43"/>
      <c r="G43"/>
      <c r="H43"/>
      <c r="I43" s="33"/>
      <c r="J43" s="32"/>
      <c r="K43" s="32"/>
      <c r="L43" s="31"/>
    </row>
    <row r="44" spans="2:36" ht="25.5" customHeight="1">
      <c r="C44"/>
      <c r="D44"/>
      <c r="E44"/>
      <c r="F44"/>
      <c r="G44"/>
      <c r="H44"/>
      <c r="I44" s="33"/>
      <c r="J44" s="32"/>
      <c r="K44" s="32"/>
      <c r="L44" s="31"/>
    </row>
    <row r="45" spans="2:36" ht="25.5" customHeight="1">
      <c r="C45"/>
      <c r="D45"/>
      <c r="E45"/>
      <c r="F45"/>
      <c r="G45"/>
      <c r="H45"/>
      <c r="I45" s="33"/>
      <c r="J45" s="32"/>
      <c r="K45" s="32"/>
      <c r="L45" s="31"/>
    </row>
    <row r="46" spans="2:36" ht="25.5" customHeight="1">
      <c r="C46"/>
      <c r="D46"/>
      <c r="E46"/>
      <c r="F46"/>
      <c r="G46"/>
      <c r="H46"/>
      <c r="I46" s="33"/>
      <c r="J46" s="32"/>
      <c r="K46" s="32"/>
      <c r="L46" s="31"/>
    </row>
    <row r="47" spans="2:36" ht="25.5" customHeight="1">
      <c r="B47" s="35">
        <v>0</v>
      </c>
      <c r="C47"/>
      <c r="D47"/>
      <c r="E47"/>
      <c r="F47"/>
      <c r="G47"/>
      <c r="H47"/>
      <c r="I47" s="33"/>
      <c r="J47" s="32"/>
      <c r="K47" s="32"/>
      <c r="L47" s="31"/>
    </row>
    <row r="48" spans="2:36" ht="25.5" customHeight="1">
      <c r="C48"/>
      <c r="D48"/>
      <c r="E48"/>
      <c r="F48"/>
      <c r="G48"/>
      <c r="H48"/>
      <c r="I48" s="33"/>
      <c r="J48" s="32"/>
      <c r="K48" s="32"/>
      <c r="L48" s="31"/>
    </row>
    <row r="49" spans="1:37" ht="25.5" customHeight="1">
      <c r="C49"/>
      <c r="D49"/>
      <c r="E49"/>
      <c r="F49"/>
      <c r="G49"/>
      <c r="H49"/>
      <c r="I49" s="33"/>
      <c r="J49" s="32"/>
      <c r="K49" s="32"/>
      <c r="L49" s="31"/>
    </row>
    <row r="50" spans="1:37" s="29" customFormat="1" ht="25.5" customHeight="1">
      <c r="A50" s="26"/>
      <c r="B50" s="26"/>
      <c r="C50" s="33"/>
      <c r="D50" s="34"/>
      <c r="E50" s="34"/>
      <c r="F50" s="33"/>
      <c r="G50" s="33"/>
      <c r="H50" s="33"/>
      <c r="I50" s="33"/>
      <c r="J50" s="32"/>
      <c r="K50" s="32"/>
      <c r="L50" s="31"/>
      <c r="AB50" s="28"/>
      <c r="AC50" s="27"/>
      <c r="AD50" s="25"/>
      <c r="AE50" s="25"/>
      <c r="AF50" s="25"/>
      <c r="AG50" s="26"/>
      <c r="AH50" s="24"/>
      <c r="AI50" s="26"/>
      <c r="AJ50" s="25"/>
      <c r="AK50" s="24"/>
    </row>
    <row r="51" spans="1:37" s="29" customFormat="1" ht="25.5" customHeight="1">
      <c r="A51" s="26"/>
      <c r="B51" s="26"/>
      <c r="C51" s="33"/>
      <c r="D51" s="34"/>
      <c r="E51" s="34"/>
      <c r="F51" s="33"/>
      <c r="G51" s="33"/>
      <c r="H51" s="33"/>
      <c r="I51" s="33"/>
      <c r="J51" s="32"/>
      <c r="K51" s="32"/>
      <c r="L51" s="31"/>
      <c r="AB51" s="28"/>
      <c r="AC51" s="27"/>
      <c r="AD51" s="25"/>
      <c r="AE51" s="25"/>
      <c r="AF51" s="25"/>
      <c r="AG51" s="26"/>
      <c r="AH51" s="24"/>
      <c r="AI51" s="26"/>
      <c r="AJ51" s="25"/>
      <c r="AK51" s="24"/>
    </row>
    <row r="52" spans="1:37" s="29" customFormat="1" ht="25.5" customHeight="1">
      <c r="A52" s="26"/>
      <c r="B52" s="26"/>
      <c r="C52"/>
      <c r="D52"/>
      <c r="E52"/>
      <c r="F52"/>
      <c r="G52"/>
      <c r="H52"/>
      <c r="I52"/>
      <c r="J52"/>
      <c r="K52"/>
      <c r="L52" s="31"/>
      <c r="AB52" s="28"/>
      <c r="AC52" s="27"/>
      <c r="AD52" s="25"/>
      <c r="AE52" s="25"/>
      <c r="AF52" s="25"/>
      <c r="AG52" s="26"/>
      <c r="AH52" s="24"/>
      <c r="AI52" s="26"/>
      <c r="AJ52" s="25"/>
      <c r="AK52" s="24"/>
    </row>
    <row r="53" spans="1:37" s="29" customFormat="1" ht="25.5" customHeight="1">
      <c r="A53" s="26"/>
      <c r="B53" s="26"/>
      <c r="C53"/>
      <c r="D53"/>
      <c r="E53"/>
      <c r="F53"/>
      <c r="G53"/>
      <c r="H53"/>
      <c r="I53"/>
      <c r="J53"/>
      <c r="K53"/>
      <c r="AB53" s="28"/>
      <c r="AC53" s="27"/>
      <c r="AD53" s="25"/>
      <c r="AE53" s="25"/>
      <c r="AF53" s="25"/>
      <c r="AG53" s="26"/>
      <c r="AH53" s="24"/>
      <c r="AI53" s="26"/>
      <c r="AJ53" s="25"/>
      <c r="AK53" s="24"/>
    </row>
    <row r="54" spans="1:37" s="29" customFormat="1" ht="25.5" customHeight="1">
      <c r="A54" s="26"/>
      <c r="B54" s="26"/>
      <c r="C54"/>
      <c r="D54"/>
      <c r="E54"/>
      <c r="F54"/>
      <c r="G54"/>
      <c r="H54"/>
      <c r="I54"/>
      <c r="J54"/>
      <c r="K54"/>
      <c r="AB54" s="28"/>
      <c r="AC54" s="27"/>
      <c r="AD54" s="25"/>
      <c r="AE54" s="25"/>
      <c r="AF54" s="25"/>
      <c r="AG54" s="26"/>
      <c r="AH54" s="24"/>
      <c r="AI54" s="26"/>
      <c r="AJ54" s="25"/>
      <c r="AK54" s="24"/>
    </row>
    <row r="55" spans="1:37" s="29" customFormat="1" ht="25.5" customHeight="1">
      <c r="A55" s="26"/>
      <c r="B55" s="26"/>
      <c r="C55"/>
      <c r="D55"/>
      <c r="E55"/>
      <c r="F55"/>
      <c r="G55"/>
      <c r="H55"/>
      <c r="I55"/>
      <c r="J55"/>
      <c r="K55"/>
      <c r="L55"/>
      <c r="M55"/>
      <c r="N55"/>
      <c r="AB55" s="28"/>
      <c r="AC55" s="27"/>
      <c r="AD55" s="25"/>
      <c r="AE55" s="25"/>
      <c r="AF55" s="25"/>
      <c r="AG55" s="26"/>
      <c r="AH55" s="24"/>
      <c r="AI55" s="26"/>
      <c r="AJ55" s="25"/>
      <c r="AK55" s="24"/>
    </row>
    <row r="56" spans="1:37" s="29" customFormat="1" ht="25.5" customHeight="1">
      <c r="A56" s="26"/>
      <c r="B56" s="26"/>
      <c r="C56"/>
      <c r="D56"/>
      <c r="E56"/>
      <c r="F56"/>
      <c r="G56"/>
      <c r="H56"/>
      <c r="I56"/>
      <c r="J56"/>
      <c r="K56"/>
      <c r="L56"/>
      <c r="M56"/>
      <c r="N56"/>
      <c r="AB56" s="28"/>
      <c r="AC56" s="27"/>
      <c r="AD56" s="25"/>
      <c r="AE56" s="25"/>
      <c r="AF56" s="25"/>
      <c r="AG56" s="26"/>
      <c r="AH56" s="24"/>
      <c r="AI56" s="26"/>
      <c r="AJ56" s="25"/>
      <c r="AK56" s="24"/>
    </row>
    <row r="57" spans="1:37" s="29" customFormat="1" ht="25.5" customHeight="1">
      <c r="A57" s="26"/>
      <c r="B57" s="26"/>
      <c r="C57"/>
      <c r="D57"/>
      <c r="E57"/>
      <c r="F57"/>
      <c r="G57"/>
      <c r="H57"/>
      <c r="I57"/>
      <c r="J57"/>
      <c r="K57"/>
      <c r="L57"/>
      <c r="M57"/>
      <c r="N57"/>
      <c r="AB57" s="28"/>
      <c r="AC57" s="27"/>
      <c r="AD57" s="25"/>
      <c r="AE57" s="25"/>
      <c r="AF57" s="25"/>
      <c r="AG57" s="26"/>
      <c r="AH57" s="24"/>
      <c r="AI57" s="26"/>
      <c r="AJ57" s="25"/>
      <c r="AK57" s="24"/>
    </row>
    <row r="58" spans="1:37" s="29" customFormat="1" ht="25.5" customHeight="1">
      <c r="A58" s="26"/>
      <c r="B58" s="26"/>
      <c r="C58"/>
      <c r="D58"/>
      <c r="E58"/>
      <c r="F58"/>
      <c r="G58"/>
      <c r="H58"/>
      <c r="I58"/>
      <c r="J58"/>
      <c r="K58"/>
      <c r="L58"/>
      <c r="M58"/>
      <c r="N58"/>
      <c r="AB58" s="28"/>
      <c r="AC58" s="27"/>
      <c r="AD58" s="25"/>
      <c r="AE58" s="25"/>
      <c r="AF58" s="25"/>
      <c r="AG58" s="26"/>
      <c r="AH58" s="24"/>
      <c r="AI58" s="26"/>
      <c r="AJ58" s="25"/>
      <c r="AK58" s="24"/>
    </row>
    <row r="59" spans="1:37" s="29" customFormat="1" ht="25.5" customHeight="1">
      <c r="A59" s="26"/>
      <c r="B59" s="26"/>
      <c r="C59"/>
      <c r="D59"/>
      <c r="E59"/>
      <c r="F59"/>
      <c r="G59"/>
      <c r="H59"/>
      <c r="I59"/>
      <c r="J59"/>
      <c r="K59"/>
      <c r="L59"/>
      <c r="M59"/>
      <c r="N59"/>
      <c r="AB59" s="28"/>
      <c r="AC59" s="27"/>
      <c r="AD59" s="25"/>
      <c r="AE59" s="25"/>
      <c r="AF59" s="25"/>
      <c r="AG59" s="26"/>
      <c r="AH59" s="24"/>
      <c r="AI59" s="26"/>
      <c r="AJ59" s="25"/>
      <c r="AK59" s="24"/>
    </row>
    <row r="60" spans="1:37" s="29" customFormat="1" ht="25.5" customHeight="1">
      <c r="A60" s="26"/>
      <c r="B60"/>
      <c r="C60"/>
      <c r="D60"/>
      <c r="E60"/>
      <c r="F60"/>
      <c r="G60"/>
      <c r="H60"/>
      <c r="I60"/>
      <c r="J60"/>
      <c r="K60"/>
      <c r="L60"/>
      <c r="M60"/>
      <c r="N60"/>
      <c r="AB60" s="28"/>
      <c r="AC60" s="27"/>
      <c r="AD60" s="25"/>
      <c r="AE60" s="25"/>
      <c r="AF60" s="25"/>
      <c r="AG60" s="26"/>
      <c r="AH60" s="24"/>
      <c r="AI60" s="26"/>
      <c r="AJ60" s="25"/>
      <c r="AK60" s="24"/>
    </row>
    <row r="61" spans="1:37" s="29" customFormat="1" ht="25.5" customHeight="1">
      <c r="A61" s="26"/>
      <c r="B61"/>
      <c r="C61"/>
      <c r="D61"/>
      <c r="E61"/>
      <c r="F61"/>
      <c r="G61"/>
      <c r="H61"/>
      <c r="I61"/>
      <c r="J61"/>
      <c r="K61"/>
      <c r="L61"/>
      <c r="M61"/>
      <c r="N61"/>
      <c r="AB61" s="28"/>
      <c r="AC61" s="27"/>
      <c r="AD61" s="25"/>
      <c r="AE61" s="25"/>
      <c r="AF61" s="25"/>
      <c r="AG61" s="26"/>
      <c r="AH61" s="24"/>
      <c r="AI61" s="26"/>
      <c r="AJ61" s="25"/>
      <c r="AK61" s="24"/>
    </row>
    <row r="62" spans="1:37" s="29" customFormat="1" ht="25.5" customHeight="1">
      <c r="A62" s="26"/>
      <c r="B62"/>
      <c r="C62"/>
      <c r="D62"/>
      <c r="E62"/>
      <c r="F62"/>
      <c r="G62"/>
      <c r="H62"/>
      <c r="I62"/>
      <c r="J62"/>
      <c r="K62"/>
      <c r="L62"/>
      <c r="M62"/>
      <c r="N62"/>
      <c r="AB62" s="28"/>
      <c r="AC62" s="27"/>
      <c r="AD62" s="25"/>
      <c r="AE62" s="25"/>
      <c r="AF62" s="25"/>
      <c r="AG62" s="26"/>
      <c r="AH62" s="24"/>
      <c r="AI62" s="26"/>
      <c r="AJ62" s="25"/>
      <c r="AK62" s="24"/>
    </row>
    <row r="63" spans="1:37" s="29" customFormat="1" ht="25.5" customHeight="1">
      <c r="A63" s="26"/>
      <c r="B63"/>
      <c r="C63"/>
      <c r="D63"/>
      <c r="E63"/>
      <c r="F63"/>
      <c r="G63"/>
      <c r="H63"/>
      <c r="I63"/>
      <c r="J63"/>
      <c r="K63"/>
      <c r="L63"/>
      <c r="M63"/>
      <c r="N63"/>
      <c r="AB63" s="28"/>
      <c r="AC63" s="27"/>
      <c r="AD63" s="25"/>
      <c r="AE63" s="25"/>
      <c r="AF63" s="25"/>
      <c r="AG63" s="26"/>
      <c r="AH63" s="24"/>
      <c r="AI63" s="26"/>
      <c r="AJ63" s="25"/>
      <c r="AK63" s="24"/>
    </row>
    <row r="64" spans="1:37" s="29" customFormat="1" ht="25.5" customHeight="1">
      <c r="A64" s="26"/>
      <c r="B64"/>
      <c r="C64"/>
      <c r="D64"/>
      <c r="E64"/>
      <c r="F64"/>
      <c r="G64"/>
      <c r="H64"/>
      <c r="I64"/>
      <c r="J64"/>
      <c r="K64"/>
      <c r="L64"/>
      <c r="M64"/>
      <c r="N64"/>
      <c r="AB64" s="28"/>
      <c r="AC64" s="27"/>
      <c r="AD64" s="25"/>
      <c r="AE64" s="25"/>
      <c r="AF64" s="25"/>
      <c r="AG64" s="26"/>
      <c r="AH64" s="24"/>
      <c r="AI64" s="26"/>
      <c r="AJ64" s="25"/>
      <c r="AK64" s="24"/>
    </row>
    <row r="65" spans="1:37" s="29" customFormat="1" ht="25.5" customHeight="1">
      <c r="A65" s="26"/>
      <c r="B65"/>
      <c r="C65"/>
      <c r="D65"/>
      <c r="E65"/>
      <c r="F65"/>
      <c r="G65"/>
      <c r="H65"/>
      <c r="I65"/>
      <c r="J65"/>
      <c r="K65"/>
      <c r="L65"/>
      <c r="M65"/>
      <c r="N65"/>
      <c r="AB65" s="28"/>
      <c r="AC65" s="27"/>
      <c r="AD65" s="25"/>
      <c r="AE65" s="25"/>
      <c r="AF65" s="25"/>
      <c r="AG65" s="26"/>
      <c r="AH65" s="24"/>
      <c r="AI65" s="26"/>
      <c r="AJ65" s="25"/>
      <c r="AK65" s="24"/>
    </row>
    <row r="66" spans="1:37" s="29" customFormat="1" ht="25.5" customHeight="1">
      <c r="A66" s="26"/>
      <c r="B66"/>
      <c r="C66"/>
      <c r="D66"/>
      <c r="E66"/>
      <c r="F66"/>
      <c r="G66"/>
      <c r="H66"/>
      <c r="I66"/>
      <c r="J66"/>
      <c r="K66"/>
      <c r="L66"/>
      <c r="M66"/>
      <c r="N66"/>
      <c r="AB66" s="28"/>
      <c r="AC66" s="27"/>
      <c r="AD66" s="25"/>
      <c r="AE66" s="25"/>
      <c r="AF66" s="25"/>
      <c r="AG66" s="26"/>
      <c r="AH66" s="24"/>
      <c r="AI66" s="26"/>
      <c r="AJ66" s="25"/>
      <c r="AK66" s="24"/>
    </row>
    <row r="67" spans="1:37" s="29" customFormat="1" ht="25.5" customHeight="1">
      <c r="A67" s="26"/>
      <c r="B67" s="26"/>
      <c r="C67"/>
      <c r="D67"/>
      <c r="E67"/>
      <c r="F67"/>
      <c r="G67"/>
      <c r="H67"/>
      <c r="I67"/>
      <c r="J67"/>
      <c r="K67"/>
      <c r="AB67" s="28"/>
      <c r="AC67" s="27"/>
      <c r="AD67" s="25"/>
      <c r="AE67" s="25"/>
      <c r="AF67" s="25"/>
      <c r="AG67" s="26"/>
      <c r="AH67" s="24"/>
      <c r="AI67" s="26"/>
      <c r="AJ67" s="25"/>
      <c r="AK67" s="24"/>
    </row>
  </sheetData>
  <sheetProtection selectLockedCells="1"/>
  <dataConsolidate/>
  <mergeCells count="20">
    <mergeCell ref="B21:I21"/>
    <mergeCell ref="B1:J1"/>
    <mergeCell ref="B2:J2"/>
    <mergeCell ref="B3:J3"/>
    <mergeCell ref="B5:B6"/>
    <mergeCell ref="C5:I5"/>
    <mergeCell ref="C6:H6"/>
    <mergeCell ref="B7:B8"/>
    <mergeCell ref="C8:D8"/>
    <mergeCell ref="F8:J8"/>
    <mergeCell ref="B10:J10"/>
    <mergeCell ref="B20:J20"/>
    <mergeCell ref="AB25:AB26"/>
    <mergeCell ref="AC26:AE26"/>
    <mergeCell ref="AG26:AI26"/>
    <mergeCell ref="C24:C26"/>
    <mergeCell ref="D24:D26"/>
    <mergeCell ref="E24:E25"/>
    <mergeCell ref="F24:F25"/>
    <mergeCell ref="G24:G25"/>
  </mergeCells>
  <conditionalFormatting sqref="C28:C36">
    <cfRule type="expression" dxfId="30" priority="25" stopIfTrue="1">
      <formula>MOD(ROW(),2)</formula>
    </cfRule>
  </conditionalFormatting>
  <conditionalFormatting sqref="C50:C51">
    <cfRule type="cellIs" dxfId="29" priority="29" operator="equal">
      <formula>#REF!</formula>
    </cfRule>
  </conditionalFormatting>
  <conditionalFormatting sqref="D28:D36">
    <cfRule type="expression" dxfId="28" priority="23" stopIfTrue="1">
      <formula>ROW()=CELL("ROW")</formula>
    </cfRule>
    <cfRule type="expression" dxfId="27" priority="24">
      <formula>MOD(ROW(),2)</formula>
    </cfRule>
  </conditionalFormatting>
  <conditionalFormatting sqref="E31:E35">
    <cfRule type="expression" dxfId="26" priority="21" stopIfTrue="1">
      <formula>ROW()=CELL("ROW")</formula>
    </cfRule>
    <cfRule type="expression" dxfId="25" priority="22">
      <formula>MOD(ROW(),2)</formula>
    </cfRule>
  </conditionalFormatting>
  <conditionalFormatting sqref="E36">
    <cfRule type="expression" dxfId="24" priority="1" stopIfTrue="1">
      <formula>MOD(ROW(),2)</formula>
    </cfRule>
    <cfRule type="cellIs" dxfId="23" priority="2" stopIfTrue="1" operator="equal">
      <formula>"DESCARTADO"</formula>
    </cfRule>
    <cfRule type="cellIs" dxfId="22" priority="3" stopIfTrue="1" operator="equal">
      <formula>"NO ADMISIBLE"</formula>
    </cfRule>
  </conditionalFormatting>
  <conditionalFormatting sqref="E28:F30">
    <cfRule type="expression" dxfId="21" priority="26" stopIfTrue="1">
      <formula>MOD(ROW(),2)</formula>
    </cfRule>
    <cfRule type="cellIs" dxfId="20" priority="27" stopIfTrue="1" operator="equal">
      <formula>"DESCARTADO"</formula>
    </cfRule>
    <cfRule type="cellIs" dxfId="19" priority="28" stopIfTrue="1" operator="equal">
      <formula>"NO ADMISIBLE"</formula>
    </cfRule>
  </conditionalFormatting>
  <conditionalFormatting sqref="F28:F29">
    <cfRule type="expression" dxfId="18" priority="12" stopIfTrue="1">
      <formula>MOD(ROW(),2)</formula>
    </cfRule>
    <cfRule type="cellIs" dxfId="17" priority="13" stopIfTrue="1" operator="equal">
      <formula>"DESCARTADO"</formula>
    </cfRule>
    <cfRule type="cellIs" dxfId="16" priority="14" stopIfTrue="1" operator="equal">
      <formula>"NO ADMISIBLE"</formula>
    </cfRule>
  </conditionalFormatting>
  <conditionalFormatting sqref="F30:F32 F34:F36">
    <cfRule type="expression" dxfId="15" priority="18" stopIfTrue="1">
      <formula>MOD(ROW(),2)</formula>
    </cfRule>
    <cfRule type="cellIs" dxfId="14" priority="19" stopIfTrue="1" operator="equal">
      <formula>"DESCARTADO"</formula>
    </cfRule>
    <cfRule type="cellIs" dxfId="13" priority="20" stopIfTrue="1" operator="equal">
      <formula>"NO ADMISIBLE"</formula>
    </cfRule>
  </conditionalFormatting>
  <conditionalFormatting sqref="F31:F32 F34:F36">
    <cfRule type="expression" dxfId="12" priority="15" stopIfTrue="1">
      <formula>MOD(ROW(),2)</formula>
    </cfRule>
    <cfRule type="cellIs" dxfId="11" priority="16" stopIfTrue="1" operator="equal">
      <formula>"DESCARTADO"</formula>
    </cfRule>
    <cfRule type="cellIs" dxfId="10" priority="17" stopIfTrue="1" operator="equal">
      <formula>"NO ADMISIBLE"</formula>
    </cfRule>
  </conditionalFormatting>
  <conditionalFormatting sqref="F33">
    <cfRule type="expression" dxfId="9" priority="10" stopIfTrue="1">
      <formula>ROW()=CELL("ROW")</formula>
    </cfRule>
    <cfRule type="expression" dxfId="8" priority="11">
      <formula>MOD(ROW(),2)</formula>
    </cfRule>
  </conditionalFormatting>
  <conditionalFormatting sqref="G28:G36">
    <cfRule type="expression" dxfId="7" priority="4" stopIfTrue="1">
      <formula>MOD(ROW(),2)</formula>
    </cfRule>
    <cfRule type="cellIs" dxfId="6" priority="5" stopIfTrue="1" operator="equal">
      <formula>"DESCARTADO"</formula>
    </cfRule>
    <cfRule type="cellIs" dxfId="5" priority="6" stopIfTrue="1" operator="equal">
      <formula>"NO ADMISIBLE"</formula>
    </cfRule>
    <cfRule type="expression" dxfId="4" priority="7" stopIfTrue="1">
      <formula>MOD(ROW(),2)</formula>
    </cfRule>
    <cfRule type="cellIs" dxfId="3" priority="8" stopIfTrue="1" operator="equal">
      <formula>"DESCARTADO"</formula>
    </cfRule>
    <cfRule type="cellIs" dxfId="2" priority="9" stopIfTrue="1" operator="equal">
      <formula>"NO ADMISIBLE"</formula>
    </cfRule>
  </conditionalFormatting>
  <dataValidations count="2">
    <dataValidation type="custom" allowBlank="1" showInputMessage="1" showErrorMessage="1" errorTitle="PROPONENTE REPETIDO" error="DEBES COLOCAR AL FINAL DEL NOMBRE, EL NUMERO DEL PROPONENTE ENTRE PARENTESIS (#)._x000a_PARA DIFERENCIARLO DE LOS REPETIDOS." sqref="D28:D34" xr:uid="{30970744-0DA8-47D5-8469-838D030C772F}">
      <formula1>COUNTIF($D$13:$D$21,D28)=1</formula1>
    </dataValidation>
    <dataValidation type="whole" allowBlank="1" showInputMessage="1" showErrorMessage="1" errorTitle="ERROR" error="&quot;EL NUMERO DE MODULO ESTA POR FUERA DEL RANGO&quot;" sqref="B7:B8" xr:uid="{4A162D11-F11A-48BC-9594-6C9B8BCEF99C}">
      <formula1>1</formula1>
      <formula2>#REF!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17" fitToHeight="0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2BE3-33BC-487F-8BEA-DE95269CE20A}">
  <sheetPr codeName="Hoja3"/>
  <dimension ref="B3:Q19"/>
  <sheetViews>
    <sheetView tabSelected="1" topLeftCell="D4" zoomScale="85" zoomScaleNormal="85" workbookViewId="0">
      <selection activeCell="I27" sqref="I27"/>
    </sheetView>
  </sheetViews>
  <sheetFormatPr baseColWidth="10" defaultColWidth="11.453125" defaultRowHeight="14.5"/>
  <cols>
    <col min="4" max="4" width="38.1796875" customWidth="1"/>
    <col min="5" max="5" width="14.7265625" customWidth="1"/>
    <col min="8" max="8" width="14.453125" customWidth="1"/>
    <col min="10" max="10" width="11.1796875" customWidth="1"/>
    <col min="11" max="11" width="2.81640625" hidden="1" customWidth="1"/>
    <col min="12" max="12" width="9.1796875" customWidth="1"/>
    <col min="13" max="13" width="2.26953125" hidden="1" customWidth="1"/>
    <col min="15" max="15" width="42.54296875" customWidth="1"/>
  </cols>
  <sheetData>
    <row r="3" spans="2:17">
      <c r="B3" s="98"/>
      <c r="C3" s="99"/>
      <c r="D3" s="94"/>
      <c r="E3" s="94"/>
      <c r="F3" s="94"/>
      <c r="G3" s="94"/>
      <c r="H3" s="94"/>
      <c r="I3" s="94"/>
      <c r="J3" s="94"/>
      <c r="K3" s="98"/>
      <c r="L3" s="98"/>
      <c r="M3" s="100"/>
      <c r="N3" s="99"/>
      <c r="O3" s="94"/>
      <c r="P3" s="94"/>
      <c r="Q3" s="94"/>
    </row>
    <row r="4" spans="2:17">
      <c r="B4" s="98"/>
      <c r="C4" s="551"/>
      <c r="D4" s="551"/>
      <c r="E4" s="551"/>
      <c r="F4" s="551"/>
      <c r="G4" s="551"/>
      <c r="H4" s="551"/>
      <c r="I4" s="551"/>
      <c r="J4" s="551"/>
      <c r="K4" s="98"/>
      <c r="L4" s="98"/>
      <c r="M4" s="100"/>
      <c r="N4" s="99"/>
      <c r="O4" s="94"/>
      <c r="P4" s="94"/>
      <c r="Q4" s="94"/>
    </row>
    <row r="5" spans="2:17">
      <c r="B5" s="98"/>
      <c r="C5" s="552"/>
      <c r="D5" s="552"/>
      <c r="E5" s="552"/>
      <c r="F5" s="552"/>
      <c r="G5" s="552"/>
      <c r="H5" s="552"/>
      <c r="I5" s="552"/>
      <c r="J5" s="552"/>
      <c r="K5" s="98"/>
      <c r="L5" s="98"/>
      <c r="M5" s="100"/>
      <c r="N5" s="552" t="s">
        <v>187</v>
      </c>
      <c r="O5" s="552"/>
      <c r="P5" s="552"/>
      <c r="Q5" s="552"/>
    </row>
    <row r="6" spans="2:17" ht="15" customHeight="1">
      <c r="B6" s="98"/>
      <c r="C6" s="101"/>
      <c r="D6" s="101"/>
      <c r="E6" s="102"/>
      <c r="F6" s="102"/>
      <c r="G6" s="101"/>
      <c r="H6" s="101"/>
      <c r="I6" s="101"/>
      <c r="J6" s="101" t="s">
        <v>4</v>
      </c>
      <c r="K6" s="98"/>
      <c r="L6" s="98"/>
      <c r="N6" s="100"/>
      <c r="O6" s="98"/>
      <c r="P6" s="98"/>
      <c r="Q6" s="98"/>
    </row>
    <row r="7" spans="2:17" ht="15" customHeight="1">
      <c r="B7" s="98"/>
      <c r="C7" s="562" t="s">
        <v>188</v>
      </c>
      <c r="D7" s="565" t="s">
        <v>7</v>
      </c>
      <c r="E7" s="553" t="s">
        <v>189</v>
      </c>
      <c r="F7" s="554"/>
      <c r="G7" s="554"/>
      <c r="H7" s="554"/>
      <c r="I7" s="555"/>
      <c r="J7" s="548" t="s">
        <v>190</v>
      </c>
      <c r="K7" s="98"/>
      <c r="L7" s="98"/>
      <c r="M7" s="108"/>
      <c r="N7" s="556" t="s">
        <v>191</v>
      </c>
      <c r="O7" s="557"/>
      <c r="P7" s="557"/>
      <c r="Q7" s="558"/>
    </row>
    <row r="8" spans="2:17" ht="14.5" customHeight="1">
      <c r="B8" s="98"/>
      <c r="C8" s="563"/>
      <c r="D8" s="563"/>
      <c r="E8" s="566" t="s">
        <v>192</v>
      </c>
      <c r="F8" s="566" t="s">
        <v>193</v>
      </c>
      <c r="G8" s="566" t="s">
        <v>194</v>
      </c>
      <c r="H8" s="566" t="s">
        <v>195</v>
      </c>
      <c r="I8" s="566" t="s">
        <v>196</v>
      </c>
      <c r="J8" s="549"/>
      <c r="K8" s="98"/>
      <c r="L8" s="98"/>
      <c r="M8" s="108"/>
      <c r="N8" s="559"/>
      <c r="O8" s="560"/>
      <c r="P8" s="560"/>
      <c r="Q8" s="561"/>
    </row>
    <row r="9" spans="2:17" ht="22" customHeight="1" thickBot="1">
      <c r="B9" s="98"/>
      <c r="C9" s="564"/>
      <c r="D9" s="564"/>
      <c r="E9" s="564"/>
      <c r="F9" s="564"/>
      <c r="G9" s="564"/>
      <c r="H9" s="564"/>
      <c r="I9" s="564"/>
      <c r="J9" s="550"/>
      <c r="K9" s="98"/>
      <c r="L9" s="98"/>
      <c r="M9" s="107" t="s">
        <v>197</v>
      </c>
      <c r="N9" s="253" t="s">
        <v>198</v>
      </c>
      <c r="O9" s="109" t="s">
        <v>7</v>
      </c>
      <c r="P9" s="110" t="s">
        <v>199</v>
      </c>
      <c r="Q9" s="254" t="s">
        <v>200</v>
      </c>
    </row>
    <row r="10" spans="2:17" ht="5.15" customHeight="1">
      <c r="B10" s="98"/>
      <c r="C10" s="103"/>
      <c r="D10" s="104"/>
      <c r="E10" s="105"/>
      <c r="F10" s="105"/>
      <c r="G10" s="105"/>
      <c r="H10" s="98"/>
      <c r="I10" s="98"/>
      <c r="J10" s="106"/>
      <c r="K10" s="98"/>
      <c r="L10" s="98"/>
      <c r="M10" s="100"/>
      <c r="N10" s="255"/>
      <c r="O10" s="256"/>
      <c r="P10" s="256"/>
      <c r="Q10" s="257"/>
    </row>
    <row r="11" spans="2:17">
      <c r="B11" s="98"/>
      <c r="C11" s="259">
        <v>1</v>
      </c>
      <c r="D11" s="286" t="str">
        <f>HAB.GEN.!C13</f>
        <v>CONSORCIO MEGACONSTRUCCIONES 2024</v>
      </c>
      <c r="E11" s="303" t="str">
        <f>'PUNTAJE OFERTA'!G28</f>
        <v>DESCARTADO</v>
      </c>
      <c r="F11" s="288">
        <v>0</v>
      </c>
      <c r="G11" s="287">
        <v>0</v>
      </c>
      <c r="H11" s="289">
        <v>0</v>
      </c>
      <c r="I11" s="287">
        <v>0</v>
      </c>
      <c r="J11" s="290">
        <f>SUM(E11:I11)</f>
        <v>0</v>
      </c>
      <c r="K11" s="252">
        <v>1</v>
      </c>
      <c r="L11" s="98"/>
      <c r="M11" s="105">
        <f>RANK(J11,$J$11:$J$19,0)</f>
        <v>6</v>
      </c>
      <c r="N11" s="306">
        <v>1</v>
      </c>
      <c r="O11" s="307" t="str">
        <f ca="1">IF(N11="","",OFFSET($D$10,MATCH(C11,$M$11:$M$216,0),0))</f>
        <v>CELASH SAS</v>
      </c>
      <c r="P11" s="308">
        <f t="shared" ref="P11:P18" ca="1" si="0">IF(O11="","",VLOOKUP(O11,$D$11:$K$212,8,FALSE))</f>
        <v>4</v>
      </c>
      <c r="Q11" s="309">
        <f t="shared" ref="Q11:Q18" ca="1" si="1">IF(O11="","",VLOOKUP(O11,$D$11:$J$212,7,FALSE))</f>
        <v>99.36183555612638</v>
      </c>
    </row>
    <row r="12" spans="2:17">
      <c r="B12" s="98"/>
      <c r="C12" s="260">
        <v>2</v>
      </c>
      <c r="D12" s="92" t="str">
        <f>HAB.GEN.!C14</f>
        <v>YAMEL ARANGO PINILLA</v>
      </c>
      <c r="E12" s="95" t="str">
        <f>'PUNTAJE OFERTA'!G29</f>
        <v>DESCARTADO</v>
      </c>
      <c r="F12" s="97">
        <v>0</v>
      </c>
      <c r="G12" s="95">
        <v>0</v>
      </c>
      <c r="H12" s="96">
        <v>0</v>
      </c>
      <c r="I12" s="95">
        <v>0</v>
      </c>
      <c r="J12" s="291">
        <f t="shared" ref="J12:J18" si="2">SUM(E12:I12)</f>
        <v>0</v>
      </c>
      <c r="K12" s="252">
        <v>2</v>
      </c>
      <c r="L12" s="98"/>
      <c r="M12" s="105">
        <f t="shared" ref="M12:M19" si="3">RANK(J12,$J$11:$J$19,0)</f>
        <v>6</v>
      </c>
      <c r="N12" s="310">
        <f>N11+1</f>
        <v>2</v>
      </c>
      <c r="O12" s="304" t="str">
        <f t="shared" ref="O12:O16" ca="1" si="4">IF(N12="","",OFFSET($D$10,MATCH(C12,$M$11:$M$216,0),0))</f>
        <v>CONSORCIO INFRAESTRUCTURA 2024</v>
      </c>
      <c r="P12" s="305">
        <f t="shared" ca="1" si="0"/>
        <v>7</v>
      </c>
      <c r="Q12" s="311">
        <f t="shared" ca="1" si="1"/>
        <v>99.274855064211508</v>
      </c>
    </row>
    <row r="13" spans="2:17">
      <c r="B13" s="98"/>
      <c r="C13" s="260">
        <v>3</v>
      </c>
      <c r="D13" s="92" t="str">
        <f>HAB.GEN.!C15</f>
        <v>ARMANDO MARTÍNEZ SPADAFORA</v>
      </c>
      <c r="E13" s="95">
        <f>'PUNTAJE OFERTA'!G30</f>
        <v>59.197527015623152</v>
      </c>
      <c r="F13" s="97">
        <v>20</v>
      </c>
      <c r="G13" s="95">
        <v>20</v>
      </c>
      <c r="H13" s="96">
        <v>0</v>
      </c>
      <c r="I13" s="95">
        <v>0</v>
      </c>
      <c r="J13" s="291">
        <f t="shared" si="2"/>
        <v>99.197527015623152</v>
      </c>
      <c r="K13" s="252">
        <v>3</v>
      </c>
      <c r="L13" s="98"/>
      <c r="M13" s="105">
        <f t="shared" si="3"/>
        <v>3</v>
      </c>
      <c r="N13" s="310">
        <f t="shared" ref="N13:N19" si="5">N12+1</f>
        <v>3</v>
      </c>
      <c r="O13" s="304" t="str">
        <f t="shared" ca="1" si="4"/>
        <v>ARMANDO MARTÍNEZ SPADAFORA</v>
      </c>
      <c r="P13" s="305">
        <f t="shared" ca="1" si="0"/>
        <v>3</v>
      </c>
      <c r="Q13" s="311">
        <f t="shared" ca="1" si="1"/>
        <v>99.197527015623152</v>
      </c>
    </row>
    <row r="14" spans="2:17">
      <c r="B14" s="98"/>
      <c r="C14" s="260">
        <v>4</v>
      </c>
      <c r="D14" s="92" t="str">
        <f>HAB.GEN.!C16</f>
        <v>CELASH SAS</v>
      </c>
      <c r="E14" s="95">
        <f>'PUNTAJE OFERTA'!G31</f>
        <v>58.861835556126387</v>
      </c>
      <c r="F14" s="97">
        <v>20</v>
      </c>
      <c r="G14" s="95">
        <v>20</v>
      </c>
      <c r="H14" s="96">
        <v>0.25</v>
      </c>
      <c r="I14" s="95">
        <v>0.25</v>
      </c>
      <c r="J14" s="291">
        <f t="shared" si="2"/>
        <v>99.36183555612638</v>
      </c>
      <c r="K14" s="252">
        <v>4</v>
      </c>
      <c r="L14" s="98"/>
      <c r="M14" s="105">
        <f t="shared" si="3"/>
        <v>1</v>
      </c>
      <c r="N14" s="310">
        <f t="shared" si="5"/>
        <v>4</v>
      </c>
      <c r="O14" s="304" t="str">
        <f t="shared" ca="1" si="4"/>
        <v>CONSORCIO PROGRESAR</v>
      </c>
      <c r="P14" s="305">
        <f t="shared" ca="1" si="0"/>
        <v>8</v>
      </c>
      <c r="Q14" s="311">
        <f t="shared" ca="1" si="1"/>
        <v>98.810887639784937</v>
      </c>
    </row>
    <row r="15" spans="2:17">
      <c r="B15" s="98"/>
      <c r="C15" s="260">
        <v>5</v>
      </c>
      <c r="D15" s="92" t="str">
        <f>HAB.GEN.!C17</f>
        <v>GEPAV SAS</v>
      </c>
      <c r="E15" s="95">
        <f>'PUNTAJE OFERTA'!G32</f>
        <v>57.637743617138746</v>
      </c>
      <c r="F15" s="97">
        <v>20</v>
      </c>
      <c r="G15" s="95">
        <v>20</v>
      </c>
      <c r="H15" s="96">
        <v>0.25</v>
      </c>
      <c r="I15" s="95">
        <v>0.25</v>
      </c>
      <c r="J15" s="291">
        <f t="shared" si="2"/>
        <v>98.137743617138739</v>
      </c>
      <c r="K15" s="252">
        <v>5</v>
      </c>
      <c r="L15" s="98"/>
      <c r="M15" s="105">
        <f t="shared" si="3"/>
        <v>5</v>
      </c>
      <c r="N15" s="310">
        <f t="shared" si="5"/>
        <v>5</v>
      </c>
      <c r="O15" s="304" t="str">
        <f t="shared" ca="1" si="4"/>
        <v>GEPAV SAS</v>
      </c>
      <c r="P15" s="305">
        <f t="shared" ca="1" si="0"/>
        <v>5</v>
      </c>
      <c r="Q15" s="311">
        <f t="shared" ca="1" si="1"/>
        <v>98.137743617138739</v>
      </c>
    </row>
    <row r="16" spans="2:17">
      <c r="B16" s="98"/>
      <c r="C16" s="260">
        <v>6</v>
      </c>
      <c r="D16" s="92" t="str">
        <f>HAB.GEN.!C18</f>
        <v>JUAN CARLOS BRICEÑO CHAVES</v>
      </c>
      <c r="E16" s="95" t="str">
        <f>'PUNTAJE OFERTA'!G33</f>
        <v>DESCARTADO</v>
      </c>
      <c r="F16" s="97">
        <v>0</v>
      </c>
      <c r="G16" s="95">
        <v>0</v>
      </c>
      <c r="H16" s="96">
        <v>0</v>
      </c>
      <c r="I16" s="95">
        <v>0</v>
      </c>
      <c r="J16" s="291">
        <f t="shared" si="2"/>
        <v>0</v>
      </c>
      <c r="K16" s="252">
        <v>6</v>
      </c>
      <c r="L16" s="98"/>
      <c r="M16" s="105">
        <f t="shared" si="3"/>
        <v>6</v>
      </c>
      <c r="N16" s="310">
        <f t="shared" si="5"/>
        <v>6</v>
      </c>
      <c r="O16" s="304" t="str">
        <f t="shared" ca="1" si="4"/>
        <v>CONSORCIO MEGACONSTRUCCIONES 2024</v>
      </c>
      <c r="P16" s="305">
        <f t="shared" ca="1" si="0"/>
        <v>1</v>
      </c>
      <c r="Q16" s="311">
        <f t="shared" ca="1" si="1"/>
        <v>0</v>
      </c>
    </row>
    <row r="17" spans="2:17">
      <c r="B17" s="98"/>
      <c r="C17" s="292">
        <v>7</v>
      </c>
      <c r="D17" s="282" t="str">
        <f>HAB.GEN.!C19</f>
        <v>CONSORCIO INFRAESTRUCTURA 2024</v>
      </c>
      <c r="E17" s="283">
        <f>'PUNTAJE OFERTA'!G34</f>
        <v>58.774855064211508</v>
      </c>
      <c r="F17" s="284">
        <v>20</v>
      </c>
      <c r="G17" s="283">
        <v>20</v>
      </c>
      <c r="H17" s="285">
        <v>0.25</v>
      </c>
      <c r="I17" s="283">
        <v>0.25</v>
      </c>
      <c r="J17" s="293">
        <f t="shared" si="2"/>
        <v>99.274855064211508</v>
      </c>
      <c r="K17" s="252">
        <v>7</v>
      </c>
      <c r="L17" s="98"/>
      <c r="M17" s="105">
        <f t="shared" si="3"/>
        <v>2</v>
      </c>
      <c r="N17" s="310">
        <f t="shared" si="5"/>
        <v>7</v>
      </c>
      <c r="O17" s="304" t="str">
        <f>D19</f>
        <v>CONSORCIO VÍAS E INGENIERÍA</v>
      </c>
      <c r="P17" s="305">
        <f t="shared" si="0"/>
        <v>9</v>
      </c>
      <c r="Q17" s="311">
        <f t="shared" si="1"/>
        <v>0</v>
      </c>
    </row>
    <row r="18" spans="2:17">
      <c r="B18" s="98"/>
      <c r="C18" s="294">
        <v>8</v>
      </c>
      <c r="D18" s="278" t="str">
        <f>HAB.GEN.!C20</f>
        <v>CONSORCIO PROGRESAR</v>
      </c>
      <c r="E18" s="279">
        <f>'PUNTAJE OFERTA'!G35</f>
        <v>58.56088763978493</v>
      </c>
      <c r="F18" s="280">
        <v>20</v>
      </c>
      <c r="G18" s="279">
        <v>20</v>
      </c>
      <c r="H18" s="281">
        <v>0</v>
      </c>
      <c r="I18" s="279">
        <v>0.25</v>
      </c>
      <c r="J18" s="295">
        <f t="shared" si="2"/>
        <v>98.810887639784937</v>
      </c>
      <c r="K18" s="252">
        <v>8</v>
      </c>
      <c r="L18" s="98"/>
      <c r="M18" s="105">
        <f t="shared" si="3"/>
        <v>4</v>
      </c>
      <c r="N18" s="310">
        <f t="shared" si="5"/>
        <v>8</v>
      </c>
      <c r="O18" s="304" t="str">
        <f>D12</f>
        <v>YAMEL ARANGO PINILLA</v>
      </c>
      <c r="P18" s="305">
        <f t="shared" si="0"/>
        <v>2</v>
      </c>
      <c r="Q18" s="311">
        <f t="shared" si="1"/>
        <v>0</v>
      </c>
    </row>
    <row r="19" spans="2:17">
      <c r="C19" s="296">
        <v>9</v>
      </c>
      <c r="D19" s="297" t="str">
        <f>HAB.GEN.!C21</f>
        <v>CONSORCIO VÍAS E INGENIERÍA</v>
      </c>
      <c r="E19" s="298" t="str">
        <f>'PUNTAJE OFERTA'!G36</f>
        <v>DESCARTADO</v>
      </c>
      <c r="F19" s="299">
        <v>0</v>
      </c>
      <c r="G19" s="298">
        <v>0</v>
      </c>
      <c r="H19" s="300">
        <v>0</v>
      </c>
      <c r="I19" s="298">
        <v>0</v>
      </c>
      <c r="J19" s="301">
        <f t="shared" ref="J19" si="6">SUM(E19:I19)</f>
        <v>0</v>
      </c>
      <c r="K19" s="252">
        <v>9</v>
      </c>
      <c r="M19" s="105">
        <f t="shared" si="3"/>
        <v>6</v>
      </c>
      <c r="N19" s="312">
        <f t="shared" si="5"/>
        <v>9</v>
      </c>
      <c r="O19" s="313" t="str">
        <f>D16</f>
        <v>JUAN CARLOS BRICEÑO CHAVES</v>
      </c>
      <c r="P19" s="314">
        <f>IF(O19="","",VLOOKUP(O19,$D$11:$K$212,8,FALSE))</f>
        <v>6</v>
      </c>
      <c r="Q19" s="315">
        <f t="shared" ref="Q19" si="7">IF(O19="","",VLOOKUP(O19,$D$11:$J$212,7,FALSE))</f>
        <v>0</v>
      </c>
    </row>
  </sheetData>
  <mergeCells count="13">
    <mergeCell ref="J7:J9"/>
    <mergeCell ref="C4:J4"/>
    <mergeCell ref="C5:J5"/>
    <mergeCell ref="N5:Q5"/>
    <mergeCell ref="E7:I7"/>
    <mergeCell ref="N7:Q8"/>
    <mergeCell ref="C7:C9"/>
    <mergeCell ref="D7:D9"/>
    <mergeCell ref="E8:E9"/>
    <mergeCell ref="G8:G9"/>
    <mergeCell ref="H8:H9"/>
    <mergeCell ref="F8:F9"/>
    <mergeCell ref="I8:I9"/>
  </mergeCells>
  <conditionalFormatting sqref="C11:K19">
    <cfRule type="expression" dxfId="1" priority="1" stopIfTrue="1">
      <formula>MOD(ROW(),2)</formula>
    </cfRule>
  </conditionalFormatting>
  <conditionalFormatting sqref="M11:Q19">
    <cfRule type="expression" dxfId="0" priority="15" stopIfTrue="1">
      <formula>MOD(ROW(),2)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e2151a0-5e0f-4189-8de0-69f9836f64b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35CD487F24604686CD9D4697F0BF15" ma:contentTypeVersion="15" ma:contentTypeDescription="Crear nuevo documento." ma:contentTypeScope="" ma:versionID="2f291a56435b6d8ad47a8c02f76a2178">
  <xsd:schema xmlns:xsd="http://www.w3.org/2001/XMLSchema" xmlns:xs="http://www.w3.org/2001/XMLSchema" xmlns:p="http://schemas.microsoft.com/office/2006/metadata/properties" xmlns:ns3="8e2151a0-5e0f-4189-8de0-69f9836f64b3" xmlns:ns4="b41d7c9d-9464-4141-bc2f-6a5401172f88" targetNamespace="http://schemas.microsoft.com/office/2006/metadata/properties" ma:root="true" ma:fieldsID="89b7c4c4efe794788cb64c62961aa090" ns3:_="" ns4:_="">
    <xsd:import namespace="8e2151a0-5e0f-4189-8de0-69f9836f64b3"/>
    <xsd:import namespace="b41d7c9d-9464-4141-bc2f-6a5401172f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_activity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151a0-5e0f-4189-8de0-69f9836f64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1d7c9d-9464-4141-bc2f-6a5401172f8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3D8E68-6FA8-4474-917D-FA12CC734D9D}">
  <ds:schemaRefs>
    <ds:schemaRef ds:uri="http://schemas.microsoft.com/office/2006/metadata/properties"/>
    <ds:schemaRef ds:uri="http://schemas.microsoft.com/office/infopath/2007/PartnerControls"/>
    <ds:schemaRef ds:uri="8e2151a0-5e0f-4189-8de0-69f9836f64b3"/>
  </ds:schemaRefs>
</ds:datastoreItem>
</file>

<file path=customXml/itemProps2.xml><?xml version="1.0" encoding="utf-8"?>
<ds:datastoreItem xmlns:ds="http://schemas.openxmlformats.org/officeDocument/2006/customXml" ds:itemID="{EB99F007-2991-43F1-A028-DAF71536BF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151a0-5e0f-4189-8de0-69f9836f64b3"/>
    <ds:schemaRef ds:uri="b41d7c9d-9464-4141-bc2f-6a5401172f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A5A703-F673-407A-B62C-B5F1BA93F8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HAB.GEN.</vt:lpstr>
      <vt:lpstr>EVAL. ECONOMICAS </vt:lpstr>
      <vt:lpstr>PUNTAJE OFERTA</vt:lpstr>
      <vt:lpstr>ELEGIBILIDAD</vt:lpstr>
      <vt:lpstr>'EVAL. ECONOMICAS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Lila Herrera</dc:creator>
  <cp:keywords/>
  <dc:description/>
  <cp:lastModifiedBy>GABRIELA LUCIA ARIAS POSSO</cp:lastModifiedBy>
  <cp:revision/>
  <dcterms:created xsi:type="dcterms:W3CDTF">2023-06-28T17:22:26Z</dcterms:created>
  <dcterms:modified xsi:type="dcterms:W3CDTF">2024-09-20T21:39:21Z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0x010100CA35CD487F24604686CD9D4697F0BF15</vt:lpwstr>
  </property>
</Properties>
</file>