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dcastillaj_sena_edu_co/Documents/SENA/SENA 2024/Contratacion/Minima cuantia/MC-ATL-0056-2024 Kits control derrames/2. Precontractual/"/>
    </mc:Choice>
  </mc:AlternateContent>
  <xr:revisionPtr revIDLastSave="461" documentId="13_ncr:1_{FC60BDCC-B852-4FD2-A633-53FD7AD94302}" xr6:coauthVersionLast="47" xr6:coauthVersionMax="47" xr10:uidLastSave="{E123E2B1-B6F5-4950-B44C-E532CF02A53A}"/>
  <bookViews>
    <workbookView xWindow="-120" yWindow="-120" windowWidth="20730" windowHeight="11160" firstSheet="3" activeTab="4" xr2:uid="{00000000-000D-0000-FFFF-FFFF00000000}"/>
  </bookViews>
  <sheets>
    <sheet name="OFERTAS" sheetId="10" r:id="rId1"/>
    <sheet name="PA- MOR IND" sheetId="11" r:id="rId2"/>
    <sheet name="PA- JAVIL" sheetId="13" r:id="rId3"/>
    <sheet name="PA- SANSMED" sheetId="15" r:id="rId4"/>
    <sheet name="1. MOR INDUSTRIES" sheetId="12" r:id="rId5"/>
    <sheet name="2. JAVIL INDUSTRIAL" sheetId="14" r:id="rId6"/>
    <sheet name="2. SANSMED" sheetId="16" r:id="rId7"/>
  </sheets>
  <definedNames>
    <definedName name="_xlnm._FilterDatabase" localSheetId="2" hidden="1">'PA- JAVIL'!$A$3:$R$3</definedName>
    <definedName name="_xlnm._FilterDatabase" localSheetId="1" hidden="1">'PA- MOR IND'!$A$3:$R$3</definedName>
    <definedName name="_xlnm._FilterDatabase" localSheetId="3" hidden="1">'PA- SANSMED'!$A$3:$R$3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16" l="1"/>
  <c r="M7" i="16" s="1"/>
  <c r="F7" i="16"/>
  <c r="H7" i="16" s="1"/>
  <c r="I7" i="16" s="1"/>
  <c r="L6" i="16"/>
  <c r="M6" i="16" s="1"/>
  <c r="F6" i="16"/>
  <c r="M5" i="16"/>
  <c r="L5" i="16"/>
  <c r="F5" i="16"/>
  <c r="L4" i="16"/>
  <c r="M4" i="16" s="1"/>
  <c r="F4" i="16"/>
  <c r="L3" i="16"/>
  <c r="M3" i="16" s="1"/>
  <c r="F3" i="16"/>
  <c r="H3" i="16" s="1"/>
  <c r="I3" i="16" s="1"/>
  <c r="F7" i="15"/>
  <c r="H7" i="15" s="1"/>
  <c r="F6" i="15"/>
  <c r="H6" i="15" s="1"/>
  <c r="I6" i="15" s="1"/>
  <c r="F5" i="15"/>
  <c r="H5" i="15" s="1"/>
  <c r="I5" i="15" s="1"/>
  <c r="F4" i="15"/>
  <c r="F3" i="15"/>
  <c r="H4" i="16" l="1"/>
  <c r="I4" i="16" s="1"/>
  <c r="H5" i="16"/>
  <c r="I5" i="16" s="1"/>
  <c r="H6" i="16"/>
  <c r="I6" i="16" s="1"/>
  <c r="H3" i="15"/>
  <c r="I3" i="15" s="1"/>
  <c r="I7" i="15"/>
  <c r="H4" i="15"/>
  <c r="I4" i="15" s="1"/>
  <c r="I9" i="16" l="1"/>
  <c r="I9" i="15"/>
  <c r="I12" i="15" s="1"/>
  <c r="I13" i="15" s="1"/>
  <c r="L7" i="14"/>
  <c r="M7" i="14" s="1"/>
  <c r="F7" i="14"/>
  <c r="H7" i="14" s="1"/>
  <c r="I7" i="14" s="1"/>
  <c r="L6" i="14"/>
  <c r="M6" i="14" s="1"/>
  <c r="F6" i="14"/>
  <c r="M5" i="14"/>
  <c r="L5" i="14"/>
  <c r="F5" i="14"/>
  <c r="L4" i="14"/>
  <c r="M4" i="14" s="1"/>
  <c r="H4" i="14"/>
  <c r="I4" i="14" s="1"/>
  <c r="F4" i="14"/>
  <c r="L3" i="14"/>
  <c r="M3" i="14" s="1"/>
  <c r="F3" i="14"/>
  <c r="H3" i="14" s="1"/>
  <c r="I3" i="14" s="1"/>
  <c r="F7" i="13"/>
  <c r="H7" i="13" s="1"/>
  <c r="F6" i="13"/>
  <c r="H6" i="13" s="1"/>
  <c r="F5" i="13"/>
  <c r="H5" i="13" s="1"/>
  <c r="I5" i="13" s="1"/>
  <c r="F4" i="13"/>
  <c r="H4" i="13" s="1"/>
  <c r="F3" i="13"/>
  <c r="M7" i="12"/>
  <c r="L7" i="12"/>
  <c r="F7" i="12"/>
  <c r="L6" i="12"/>
  <c r="M6" i="12" s="1"/>
  <c r="H6" i="12"/>
  <c r="F6" i="12"/>
  <c r="I6" i="12" s="1"/>
  <c r="M5" i="12"/>
  <c r="L5" i="12"/>
  <c r="F5" i="12"/>
  <c r="H5" i="12" s="1"/>
  <c r="L4" i="12"/>
  <c r="M4" i="12" s="1"/>
  <c r="H4" i="12"/>
  <c r="I4" i="12" s="1"/>
  <c r="F4" i="12"/>
  <c r="M3" i="12"/>
  <c r="L3" i="12"/>
  <c r="F3" i="12"/>
  <c r="H3" i="12" s="1"/>
  <c r="I3" i="12" s="1"/>
  <c r="H5" i="14" l="1"/>
  <c r="I5" i="14" s="1"/>
  <c r="H6" i="14"/>
  <c r="I6" i="14" s="1"/>
  <c r="I6" i="13"/>
  <c r="H3" i="13"/>
  <c r="I3" i="13" s="1"/>
  <c r="I9" i="13" s="1"/>
  <c r="I12" i="13" s="1"/>
  <c r="I13" i="13" s="1"/>
  <c r="I4" i="13"/>
  <c r="I7" i="13"/>
  <c r="I7" i="12"/>
  <c r="I9" i="12"/>
  <c r="I5" i="12"/>
  <c r="H7" i="12"/>
  <c r="I9" i="14" l="1"/>
  <c r="F7" i="11"/>
  <c r="F6" i="11"/>
  <c r="H6" i="11" s="1"/>
  <c r="I6" i="11" s="1"/>
  <c r="F5" i="11"/>
  <c r="F4" i="11"/>
  <c r="H4" i="11" s="1"/>
  <c r="F3" i="11"/>
  <c r="H3" i="11" s="1"/>
  <c r="I3" i="11" s="1"/>
  <c r="H7" i="11" l="1"/>
  <c r="I7" i="11" s="1"/>
  <c r="I4" i="11"/>
  <c r="H5" i="11"/>
  <c r="I5" i="11" s="1"/>
  <c r="I9" i="11" l="1"/>
  <c r="I12" i="11" s="1"/>
  <c r="I13" i="11" s="1"/>
</calcChain>
</file>

<file path=xl/sharedStrings.xml><?xml version="1.0" encoding="utf-8"?>
<sst xmlns="http://schemas.openxmlformats.org/spreadsheetml/2006/main" count="154" uniqueCount="31">
  <si>
    <t>UNIDAD</t>
  </si>
  <si>
    <t>DIFERENCIA</t>
  </si>
  <si>
    <t>VR UNITARIO</t>
  </si>
  <si>
    <t>Unidad</t>
  </si>
  <si>
    <t>CANTIDAD</t>
  </si>
  <si>
    <t>No</t>
  </si>
  <si>
    <t>OFERENTE</t>
  </si>
  <si>
    <t>FECHA Y HORA DE PRESENTACIÓN</t>
  </si>
  <si>
    <t>VALOR DEL ANEXO A LA OFERTA ECONÓMICA</t>
  </si>
  <si>
    <t>FORMATO NO 8. ANEXO A LA OFERTA ECONOMICA</t>
  </si>
  <si>
    <t>VERIFICACIÓN DE CUMPLIMIENTO DE PRECIOS</t>
  </si>
  <si>
    <t>ITEMS</t>
  </si>
  <si>
    <t>DESCRIPCCIÓN TÉCNICA</t>
  </si>
  <si>
    <t>SUBTOTAL</t>
  </si>
  <si>
    <t>IVA (PORCENTAJE)</t>
  </si>
  <si>
    <t>VALOR IVA</t>
  </si>
  <si>
    <t>VALOR TOTAL ITEM</t>
  </si>
  <si>
    <t>VALOR PROMEDIO
ESTUDIO MERCADO</t>
  </si>
  <si>
    <t>OBSERVACIÓN</t>
  </si>
  <si>
    <t>VALOR TOTAL OFERTA ECONÓMICA</t>
  </si>
  <si>
    <t>VALOR ESTUDIO DE MERCADO</t>
  </si>
  <si>
    <t>DESCUENTO</t>
  </si>
  <si>
    <t>MOR INDUSTRIES S.A.S.</t>
  </si>
  <si>
    <t>JAVIL INDUSTRIAL S.A.S.</t>
  </si>
  <si>
    <t>SANSMED S.A.S.</t>
  </si>
  <si>
    <t>PORCENTAJE DE DESCUENTO</t>
  </si>
  <si>
    <t>Kit Control de Derrames con capacidad para 8 Galones.</t>
  </si>
  <si>
    <t>Kit Control de Derrames con capacidad para 10 Galones.</t>
  </si>
  <si>
    <t>Kit Control de Derrames con capacidad para 15 Galones.</t>
  </si>
  <si>
    <t>Kit Control de Derrames con capacidad para 20 Galones.</t>
  </si>
  <si>
    <t xml:space="preserve">Kit Control de Derrames con capacidad para 25 a 35 Galones.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</si>
</sst>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22" fontId="6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10" fontId="4" fillId="4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10" fontId="3" fillId="0" borderId="1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10" fontId="3" fillId="0" borderId="0" xfId="1" applyNumberFormat="1" applyFont="1" applyAlignment="1">
      <alignment vertical="center" wrapText="1"/>
    </xf>
    <xf numFmtId="10" fontId="3" fillId="5" borderId="1" xfId="1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E0163C4A-2D37-4220-A598-5851C4B46867}"/>
    <cellStyle name="Porcentaje" xfId="1" builtinId="5"/>
  </cellStyles>
  <dxfs count="0"/>
  <tableStyles count="0" defaultTableStyle="TableStyleMedium2" defaultPivotStyle="PivotStyleLight16"/>
  <colors>
    <mruColors>
      <color rgb="FFCCFF99"/>
      <color rgb="FF92D05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D873A-FE2B-4A54-8FFB-EEDF086780ED}">
  <dimension ref="A1:D4"/>
  <sheetViews>
    <sheetView workbookViewId="0">
      <selection activeCell="B2" sqref="B2"/>
    </sheetView>
  </sheetViews>
  <sheetFormatPr baseColWidth="10" defaultRowHeight="15" x14ac:dyDescent="0.25"/>
  <cols>
    <col min="1" max="1" width="3.28515625" bestFit="1" customWidth="1"/>
    <col min="2" max="2" width="38.5703125" bestFit="1" customWidth="1"/>
    <col min="3" max="3" width="15.28515625" bestFit="1" customWidth="1"/>
    <col min="4" max="4" width="19.85546875" bestFit="1" customWidth="1"/>
  </cols>
  <sheetData>
    <row r="1" spans="1:4" ht="25.5" x14ac:dyDescent="0.25">
      <c r="A1" s="1" t="s">
        <v>5</v>
      </c>
      <c r="B1" s="1" t="s">
        <v>6</v>
      </c>
      <c r="C1" s="2" t="s">
        <v>7</v>
      </c>
      <c r="D1" s="2" t="s">
        <v>8</v>
      </c>
    </row>
    <row r="2" spans="1:4" x14ac:dyDescent="0.25">
      <c r="A2" s="3">
        <v>1</v>
      </c>
      <c r="B2" s="4" t="s">
        <v>22</v>
      </c>
      <c r="C2" s="5">
        <v>45547.95208333333</v>
      </c>
      <c r="D2" s="6">
        <v>6100000</v>
      </c>
    </row>
    <row r="3" spans="1:4" x14ac:dyDescent="0.25">
      <c r="A3" s="3">
        <v>2</v>
      </c>
      <c r="B3" s="4" t="s">
        <v>23</v>
      </c>
      <c r="C3" s="5">
        <v>45548.341666666667</v>
      </c>
      <c r="D3" s="6">
        <v>6824460</v>
      </c>
    </row>
    <row r="4" spans="1:4" x14ac:dyDescent="0.25">
      <c r="A4" s="3">
        <v>3</v>
      </c>
      <c r="B4" s="4" t="s">
        <v>24</v>
      </c>
      <c r="C4" s="5">
        <v>45547.988194444442</v>
      </c>
      <c r="D4" s="6">
        <v>6840204.4900000002</v>
      </c>
    </row>
  </sheetData>
  <sortState xmlns:xlrd2="http://schemas.microsoft.com/office/spreadsheetml/2017/richdata2" ref="A3:A4">
    <sortCondition ref="A3:A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A006-9BA9-494D-9F71-1FACF781D128}">
  <dimension ref="A1:I40"/>
  <sheetViews>
    <sheetView topLeftCell="B1" zoomScaleNormal="100" workbookViewId="0">
      <selection activeCell="B22" sqref="B22"/>
    </sheetView>
  </sheetViews>
  <sheetFormatPr baseColWidth="10" defaultColWidth="11.42578125" defaultRowHeight="12.75" x14ac:dyDescent="0.25"/>
  <cols>
    <col min="1" max="1" width="5.5703125" style="13" bestFit="1" customWidth="1"/>
    <col min="2" max="2" width="58.28515625" style="14" bestFit="1" customWidth="1"/>
    <col min="3" max="3" width="13.5703125" style="13" customWidth="1"/>
    <col min="4" max="4" width="11.140625" style="13" customWidth="1"/>
    <col min="5" max="5" width="11.140625" style="21" bestFit="1" customWidth="1"/>
    <col min="6" max="6" width="11.7109375" style="21" bestFit="1" customWidth="1"/>
    <col min="7" max="7" width="12.28515625" style="23" customWidth="1"/>
    <col min="8" max="8" width="11.140625" style="21" customWidth="1"/>
    <col min="9" max="9" width="13.140625" style="21" bestFit="1" customWidth="1"/>
    <col min="10" max="16384" width="11.42578125" style="15"/>
  </cols>
  <sheetData>
    <row r="1" spans="1:9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ht="12.75" customHeight="1" x14ac:dyDescent="0.25">
      <c r="A2" s="8" t="s">
        <v>11</v>
      </c>
      <c r="B2" s="8" t="s">
        <v>12</v>
      </c>
      <c r="C2" s="8" t="s">
        <v>0</v>
      </c>
      <c r="D2" s="8" t="s">
        <v>4</v>
      </c>
      <c r="E2" s="9" t="s">
        <v>2</v>
      </c>
      <c r="F2" s="9" t="s">
        <v>13</v>
      </c>
      <c r="G2" s="10" t="s">
        <v>14</v>
      </c>
      <c r="H2" s="9" t="s">
        <v>15</v>
      </c>
      <c r="I2" s="9" t="s">
        <v>16</v>
      </c>
    </row>
    <row r="3" spans="1:9" x14ac:dyDescent="0.25">
      <c r="A3" s="11">
        <v>1</v>
      </c>
      <c r="B3" s="16" t="s">
        <v>26</v>
      </c>
      <c r="C3" s="11" t="s">
        <v>3</v>
      </c>
      <c r="D3" s="11">
        <v>7</v>
      </c>
      <c r="E3" s="18">
        <v>243697.47899159664</v>
      </c>
      <c r="F3" s="18">
        <f>D3*E3</f>
        <v>1705882.3529411764</v>
      </c>
      <c r="G3" s="19">
        <v>0.19</v>
      </c>
      <c r="H3" s="18">
        <f>G3*F3</f>
        <v>324117.6470588235</v>
      </c>
      <c r="I3" s="18">
        <f>F3+H3</f>
        <v>2030000</v>
      </c>
    </row>
    <row r="4" spans="1:9" x14ac:dyDescent="0.25">
      <c r="A4" s="11">
        <v>2</v>
      </c>
      <c r="B4" s="16" t="s">
        <v>27</v>
      </c>
      <c r="C4" s="11" t="s">
        <v>3</v>
      </c>
      <c r="D4" s="11">
        <v>6</v>
      </c>
      <c r="E4" s="18">
        <v>260504.20168067227</v>
      </c>
      <c r="F4" s="18">
        <f t="shared" ref="F4:F7" si="0">D4*E4</f>
        <v>1563025.2100840337</v>
      </c>
      <c r="G4" s="19">
        <v>0.19</v>
      </c>
      <c r="H4" s="18">
        <f t="shared" ref="H4:H7" si="1">G4*F4</f>
        <v>296974.78991596639</v>
      </c>
      <c r="I4" s="18">
        <f t="shared" ref="I4:I7" si="2">F4+H4</f>
        <v>1860000</v>
      </c>
    </row>
    <row r="5" spans="1:9" x14ac:dyDescent="0.25">
      <c r="A5" s="11">
        <v>3</v>
      </c>
      <c r="B5" s="16" t="s">
        <v>28</v>
      </c>
      <c r="C5" s="11" t="s">
        <v>3</v>
      </c>
      <c r="D5" s="11">
        <v>3</v>
      </c>
      <c r="E5" s="18">
        <v>302521.00840336137</v>
      </c>
      <c r="F5" s="18">
        <f t="shared" si="0"/>
        <v>907563.02521008416</v>
      </c>
      <c r="G5" s="19">
        <v>0.19</v>
      </c>
      <c r="H5" s="18">
        <f t="shared" si="1"/>
        <v>172436.97478991598</v>
      </c>
      <c r="I5" s="18">
        <f t="shared" si="2"/>
        <v>1080000.0000000002</v>
      </c>
    </row>
    <row r="6" spans="1:9" x14ac:dyDescent="0.25">
      <c r="A6" s="11">
        <v>4</v>
      </c>
      <c r="B6" s="12" t="s">
        <v>29</v>
      </c>
      <c r="C6" s="11" t="s">
        <v>3</v>
      </c>
      <c r="D6" s="11">
        <v>1</v>
      </c>
      <c r="E6" s="18">
        <v>378151.26050420169</v>
      </c>
      <c r="F6" s="18">
        <f t="shared" si="0"/>
        <v>378151.26050420169</v>
      </c>
      <c r="G6" s="19">
        <v>0.19</v>
      </c>
      <c r="H6" s="18">
        <f t="shared" si="1"/>
        <v>71848.73949579832</v>
      </c>
      <c r="I6" s="18">
        <f t="shared" si="2"/>
        <v>450000</v>
      </c>
    </row>
    <row r="7" spans="1:9" x14ac:dyDescent="0.25">
      <c r="A7" s="11">
        <v>5</v>
      </c>
      <c r="B7" s="16" t="s">
        <v>30</v>
      </c>
      <c r="C7" s="11" t="s">
        <v>3</v>
      </c>
      <c r="D7" s="11">
        <v>1</v>
      </c>
      <c r="E7" s="18">
        <v>571428.57142857148</v>
      </c>
      <c r="F7" s="18">
        <f t="shared" si="0"/>
        <v>571428.57142857148</v>
      </c>
      <c r="G7" s="19">
        <v>0.19</v>
      </c>
      <c r="H7" s="18">
        <f t="shared" si="1"/>
        <v>108571.42857142858</v>
      </c>
      <c r="I7" s="18">
        <f t="shared" si="2"/>
        <v>680000</v>
      </c>
    </row>
    <row r="8" spans="1:9" x14ac:dyDescent="0.25">
      <c r="A8" s="27"/>
      <c r="B8" s="28"/>
      <c r="C8" s="28"/>
      <c r="D8" s="28"/>
      <c r="E8" s="28"/>
      <c r="F8" s="28"/>
      <c r="G8" s="28"/>
      <c r="H8" s="28"/>
      <c r="I8" s="29"/>
    </row>
    <row r="9" spans="1:9" ht="15" customHeight="1" x14ac:dyDescent="0.25">
      <c r="C9" s="15"/>
      <c r="D9" s="15"/>
      <c r="E9" s="30" t="s">
        <v>19</v>
      </c>
      <c r="F9" s="31"/>
      <c r="G9" s="31"/>
      <c r="H9" s="32"/>
      <c r="I9" s="22">
        <f>SUM(I3:I7)</f>
        <v>6100000</v>
      </c>
    </row>
    <row r="11" spans="1:9" x14ac:dyDescent="0.25">
      <c r="E11" s="33" t="s">
        <v>20</v>
      </c>
      <c r="F11" s="33"/>
      <c r="G11" s="33"/>
      <c r="H11" s="33"/>
      <c r="I11" s="18">
        <v>7581490</v>
      </c>
    </row>
    <row r="12" spans="1:9" x14ac:dyDescent="0.25">
      <c r="E12" s="33" t="s">
        <v>21</v>
      </c>
      <c r="F12" s="33"/>
      <c r="G12" s="33"/>
      <c r="H12" s="33"/>
      <c r="I12" s="18">
        <f>I11-I9</f>
        <v>1481490</v>
      </c>
    </row>
    <row r="13" spans="1:9" x14ac:dyDescent="0.25">
      <c r="E13" s="25" t="s">
        <v>25</v>
      </c>
      <c r="F13" s="25"/>
      <c r="G13" s="25"/>
      <c r="H13" s="25"/>
      <c r="I13" s="24">
        <f>I12/I11</f>
        <v>0.19540881805555371</v>
      </c>
    </row>
    <row r="32" ht="23.25" customHeight="1" x14ac:dyDescent="0.25"/>
    <row r="38" ht="15" customHeight="1" x14ac:dyDescent="0.25"/>
    <row r="39" ht="15" customHeight="1" x14ac:dyDescent="0.25"/>
    <row r="40" ht="15" customHeight="1" x14ac:dyDescent="0.25"/>
  </sheetData>
  <mergeCells count="6">
    <mergeCell ref="E13:H13"/>
    <mergeCell ref="A1:I1"/>
    <mergeCell ref="A8:I8"/>
    <mergeCell ref="E9:H9"/>
    <mergeCell ref="E11:H11"/>
    <mergeCell ref="E12:H12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7CB2F-840F-4A39-B52D-8697E3BDF2A0}">
  <dimension ref="A1:I40"/>
  <sheetViews>
    <sheetView topLeftCell="B1" zoomScaleNormal="100" workbookViewId="0">
      <selection activeCell="D16" sqref="D16"/>
    </sheetView>
  </sheetViews>
  <sheetFormatPr baseColWidth="10" defaultColWidth="11.42578125" defaultRowHeight="12.75" x14ac:dyDescent="0.25"/>
  <cols>
    <col min="1" max="1" width="5.5703125" style="13" bestFit="1" customWidth="1"/>
    <col min="2" max="2" width="50.42578125" style="14" bestFit="1" customWidth="1"/>
    <col min="3" max="3" width="13.5703125" style="13" customWidth="1"/>
    <col min="4" max="4" width="11.140625" style="13" customWidth="1"/>
    <col min="5" max="5" width="11.140625" style="21" bestFit="1" customWidth="1"/>
    <col min="6" max="6" width="11.7109375" style="21" bestFit="1" customWidth="1"/>
    <col min="7" max="7" width="12.28515625" style="23" customWidth="1"/>
    <col min="8" max="8" width="11.140625" style="21" customWidth="1"/>
    <col min="9" max="9" width="13.140625" style="21" bestFit="1" customWidth="1"/>
    <col min="10" max="16384" width="11.42578125" style="15"/>
  </cols>
  <sheetData>
    <row r="1" spans="1:9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ht="12.75" customHeight="1" x14ac:dyDescent="0.25">
      <c r="A2" s="8" t="s">
        <v>11</v>
      </c>
      <c r="B2" s="8" t="s">
        <v>12</v>
      </c>
      <c r="C2" s="8" t="s">
        <v>0</v>
      </c>
      <c r="D2" s="8" t="s">
        <v>4</v>
      </c>
      <c r="E2" s="9" t="s">
        <v>2</v>
      </c>
      <c r="F2" s="9" t="s">
        <v>13</v>
      </c>
      <c r="G2" s="10" t="s">
        <v>14</v>
      </c>
      <c r="H2" s="9" t="s">
        <v>15</v>
      </c>
      <c r="I2" s="9" t="s">
        <v>16</v>
      </c>
    </row>
    <row r="3" spans="1:9" x14ac:dyDescent="0.25">
      <c r="A3" s="11">
        <v>1</v>
      </c>
      <c r="B3" s="16" t="s">
        <v>26</v>
      </c>
      <c r="C3" s="11" t="s">
        <v>3</v>
      </c>
      <c r="D3" s="11">
        <v>7</v>
      </c>
      <c r="E3" s="18">
        <v>279831.93</v>
      </c>
      <c r="F3" s="18">
        <f>D3*E3</f>
        <v>1958823.51</v>
      </c>
      <c r="G3" s="19">
        <v>0.19</v>
      </c>
      <c r="H3" s="18">
        <f>G3*F3</f>
        <v>372176.4669</v>
      </c>
      <c r="I3" s="18">
        <f>F3+H3</f>
        <v>2330999.9769000001</v>
      </c>
    </row>
    <row r="4" spans="1:9" x14ac:dyDescent="0.25">
      <c r="A4" s="11">
        <v>2</v>
      </c>
      <c r="B4" s="16" t="s">
        <v>27</v>
      </c>
      <c r="C4" s="11" t="s">
        <v>3</v>
      </c>
      <c r="D4" s="11">
        <v>6</v>
      </c>
      <c r="E4" s="18">
        <v>250089.08</v>
      </c>
      <c r="F4" s="18">
        <f t="shared" ref="F4:F7" si="0">D4*E4</f>
        <v>1500534.48</v>
      </c>
      <c r="G4" s="19">
        <v>0.19</v>
      </c>
      <c r="H4" s="18">
        <f t="shared" ref="H4:H7" si="1">G4*F4</f>
        <v>285101.55119999999</v>
      </c>
      <c r="I4" s="18">
        <f t="shared" ref="I4:I7" si="2">F4+H4</f>
        <v>1785636.0312000001</v>
      </c>
    </row>
    <row r="5" spans="1:9" x14ac:dyDescent="0.25">
      <c r="A5" s="11">
        <v>3</v>
      </c>
      <c r="B5" s="16" t="s">
        <v>28</v>
      </c>
      <c r="C5" s="11" t="s">
        <v>3</v>
      </c>
      <c r="D5" s="11">
        <v>3</v>
      </c>
      <c r="E5" s="18">
        <v>404201.68</v>
      </c>
      <c r="F5" s="18">
        <f t="shared" si="0"/>
        <v>1212605.04</v>
      </c>
      <c r="G5" s="19">
        <v>0.19</v>
      </c>
      <c r="H5" s="18">
        <f t="shared" si="1"/>
        <v>230394.95760000002</v>
      </c>
      <c r="I5" s="18">
        <f t="shared" si="2"/>
        <v>1442999.9976000001</v>
      </c>
    </row>
    <row r="6" spans="1:9" x14ac:dyDescent="0.25">
      <c r="A6" s="11">
        <v>4</v>
      </c>
      <c r="B6" s="12" t="s">
        <v>29</v>
      </c>
      <c r="C6" s="11" t="s">
        <v>3</v>
      </c>
      <c r="D6" s="11">
        <v>1</v>
      </c>
      <c r="E6" s="18">
        <v>267952.09999999998</v>
      </c>
      <c r="F6" s="18">
        <f t="shared" si="0"/>
        <v>267952.09999999998</v>
      </c>
      <c r="G6" s="19">
        <v>0.19</v>
      </c>
      <c r="H6" s="18">
        <f t="shared" si="1"/>
        <v>50910.898999999998</v>
      </c>
      <c r="I6" s="18">
        <f t="shared" si="2"/>
        <v>318862.99899999995</v>
      </c>
    </row>
    <row r="7" spans="1:9" x14ac:dyDescent="0.25">
      <c r="A7" s="11">
        <v>5</v>
      </c>
      <c r="B7" s="16" t="s">
        <v>30</v>
      </c>
      <c r="C7" s="11" t="s">
        <v>3</v>
      </c>
      <c r="D7" s="11">
        <v>1</v>
      </c>
      <c r="E7" s="18">
        <v>794925.21</v>
      </c>
      <c r="F7" s="18">
        <f t="shared" si="0"/>
        <v>794925.21</v>
      </c>
      <c r="G7" s="19">
        <v>0.19</v>
      </c>
      <c r="H7" s="18">
        <f t="shared" si="1"/>
        <v>151035.7899</v>
      </c>
      <c r="I7" s="18">
        <f t="shared" si="2"/>
        <v>945960.99989999994</v>
      </c>
    </row>
    <row r="8" spans="1:9" x14ac:dyDescent="0.25">
      <c r="A8" s="27"/>
      <c r="B8" s="28"/>
      <c r="C8" s="28"/>
      <c r="D8" s="28"/>
      <c r="E8" s="28"/>
      <c r="F8" s="28"/>
      <c r="G8" s="28"/>
      <c r="H8" s="28"/>
      <c r="I8" s="29"/>
    </row>
    <row r="9" spans="1:9" ht="15" customHeight="1" x14ac:dyDescent="0.25">
      <c r="C9" s="15"/>
      <c r="D9" s="15"/>
      <c r="E9" s="30" t="s">
        <v>19</v>
      </c>
      <c r="F9" s="31"/>
      <c r="G9" s="31"/>
      <c r="H9" s="32"/>
      <c r="I9" s="22">
        <f>SUM(I3:I7)</f>
        <v>6824460.0046000006</v>
      </c>
    </row>
    <row r="11" spans="1:9" x14ac:dyDescent="0.25">
      <c r="E11" s="33" t="s">
        <v>20</v>
      </c>
      <c r="F11" s="33"/>
      <c r="G11" s="33"/>
      <c r="H11" s="33"/>
      <c r="I11" s="18">
        <v>7581490</v>
      </c>
    </row>
    <row r="12" spans="1:9" x14ac:dyDescent="0.25">
      <c r="E12" s="33" t="s">
        <v>21</v>
      </c>
      <c r="F12" s="33"/>
      <c r="G12" s="33"/>
      <c r="H12" s="33"/>
      <c r="I12" s="18">
        <f>I11-I9</f>
        <v>757029.99539999943</v>
      </c>
    </row>
    <row r="13" spans="1:9" x14ac:dyDescent="0.25">
      <c r="E13" s="25" t="s">
        <v>25</v>
      </c>
      <c r="F13" s="25"/>
      <c r="G13" s="25"/>
      <c r="H13" s="25"/>
      <c r="I13" s="24">
        <f>I12/I11</f>
        <v>9.9852403076440041E-2</v>
      </c>
    </row>
    <row r="32" ht="23.25" customHeight="1" x14ac:dyDescent="0.25"/>
    <row r="38" ht="15" customHeight="1" x14ac:dyDescent="0.25"/>
    <row r="39" ht="15" customHeight="1" x14ac:dyDescent="0.25"/>
    <row r="40" ht="15" customHeight="1" x14ac:dyDescent="0.25"/>
  </sheetData>
  <mergeCells count="6">
    <mergeCell ref="E13:H13"/>
    <mergeCell ref="A1:I1"/>
    <mergeCell ref="A8:I8"/>
    <mergeCell ref="E9:H9"/>
    <mergeCell ref="E11:H11"/>
    <mergeCell ref="E12:H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77D62-F08C-43AE-8A04-BDC762C484A4}">
  <dimension ref="A1:I40"/>
  <sheetViews>
    <sheetView topLeftCell="B1" zoomScaleNormal="100" workbookViewId="0">
      <selection activeCell="F14" sqref="F14"/>
    </sheetView>
  </sheetViews>
  <sheetFormatPr baseColWidth="10" defaultColWidth="11.42578125" defaultRowHeight="12.75" x14ac:dyDescent="0.25"/>
  <cols>
    <col min="1" max="1" width="5.5703125" style="13" bestFit="1" customWidth="1"/>
    <col min="2" max="2" width="50.42578125" style="14" bestFit="1" customWidth="1"/>
    <col min="3" max="3" width="13.5703125" style="13" customWidth="1"/>
    <col min="4" max="4" width="11.140625" style="13" customWidth="1"/>
    <col min="5" max="5" width="11.140625" style="21" bestFit="1" customWidth="1"/>
    <col min="6" max="6" width="11.7109375" style="21" bestFit="1" customWidth="1"/>
    <col min="7" max="7" width="12.28515625" style="23" customWidth="1"/>
    <col min="8" max="8" width="11.140625" style="21" customWidth="1"/>
    <col min="9" max="9" width="13.140625" style="21" bestFit="1" customWidth="1"/>
    <col min="10" max="16384" width="11.42578125" style="15"/>
  </cols>
  <sheetData>
    <row r="1" spans="1:9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ht="12.75" customHeight="1" x14ac:dyDescent="0.25">
      <c r="A2" s="8" t="s">
        <v>11</v>
      </c>
      <c r="B2" s="8" t="s">
        <v>12</v>
      </c>
      <c r="C2" s="8" t="s">
        <v>0</v>
      </c>
      <c r="D2" s="8" t="s">
        <v>4</v>
      </c>
      <c r="E2" s="9" t="s">
        <v>2</v>
      </c>
      <c r="F2" s="9" t="s">
        <v>13</v>
      </c>
      <c r="G2" s="10" t="s">
        <v>14</v>
      </c>
      <c r="H2" s="9" t="s">
        <v>15</v>
      </c>
      <c r="I2" s="9" t="s">
        <v>16</v>
      </c>
    </row>
    <row r="3" spans="1:9" x14ac:dyDescent="0.25">
      <c r="A3" s="11">
        <v>1</v>
      </c>
      <c r="B3" s="16" t="s">
        <v>26</v>
      </c>
      <c r="C3" s="11" t="s">
        <v>3</v>
      </c>
      <c r="D3" s="11">
        <v>7</v>
      </c>
      <c r="E3" s="18">
        <v>240000</v>
      </c>
      <c r="F3" s="18">
        <f>D3*E3</f>
        <v>1680000</v>
      </c>
      <c r="G3" s="19">
        <v>0.19</v>
      </c>
      <c r="H3" s="18">
        <f>G3*F3</f>
        <v>319200</v>
      </c>
      <c r="I3" s="18">
        <f>F3+H3</f>
        <v>1999200</v>
      </c>
    </row>
    <row r="4" spans="1:9" x14ac:dyDescent="0.25">
      <c r="A4" s="11">
        <v>2</v>
      </c>
      <c r="B4" s="16" t="s">
        <v>27</v>
      </c>
      <c r="C4" s="11" t="s">
        <v>3</v>
      </c>
      <c r="D4" s="11">
        <v>6</v>
      </c>
      <c r="E4" s="18">
        <v>290000</v>
      </c>
      <c r="F4" s="18">
        <f t="shared" ref="F4:F7" si="0">D4*E4</f>
        <v>1740000</v>
      </c>
      <c r="G4" s="19">
        <v>0.19</v>
      </c>
      <c r="H4" s="18">
        <f t="shared" ref="H4:H7" si="1">G4*F4</f>
        <v>330600</v>
      </c>
      <c r="I4" s="18">
        <f t="shared" ref="I4:I7" si="2">F4+H4</f>
        <v>2070600</v>
      </c>
    </row>
    <row r="5" spans="1:9" x14ac:dyDescent="0.25">
      <c r="A5" s="11">
        <v>3</v>
      </c>
      <c r="B5" s="16" t="s">
        <v>28</v>
      </c>
      <c r="C5" s="11" t="s">
        <v>3</v>
      </c>
      <c r="D5" s="11">
        <v>3</v>
      </c>
      <c r="E5" s="18">
        <v>361958</v>
      </c>
      <c r="F5" s="18">
        <f t="shared" si="0"/>
        <v>1085874</v>
      </c>
      <c r="G5" s="19">
        <v>0.19</v>
      </c>
      <c r="H5" s="18">
        <f t="shared" si="1"/>
        <v>206316.06</v>
      </c>
      <c r="I5" s="18">
        <f t="shared" si="2"/>
        <v>1292190.06</v>
      </c>
    </row>
    <row r="6" spans="1:9" x14ac:dyDescent="0.25">
      <c r="A6" s="11">
        <v>4</v>
      </c>
      <c r="B6" s="12" t="s">
        <v>29</v>
      </c>
      <c r="C6" s="11" t="s">
        <v>3</v>
      </c>
      <c r="D6" s="11">
        <v>1</v>
      </c>
      <c r="E6" s="18">
        <v>412197</v>
      </c>
      <c r="F6" s="18">
        <f t="shared" si="0"/>
        <v>412197</v>
      </c>
      <c r="G6" s="19">
        <v>0.19</v>
      </c>
      <c r="H6" s="18">
        <f t="shared" si="1"/>
        <v>78317.430000000008</v>
      </c>
      <c r="I6" s="18">
        <f t="shared" si="2"/>
        <v>490514.43</v>
      </c>
    </row>
    <row r="7" spans="1:9" x14ac:dyDescent="0.25">
      <c r="A7" s="11">
        <v>5</v>
      </c>
      <c r="B7" s="16" t="s">
        <v>30</v>
      </c>
      <c r="C7" s="11" t="s">
        <v>3</v>
      </c>
      <c r="D7" s="11">
        <v>1</v>
      </c>
      <c r="E7" s="18">
        <v>830000</v>
      </c>
      <c r="F7" s="18">
        <f t="shared" si="0"/>
        <v>830000</v>
      </c>
      <c r="G7" s="19">
        <v>0.19</v>
      </c>
      <c r="H7" s="18">
        <f t="shared" si="1"/>
        <v>157700</v>
      </c>
      <c r="I7" s="18">
        <f t="shared" si="2"/>
        <v>987700</v>
      </c>
    </row>
    <row r="8" spans="1:9" x14ac:dyDescent="0.25">
      <c r="A8" s="27"/>
      <c r="B8" s="28"/>
      <c r="C8" s="28"/>
      <c r="D8" s="28"/>
      <c r="E8" s="28"/>
      <c r="F8" s="28"/>
      <c r="G8" s="28"/>
      <c r="H8" s="28"/>
      <c r="I8" s="29"/>
    </row>
    <row r="9" spans="1:9" ht="15" customHeight="1" x14ac:dyDescent="0.25">
      <c r="C9" s="15"/>
      <c r="D9" s="15"/>
      <c r="E9" s="30" t="s">
        <v>19</v>
      </c>
      <c r="F9" s="31"/>
      <c r="G9" s="31"/>
      <c r="H9" s="32"/>
      <c r="I9" s="22">
        <f>SUM(I3:I7)</f>
        <v>6840204.4900000002</v>
      </c>
    </row>
    <row r="11" spans="1:9" x14ac:dyDescent="0.25">
      <c r="E11" s="33" t="s">
        <v>20</v>
      </c>
      <c r="F11" s="33"/>
      <c r="G11" s="33"/>
      <c r="H11" s="33"/>
      <c r="I11" s="18">
        <v>7581490</v>
      </c>
    </row>
    <row r="12" spans="1:9" x14ac:dyDescent="0.25">
      <c r="E12" s="33" t="s">
        <v>21</v>
      </c>
      <c r="F12" s="33"/>
      <c r="G12" s="33"/>
      <c r="H12" s="33"/>
      <c r="I12" s="18">
        <f>I11-I9</f>
        <v>741285.50999999978</v>
      </c>
    </row>
    <row r="13" spans="1:9" x14ac:dyDescent="0.25">
      <c r="E13" s="25" t="s">
        <v>25</v>
      </c>
      <c r="F13" s="25"/>
      <c r="G13" s="25"/>
      <c r="H13" s="25"/>
      <c r="I13" s="24">
        <f>I12/I11</f>
        <v>9.7775702401506792E-2</v>
      </c>
    </row>
    <row r="32" ht="23.25" customHeight="1" x14ac:dyDescent="0.25"/>
    <row r="38" ht="15" customHeight="1" x14ac:dyDescent="0.25"/>
    <row r="39" ht="15" customHeight="1" x14ac:dyDescent="0.25"/>
    <row r="40" ht="15" customHeight="1" x14ac:dyDescent="0.25"/>
  </sheetData>
  <mergeCells count="6">
    <mergeCell ref="A1:I1"/>
    <mergeCell ref="A8:I8"/>
    <mergeCell ref="E9:H9"/>
    <mergeCell ref="E11:H11"/>
    <mergeCell ref="E12:H12"/>
    <mergeCell ref="E13:H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ECC0B-1001-474D-9F3B-AA5BB6AE6FC5}">
  <dimension ref="A1:M40"/>
  <sheetViews>
    <sheetView tabSelected="1" workbookViewId="0">
      <selection activeCell="E11" sqref="E11"/>
    </sheetView>
  </sheetViews>
  <sheetFormatPr baseColWidth="10" defaultColWidth="11.42578125" defaultRowHeight="12.75" x14ac:dyDescent="0.25"/>
  <cols>
    <col min="1" max="1" width="5.5703125" style="13" bestFit="1" customWidth="1"/>
    <col min="2" max="2" width="50.42578125" style="14" bestFit="1" customWidth="1"/>
    <col min="3" max="3" width="7.28515625" style="13" bestFit="1" customWidth="1"/>
    <col min="4" max="4" width="9.140625" style="13" bestFit="1" customWidth="1"/>
    <col min="5" max="5" width="11.140625" style="21" bestFit="1" customWidth="1"/>
    <col min="6" max="6" width="11.28515625" style="21" bestFit="1" customWidth="1"/>
    <col min="7" max="7" width="15.140625" style="23" bestFit="1" customWidth="1"/>
    <col min="8" max="8" width="9.85546875" style="21" bestFit="1" customWidth="1"/>
    <col min="9" max="9" width="16.140625" style="21" bestFit="1" customWidth="1"/>
    <col min="10" max="10" width="8.5703125" style="15" customWidth="1"/>
    <col min="11" max="11" width="15.42578125" style="21" bestFit="1" customWidth="1"/>
    <col min="12" max="12" width="10" style="15" bestFit="1" customWidth="1"/>
    <col min="13" max="13" width="12.28515625" style="15" bestFit="1" customWidth="1"/>
    <col min="14" max="16384" width="11.42578125" style="15"/>
  </cols>
  <sheetData>
    <row r="1" spans="1:13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K1" s="34" t="s">
        <v>10</v>
      </c>
      <c r="L1" s="34"/>
      <c r="M1" s="34"/>
    </row>
    <row r="2" spans="1:13" ht="12.75" customHeight="1" x14ac:dyDescent="0.25">
      <c r="A2" s="8" t="s">
        <v>11</v>
      </c>
      <c r="B2" s="8" t="s">
        <v>12</v>
      </c>
      <c r="C2" s="8" t="s">
        <v>0</v>
      </c>
      <c r="D2" s="8" t="s">
        <v>4</v>
      </c>
      <c r="E2" s="9" t="s">
        <v>2</v>
      </c>
      <c r="F2" s="9" t="s">
        <v>13</v>
      </c>
      <c r="G2" s="10" t="s">
        <v>14</v>
      </c>
      <c r="H2" s="9" t="s">
        <v>15</v>
      </c>
      <c r="I2" s="9" t="s">
        <v>16</v>
      </c>
      <c r="K2" s="17" t="s">
        <v>17</v>
      </c>
      <c r="L2" s="7" t="s">
        <v>1</v>
      </c>
      <c r="M2" s="7" t="s">
        <v>18</v>
      </c>
    </row>
    <row r="3" spans="1:13" x14ac:dyDescent="0.25">
      <c r="A3" s="11">
        <v>1</v>
      </c>
      <c r="B3" s="16" t="s">
        <v>26</v>
      </c>
      <c r="C3" s="11" t="s">
        <v>3</v>
      </c>
      <c r="D3" s="11">
        <v>7</v>
      </c>
      <c r="E3" s="18">
        <v>243697.47899159664</v>
      </c>
      <c r="F3" s="18">
        <f>D3*E3</f>
        <v>1705882.3529411764</v>
      </c>
      <c r="G3" s="19">
        <v>0.19</v>
      </c>
      <c r="H3" s="18">
        <f>G3*F3</f>
        <v>324117.6470588235</v>
      </c>
      <c r="I3" s="18">
        <f>F3+H3</f>
        <v>2030000</v>
      </c>
      <c r="K3" s="18">
        <v>280000</v>
      </c>
      <c r="L3" s="18">
        <f>K3-E3</f>
        <v>36302.521008403361</v>
      </c>
      <c r="M3" s="20" t="str">
        <f>IF(L3&gt;=0,"Cumple","No cumple")</f>
        <v>Cumple</v>
      </c>
    </row>
    <row r="4" spans="1:13" x14ac:dyDescent="0.25">
      <c r="A4" s="11">
        <v>2</v>
      </c>
      <c r="B4" s="16" t="s">
        <v>27</v>
      </c>
      <c r="C4" s="11" t="s">
        <v>3</v>
      </c>
      <c r="D4" s="11">
        <v>6</v>
      </c>
      <c r="E4" s="18">
        <v>260504.20168067227</v>
      </c>
      <c r="F4" s="18">
        <f t="shared" ref="F4:F7" si="0">D4*E4</f>
        <v>1563025.2100840337</v>
      </c>
      <c r="G4" s="19">
        <v>0.19</v>
      </c>
      <c r="H4" s="18">
        <f t="shared" ref="H4:H7" si="1">G4*F4</f>
        <v>296974.78991596639</v>
      </c>
      <c r="I4" s="18">
        <f t="shared" ref="I4:I7" si="2">F4+H4</f>
        <v>1860000</v>
      </c>
      <c r="K4" s="18">
        <v>315000</v>
      </c>
      <c r="L4" s="18">
        <f t="shared" ref="L4:L7" si="3">K4-E4</f>
        <v>54495.798319327732</v>
      </c>
      <c r="M4" s="20" t="str">
        <f t="shared" ref="M4:M7" si="4">IF(L4&gt;=0,"Cumple","No cumple")</f>
        <v>Cumple</v>
      </c>
    </row>
    <row r="5" spans="1:13" x14ac:dyDescent="0.25">
      <c r="A5" s="11">
        <v>3</v>
      </c>
      <c r="B5" s="16" t="s">
        <v>28</v>
      </c>
      <c r="C5" s="11" t="s">
        <v>3</v>
      </c>
      <c r="D5" s="11">
        <v>3</v>
      </c>
      <c r="E5" s="18">
        <v>302521.00840336137</v>
      </c>
      <c r="F5" s="18">
        <f t="shared" si="0"/>
        <v>907563.02521008416</v>
      </c>
      <c r="G5" s="19">
        <v>0.19</v>
      </c>
      <c r="H5" s="18">
        <f t="shared" si="1"/>
        <v>172436.97478991598</v>
      </c>
      <c r="I5" s="18">
        <f t="shared" si="2"/>
        <v>1080000.0000000002</v>
      </c>
      <c r="K5" s="18">
        <v>405000</v>
      </c>
      <c r="L5" s="18">
        <f t="shared" si="3"/>
        <v>102478.99159663863</v>
      </c>
      <c r="M5" s="20" t="str">
        <f t="shared" si="4"/>
        <v>Cumple</v>
      </c>
    </row>
    <row r="6" spans="1:13" x14ac:dyDescent="0.25">
      <c r="A6" s="11">
        <v>4</v>
      </c>
      <c r="B6" s="12" t="s">
        <v>29</v>
      </c>
      <c r="C6" s="11" t="s">
        <v>3</v>
      </c>
      <c r="D6" s="11">
        <v>1</v>
      </c>
      <c r="E6" s="18">
        <v>378151.26050420169</v>
      </c>
      <c r="F6" s="18">
        <f t="shared" si="0"/>
        <v>378151.26050420169</v>
      </c>
      <c r="G6" s="19">
        <v>0.19</v>
      </c>
      <c r="H6" s="18">
        <f t="shared" si="1"/>
        <v>71848.73949579832</v>
      </c>
      <c r="I6" s="18">
        <f t="shared" si="2"/>
        <v>450000</v>
      </c>
      <c r="K6" s="18">
        <v>466000</v>
      </c>
      <c r="L6" s="18">
        <f t="shared" si="3"/>
        <v>87848.739495798305</v>
      </c>
      <c r="M6" s="20" t="str">
        <f t="shared" si="4"/>
        <v>Cumple</v>
      </c>
    </row>
    <row r="7" spans="1:13" x14ac:dyDescent="0.25">
      <c r="A7" s="11">
        <v>5</v>
      </c>
      <c r="B7" s="16" t="s">
        <v>30</v>
      </c>
      <c r="C7" s="11" t="s">
        <v>3</v>
      </c>
      <c r="D7" s="11">
        <v>1</v>
      </c>
      <c r="E7" s="18">
        <v>571428.57142857148</v>
      </c>
      <c r="F7" s="18">
        <f t="shared" si="0"/>
        <v>571428.57142857148</v>
      </c>
      <c r="G7" s="19">
        <v>0.19</v>
      </c>
      <c r="H7" s="18">
        <f t="shared" si="1"/>
        <v>108571.42857142858</v>
      </c>
      <c r="I7" s="18">
        <f t="shared" si="2"/>
        <v>680000</v>
      </c>
      <c r="K7" s="18">
        <v>840000</v>
      </c>
      <c r="L7" s="18">
        <f t="shared" si="3"/>
        <v>268571.42857142852</v>
      </c>
      <c r="M7" s="20" t="str">
        <f t="shared" si="4"/>
        <v>Cumple</v>
      </c>
    </row>
    <row r="8" spans="1:13" x14ac:dyDescent="0.25">
      <c r="A8" s="27"/>
      <c r="B8" s="28"/>
      <c r="C8" s="28"/>
      <c r="D8" s="28"/>
      <c r="E8" s="28"/>
      <c r="F8" s="28"/>
      <c r="G8" s="28"/>
      <c r="H8" s="28"/>
      <c r="I8" s="29"/>
    </row>
    <row r="9" spans="1:13" ht="15" customHeight="1" x14ac:dyDescent="0.25">
      <c r="C9" s="15"/>
      <c r="D9" s="15"/>
      <c r="E9" s="30" t="s">
        <v>19</v>
      </c>
      <c r="F9" s="31"/>
      <c r="G9" s="31"/>
      <c r="H9" s="32"/>
      <c r="I9" s="22">
        <f>SUM(I3:I7)</f>
        <v>6100000</v>
      </c>
    </row>
    <row r="11" spans="1:13" ht="15" x14ac:dyDescent="0.25">
      <c r="E11"/>
      <c r="F11"/>
      <c r="G11"/>
      <c r="H11"/>
      <c r="I11"/>
    </row>
    <row r="12" spans="1:13" ht="15" x14ac:dyDescent="0.25">
      <c r="E12"/>
      <c r="F12"/>
      <c r="G12"/>
      <c r="H12"/>
      <c r="I12"/>
    </row>
    <row r="13" spans="1:13" ht="15" x14ac:dyDescent="0.25">
      <c r="E13"/>
      <c r="F13"/>
      <c r="G13"/>
      <c r="H13"/>
      <c r="I13"/>
    </row>
    <row r="14" spans="1:13" ht="15" x14ac:dyDescent="0.25">
      <c r="E14"/>
      <c r="F14"/>
      <c r="G14"/>
      <c r="H14"/>
      <c r="I14"/>
    </row>
    <row r="32" ht="23.25" customHeight="1" x14ac:dyDescent="0.25"/>
    <row r="38" ht="15" customHeight="1" x14ac:dyDescent="0.25"/>
    <row r="39" ht="15" customHeight="1" x14ac:dyDescent="0.25"/>
    <row r="40" ht="15" customHeight="1" x14ac:dyDescent="0.25"/>
  </sheetData>
  <mergeCells count="4">
    <mergeCell ref="A1:I1"/>
    <mergeCell ref="K1:M1"/>
    <mergeCell ref="A8:I8"/>
    <mergeCell ref="E9:H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727A6-5447-4361-A7EB-8325316E79D0}">
  <dimension ref="A1:M40"/>
  <sheetViews>
    <sheetView workbookViewId="0">
      <selection sqref="A1:M9"/>
    </sheetView>
  </sheetViews>
  <sheetFormatPr baseColWidth="10" defaultColWidth="11.42578125" defaultRowHeight="12.75" x14ac:dyDescent="0.25"/>
  <cols>
    <col min="1" max="1" width="5.5703125" style="13" bestFit="1" customWidth="1"/>
    <col min="2" max="2" width="50.42578125" style="14" bestFit="1" customWidth="1"/>
    <col min="3" max="3" width="7.28515625" style="13" bestFit="1" customWidth="1"/>
    <col min="4" max="4" width="9.140625" style="13" bestFit="1" customWidth="1"/>
    <col min="5" max="5" width="11.140625" style="21" bestFit="1" customWidth="1"/>
    <col min="6" max="6" width="11.28515625" style="21" bestFit="1" customWidth="1"/>
    <col min="7" max="7" width="15.140625" style="23" bestFit="1" customWidth="1"/>
    <col min="8" max="8" width="9.85546875" style="21" bestFit="1" customWidth="1"/>
    <col min="9" max="9" width="16.140625" style="21" bestFit="1" customWidth="1"/>
    <col min="10" max="10" width="8.5703125" style="15" customWidth="1"/>
    <col min="11" max="11" width="15.42578125" style="21" bestFit="1" customWidth="1"/>
    <col min="12" max="12" width="10" style="15" bestFit="1" customWidth="1"/>
    <col min="13" max="13" width="12.28515625" style="15" bestFit="1" customWidth="1"/>
    <col min="14" max="16384" width="11.42578125" style="15"/>
  </cols>
  <sheetData>
    <row r="1" spans="1:13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K1" s="34" t="s">
        <v>10</v>
      </c>
      <c r="L1" s="34"/>
      <c r="M1" s="34"/>
    </row>
    <row r="2" spans="1:13" ht="12.75" customHeight="1" x14ac:dyDescent="0.25">
      <c r="A2" s="8" t="s">
        <v>11</v>
      </c>
      <c r="B2" s="8" t="s">
        <v>12</v>
      </c>
      <c r="C2" s="8" t="s">
        <v>0</v>
      </c>
      <c r="D2" s="8" t="s">
        <v>4</v>
      </c>
      <c r="E2" s="9" t="s">
        <v>2</v>
      </c>
      <c r="F2" s="9" t="s">
        <v>13</v>
      </c>
      <c r="G2" s="10" t="s">
        <v>14</v>
      </c>
      <c r="H2" s="9" t="s">
        <v>15</v>
      </c>
      <c r="I2" s="9" t="s">
        <v>16</v>
      </c>
      <c r="K2" s="17" t="s">
        <v>17</v>
      </c>
      <c r="L2" s="7" t="s">
        <v>1</v>
      </c>
      <c r="M2" s="7" t="s">
        <v>18</v>
      </c>
    </row>
    <row r="3" spans="1:13" x14ac:dyDescent="0.25">
      <c r="A3" s="11">
        <v>1</v>
      </c>
      <c r="B3" s="16" t="s">
        <v>26</v>
      </c>
      <c r="C3" s="11" t="s">
        <v>3</v>
      </c>
      <c r="D3" s="11">
        <v>7</v>
      </c>
      <c r="E3" s="18">
        <v>279831.93</v>
      </c>
      <c r="F3" s="18">
        <f>D3*E3</f>
        <v>1958823.51</v>
      </c>
      <c r="G3" s="19">
        <v>0.19</v>
      </c>
      <c r="H3" s="18">
        <f>G3*F3</f>
        <v>372176.4669</v>
      </c>
      <c r="I3" s="18">
        <f>F3+H3</f>
        <v>2330999.9769000001</v>
      </c>
      <c r="K3" s="18">
        <v>280000</v>
      </c>
      <c r="L3" s="18">
        <f>K3-E3</f>
        <v>168.07000000000698</v>
      </c>
      <c r="M3" s="20" t="str">
        <f>IF(L3&gt;=0,"Cumple","No cumple")</f>
        <v>Cumple</v>
      </c>
    </row>
    <row r="4" spans="1:13" x14ac:dyDescent="0.25">
      <c r="A4" s="11">
        <v>2</v>
      </c>
      <c r="B4" s="16" t="s">
        <v>27</v>
      </c>
      <c r="C4" s="11" t="s">
        <v>3</v>
      </c>
      <c r="D4" s="11">
        <v>6</v>
      </c>
      <c r="E4" s="18">
        <v>250089.08</v>
      </c>
      <c r="F4" s="18">
        <f t="shared" ref="F4:F7" si="0">D4*E4</f>
        <v>1500534.48</v>
      </c>
      <c r="G4" s="19">
        <v>0.19</v>
      </c>
      <c r="H4" s="18">
        <f t="shared" ref="H4:H7" si="1">G4*F4</f>
        <v>285101.55119999999</v>
      </c>
      <c r="I4" s="18">
        <f t="shared" ref="I4:I7" si="2">F4+H4</f>
        <v>1785636.0312000001</v>
      </c>
      <c r="K4" s="18">
        <v>315000</v>
      </c>
      <c r="L4" s="18">
        <f t="shared" ref="L4:L7" si="3">K4-E4</f>
        <v>64910.920000000013</v>
      </c>
      <c r="M4" s="20" t="str">
        <f t="shared" ref="M4:M7" si="4">IF(L4&gt;=0,"Cumple","No cumple")</f>
        <v>Cumple</v>
      </c>
    </row>
    <row r="5" spans="1:13" x14ac:dyDescent="0.25">
      <c r="A5" s="11">
        <v>3</v>
      </c>
      <c r="B5" s="16" t="s">
        <v>28</v>
      </c>
      <c r="C5" s="11" t="s">
        <v>3</v>
      </c>
      <c r="D5" s="11">
        <v>3</v>
      </c>
      <c r="E5" s="18">
        <v>404201.68</v>
      </c>
      <c r="F5" s="18">
        <f t="shared" si="0"/>
        <v>1212605.04</v>
      </c>
      <c r="G5" s="19">
        <v>0.19</v>
      </c>
      <c r="H5" s="18">
        <f t="shared" si="1"/>
        <v>230394.95760000002</v>
      </c>
      <c r="I5" s="18">
        <f t="shared" si="2"/>
        <v>1442999.9976000001</v>
      </c>
      <c r="K5" s="18">
        <v>405000</v>
      </c>
      <c r="L5" s="18">
        <f t="shared" si="3"/>
        <v>798.32000000000698</v>
      </c>
      <c r="M5" s="20" t="str">
        <f t="shared" si="4"/>
        <v>Cumple</v>
      </c>
    </row>
    <row r="6" spans="1:13" x14ac:dyDescent="0.25">
      <c r="A6" s="11">
        <v>4</v>
      </c>
      <c r="B6" s="12" t="s">
        <v>29</v>
      </c>
      <c r="C6" s="11" t="s">
        <v>3</v>
      </c>
      <c r="D6" s="11">
        <v>1</v>
      </c>
      <c r="E6" s="18">
        <v>267952.09999999998</v>
      </c>
      <c r="F6" s="18">
        <f t="shared" si="0"/>
        <v>267952.09999999998</v>
      </c>
      <c r="G6" s="19">
        <v>0.19</v>
      </c>
      <c r="H6" s="18">
        <f t="shared" si="1"/>
        <v>50910.898999999998</v>
      </c>
      <c r="I6" s="18">
        <f t="shared" si="2"/>
        <v>318862.99899999995</v>
      </c>
      <c r="K6" s="18">
        <v>466000</v>
      </c>
      <c r="L6" s="18">
        <f t="shared" si="3"/>
        <v>198047.90000000002</v>
      </c>
      <c r="M6" s="20" t="str">
        <f t="shared" si="4"/>
        <v>Cumple</v>
      </c>
    </row>
    <row r="7" spans="1:13" x14ac:dyDescent="0.25">
      <c r="A7" s="11">
        <v>5</v>
      </c>
      <c r="B7" s="16" t="s">
        <v>30</v>
      </c>
      <c r="C7" s="11" t="s">
        <v>3</v>
      </c>
      <c r="D7" s="11">
        <v>1</v>
      </c>
      <c r="E7" s="18">
        <v>794925.21</v>
      </c>
      <c r="F7" s="18">
        <f t="shared" si="0"/>
        <v>794925.21</v>
      </c>
      <c r="G7" s="19">
        <v>0.19</v>
      </c>
      <c r="H7" s="18">
        <f t="shared" si="1"/>
        <v>151035.7899</v>
      </c>
      <c r="I7" s="18">
        <f t="shared" si="2"/>
        <v>945960.99989999994</v>
      </c>
      <c r="K7" s="18">
        <v>840000</v>
      </c>
      <c r="L7" s="18">
        <f t="shared" si="3"/>
        <v>45074.790000000037</v>
      </c>
      <c r="M7" s="20" t="str">
        <f t="shared" si="4"/>
        <v>Cumple</v>
      </c>
    </row>
    <row r="8" spans="1:13" x14ac:dyDescent="0.25">
      <c r="A8" s="27"/>
      <c r="B8" s="28"/>
      <c r="C8" s="28"/>
      <c r="D8" s="28"/>
      <c r="E8" s="28"/>
      <c r="F8" s="28"/>
      <c r="G8" s="28"/>
      <c r="H8" s="28"/>
      <c r="I8" s="29"/>
    </row>
    <row r="9" spans="1:13" ht="15" customHeight="1" x14ac:dyDescent="0.25">
      <c r="C9" s="15"/>
      <c r="D9" s="15"/>
      <c r="E9" s="30" t="s">
        <v>19</v>
      </c>
      <c r="F9" s="31"/>
      <c r="G9" s="31"/>
      <c r="H9" s="32"/>
      <c r="I9" s="22">
        <f>SUM(I3:I7)</f>
        <v>6824460.0046000006</v>
      </c>
    </row>
    <row r="11" spans="1:13" ht="15" x14ac:dyDescent="0.25">
      <c r="E11"/>
      <c r="F11"/>
      <c r="G11"/>
      <c r="H11"/>
      <c r="I11"/>
    </row>
    <row r="12" spans="1:13" ht="15" x14ac:dyDescent="0.25">
      <c r="E12"/>
      <c r="F12"/>
      <c r="G12"/>
      <c r="H12"/>
      <c r="I12"/>
    </row>
    <row r="13" spans="1:13" ht="15" x14ac:dyDescent="0.25">
      <c r="E13"/>
      <c r="F13"/>
      <c r="G13"/>
      <c r="H13"/>
      <c r="I13"/>
    </row>
    <row r="14" spans="1:13" ht="15" x14ac:dyDescent="0.25">
      <c r="E14"/>
      <c r="F14"/>
      <c r="G14"/>
      <c r="H14"/>
      <c r="I14"/>
    </row>
    <row r="32" ht="23.25" customHeight="1" x14ac:dyDescent="0.25"/>
    <row r="38" ht="15" customHeight="1" x14ac:dyDescent="0.25"/>
    <row r="39" ht="15" customHeight="1" x14ac:dyDescent="0.25"/>
    <row r="40" ht="15" customHeight="1" x14ac:dyDescent="0.25"/>
  </sheetData>
  <mergeCells count="4">
    <mergeCell ref="A1:I1"/>
    <mergeCell ref="K1:M1"/>
    <mergeCell ref="A8:I8"/>
    <mergeCell ref="E9:H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7732D-BE08-43F2-BE23-169DC4BD67A4}">
  <dimension ref="A1:M40"/>
  <sheetViews>
    <sheetView workbookViewId="0">
      <selection activeCell="M9" sqref="A1:M9"/>
    </sheetView>
  </sheetViews>
  <sheetFormatPr baseColWidth="10" defaultColWidth="11.42578125" defaultRowHeight="12.75" x14ac:dyDescent="0.25"/>
  <cols>
    <col min="1" max="1" width="5.5703125" style="13" bestFit="1" customWidth="1"/>
    <col min="2" max="2" width="50.42578125" style="14" bestFit="1" customWidth="1"/>
    <col min="3" max="3" width="7.28515625" style="13" bestFit="1" customWidth="1"/>
    <col min="4" max="4" width="9.140625" style="13" bestFit="1" customWidth="1"/>
    <col min="5" max="5" width="11.140625" style="21" bestFit="1" customWidth="1"/>
    <col min="6" max="6" width="11.28515625" style="21" bestFit="1" customWidth="1"/>
    <col min="7" max="7" width="15.140625" style="23" bestFit="1" customWidth="1"/>
    <col min="8" max="8" width="9.85546875" style="21" bestFit="1" customWidth="1"/>
    <col min="9" max="9" width="16.140625" style="21" bestFit="1" customWidth="1"/>
    <col min="10" max="10" width="8.5703125" style="15" customWidth="1"/>
    <col min="11" max="11" width="15.42578125" style="21" bestFit="1" customWidth="1"/>
    <col min="12" max="12" width="10" style="15" bestFit="1" customWidth="1"/>
    <col min="13" max="13" width="12.28515625" style="15" bestFit="1" customWidth="1"/>
    <col min="14" max="16384" width="11.42578125" style="15"/>
  </cols>
  <sheetData>
    <row r="1" spans="1:13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K1" s="34" t="s">
        <v>10</v>
      </c>
      <c r="L1" s="34"/>
      <c r="M1" s="34"/>
    </row>
    <row r="2" spans="1:13" ht="12.75" customHeight="1" x14ac:dyDescent="0.25">
      <c r="A2" s="8" t="s">
        <v>11</v>
      </c>
      <c r="B2" s="8" t="s">
        <v>12</v>
      </c>
      <c r="C2" s="8" t="s">
        <v>0</v>
      </c>
      <c r="D2" s="8" t="s">
        <v>4</v>
      </c>
      <c r="E2" s="9" t="s">
        <v>2</v>
      </c>
      <c r="F2" s="9" t="s">
        <v>13</v>
      </c>
      <c r="G2" s="10" t="s">
        <v>14</v>
      </c>
      <c r="H2" s="9" t="s">
        <v>15</v>
      </c>
      <c r="I2" s="9" t="s">
        <v>16</v>
      </c>
      <c r="K2" s="17" t="s">
        <v>17</v>
      </c>
      <c r="L2" s="7" t="s">
        <v>1</v>
      </c>
      <c r="M2" s="7" t="s">
        <v>18</v>
      </c>
    </row>
    <row r="3" spans="1:13" x14ac:dyDescent="0.25">
      <c r="A3" s="11">
        <v>1</v>
      </c>
      <c r="B3" s="16" t="s">
        <v>26</v>
      </c>
      <c r="C3" s="11" t="s">
        <v>3</v>
      </c>
      <c r="D3" s="11">
        <v>7</v>
      </c>
      <c r="E3" s="18">
        <v>240000</v>
      </c>
      <c r="F3" s="18">
        <f>D3*E3</f>
        <v>1680000</v>
      </c>
      <c r="G3" s="19">
        <v>0.19</v>
      </c>
      <c r="H3" s="18">
        <f>G3*F3</f>
        <v>319200</v>
      </c>
      <c r="I3" s="18">
        <f>F3+H3</f>
        <v>1999200</v>
      </c>
      <c r="K3" s="18">
        <v>280000</v>
      </c>
      <c r="L3" s="18">
        <f>K3-E3</f>
        <v>40000</v>
      </c>
      <c r="M3" s="20" t="str">
        <f>IF(L3&gt;=0,"Cumple","No cumple")</f>
        <v>Cumple</v>
      </c>
    </row>
    <row r="4" spans="1:13" x14ac:dyDescent="0.25">
      <c r="A4" s="11">
        <v>2</v>
      </c>
      <c r="B4" s="16" t="s">
        <v>27</v>
      </c>
      <c r="C4" s="11" t="s">
        <v>3</v>
      </c>
      <c r="D4" s="11">
        <v>6</v>
      </c>
      <c r="E4" s="18">
        <v>290000</v>
      </c>
      <c r="F4" s="18">
        <f t="shared" ref="F4:F7" si="0">D4*E4</f>
        <v>1740000</v>
      </c>
      <c r="G4" s="19">
        <v>0.19</v>
      </c>
      <c r="H4" s="18">
        <f t="shared" ref="H4:H7" si="1">G4*F4</f>
        <v>330600</v>
      </c>
      <c r="I4" s="18">
        <f t="shared" ref="I4:I7" si="2">F4+H4</f>
        <v>2070600</v>
      </c>
      <c r="K4" s="18">
        <v>315000</v>
      </c>
      <c r="L4" s="18">
        <f t="shared" ref="L4:L7" si="3">K4-E4</f>
        <v>25000</v>
      </c>
      <c r="M4" s="20" t="str">
        <f t="shared" ref="M4:M7" si="4">IF(L4&gt;=0,"Cumple","No cumple")</f>
        <v>Cumple</v>
      </c>
    </row>
    <row r="5" spans="1:13" x14ac:dyDescent="0.25">
      <c r="A5" s="11">
        <v>3</v>
      </c>
      <c r="B5" s="16" t="s">
        <v>28</v>
      </c>
      <c r="C5" s="11" t="s">
        <v>3</v>
      </c>
      <c r="D5" s="11">
        <v>3</v>
      </c>
      <c r="E5" s="18">
        <v>361958</v>
      </c>
      <c r="F5" s="18">
        <f t="shared" si="0"/>
        <v>1085874</v>
      </c>
      <c r="G5" s="19">
        <v>0.19</v>
      </c>
      <c r="H5" s="18">
        <f t="shared" si="1"/>
        <v>206316.06</v>
      </c>
      <c r="I5" s="18">
        <f t="shared" si="2"/>
        <v>1292190.06</v>
      </c>
      <c r="K5" s="18">
        <v>405000</v>
      </c>
      <c r="L5" s="18">
        <f t="shared" si="3"/>
        <v>43042</v>
      </c>
      <c r="M5" s="20" t="str">
        <f t="shared" si="4"/>
        <v>Cumple</v>
      </c>
    </row>
    <row r="6" spans="1:13" x14ac:dyDescent="0.25">
      <c r="A6" s="11">
        <v>4</v>
      </c>
      <c r="B6" s="12" t="s">
        <v>29</v>
      </c>
      <c r="C6" s="11" t="s">
        <v>3</v>
      </c>
      <c r="D6" s="11">
        <v>1</v>
      </c>
      <c r="E6" s="18">
        <v>412197</v>
      </c>
      <c r="F6" s="18">
        <f t="shared" si="0"/>
        <v>412197</v>
      </c>
      <c r="G6" s="19">
        <v>0.19</v>
      </c>
      <c r="H6" s="18">
        <f t="shared" si="1"/>
        <v>78317.430000000008</v>
      </c>
      <c r="I6" s="18">
        <f t="shared" si="2"/>
        <v>490514.43</v>
      </c>
      <c r="K6" s="18">
        <v>466000</v>
      </c>
      <c r="L6" s="18">
        <f t="shared" si="3"/>
        <v>53803</v>
      </c>
      <c r="M6" s="20" t="str">
        <f t="shared" si="4"/>
        <v>Cumple</v>
      </c>
    </row>
    <row r="7" spans="1:13" x14ac:dyDescent="0.25">
      <c r="A7" s="11">
        <v>5</v>
      </c>
      <c r="B7" s="16" t="s">
        <v>30</v>
      </c>
      <c r="C7" s="11" t="s">
        <v>3</v>
      </c>
      <c r="D7" s="11">
        <v>1</v>
      </c>
      <c r="E7" s="18">
        <v>830000</v>
      </c>
      <c r="F7" s="18">
        <f t="shared" si="0"/>
        <v>830000</v>
      </c>
      <c r="G7" s="19">
        <v>0.19</v>
      </c>
      <c r="H7" s="18">
        <f t="shared" si="1"/>
        <v>157700</v>
      </c>
      <c r="I7" s="18">
        <f t="shared" si="2"/>
        <v>987700</v>
      </c>
      <c r="K7" s="18">
        <v>840000</v>
      </c>
      <c r="L7" s="18">
        <f t="shared" si="3"/>
        <v>10000</v>
      </c>
      <c r="M7" s="20" t="str">
        <f t="shared" si="4"/>
        <v>Cumple</v>
      </c>
    </row>
    <row r="8" spans="1:13" x14ac:dyDescent="0.25">
      <c r="A8" s="27"/>
      <c r="B8" s="28"/>
      <c r="C8" s="28"/>
      <c r="D8" s="28"/>
      <c r="E8" s="28"/>
      <c r="F8" s="28"/>
      <c r="G8" s="28"/>
      <c r="H8" s="28"/>
      <c r="I8" s="29"/>
    </row>
    <row r="9" spans="1:13" ht="15" customHeight="1" x14ac:dyDescent="0.25">
      <c r="C9" s="15"/>
      <c r="D9" s="15"/>
      <c r="E9" s="30" t="s">
        <v>19</v>
      </c>
      <c r="F9" s="31"/>
      <c r="G9" s="31"/>
      <c r="H9" s="32"/>
      <c r="I9" s="22">
        <f>SUM(I3:I7)</f>
        <v>6840204.4900000002</v>
      </c>
    </row>
    <row r="11" spans="1:13" ht="15" x14ac:dyDescent="0.25">
      <c r="E11"/>
      <c r="F11"/>
      <c r="G11"/>
      <c r="H11"/>
      <c r="I11"/>
    </row>
    <row r="12" spans="1:13" ht="15" x14ac:dyDescent="0.25">
      <c r="E12"/>
      <c r="F12"/>
      <c r="G12"/>
      <c r="H12"/>
      <c r="I12"/>
    </row>
    <row r="13" spans="1:13" ht="15" x14ac:dyDescent="0.25">
      <c r="E13"/>
      <c r="F13"/>
      <c r="G13"/>
      <c r="H13"/>
      <c r="I13"/>
    </row>
    <row r="14" spans="1:13" ht="15" x14ac:dyDescent="0.25">
      <c r="E14"/>
      <c r="F14"/>
      <c r="G14"/>
      <c r="H14"/>
      <c r="I14"/>
    </row>
    <row r="32" ht="23.25" customHeight="1" x14ac:dyDescent="0.25"/>
    <row r="38" ht="15" customHeight="1" x14ac:dyDescent="0.25"/>
    <row r="39" ht="15" customHeight="1" x14ac:dyDescent="0.25"/>
    <row r="40" ht="15" customHeight="1" x14ac:dyDescent="0.25"/>
  </sheetData>
  <mergeCells count="4">
    <mergeCell ref="A1:I1"/>
    <mergeCell ref="K1:M1"/>
    <mergeCell ref="A8:I8"/>
    <mergeCell ref="E9:H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DCD469AD57B645B7D40998A11DFEE6" ma:contentTypeVersion="13" ma:contentTypeDescription="Create a new document." ma:contentTypeScope="" ma:versionID="094a59d23ad51a2ba5a3b3b141040064">
  <xsd:schema xmlns:xsd="http://www.w3.org/2001/XMLSchema" xmlns:xs="http://www.w3.org/2001/XMLSchema" xmlns:p="http://schemas.microsoft.com/office/2006/metadata/properties" xmlns:ns3="2c7712f0-1d60-4ced-a37e-8cf0be550e64" xmlns:ns4="03ed8a69-319e-47f4-bf8a-185bcc68cbc1" targetNamespace="http://schemas.microsoft.com/office/2006/metadata/properties" ma:root="true" ma:fieldsID="525af2023284fe7ac1d023ecec2905df" ns3:_="" ns4:_="">
    <xsd:import namespace="2c7712f0-1d60-4ced-a37e-8cf0be550e64"/>
    <xsd:import namespace="03ed8a69-319e-47f4-bf8a-185bcc68cb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712f0-1d60-4ced-a37e-8cf0be550e6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d8a69-319e-47f4-bf8a-185bcc68cb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B9A667-99CC-41F1-AEEE-75DB56F2C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712f0-1d60-4ced-a37e-8cf0be550e64"/>
    <ds:schemaRef ds:uri="03ed8a69-319e-47f4-bf8a-185bcc68c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454137-F12A-4DAC-9957-9B53A5AC5663}">
  <ds:schemaRefs>
    <ds:schemaRef ds:uri="03ed8a69-319e-47f4-bf8a-185bcc68cbc1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c7712f0-1d60-4ced-a37e-8cf0be550e6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67CAE88-5D64-4938-B711-D2F0D81EA4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OFERTAS</vt:lpstr>
      <vt:lpstr>PA- MOR IND</vt:lpstr>
      <vt:lpstr>PA- JAVIL</vt:lpstr>
      <vt:lpstr>PA- SANSMED</vt:lpstr>
      <vt:lpstr>1. MOR INDUSTRIES</vt:lpstr>
      <vt:lpstr>2. JAVIL INDUSTRIAL</vt:lpstr>
      <vt:lpstr>2. SANSMED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Lubo Sobrino</dc:creator>
  <cp:lastModifiedBy>David De Jesus Castilla Jimenez</cp:lastModifiedBy>
  <cp:lastPrinted>2021-03-29T15:40:20Z</cp:lastPrinted>
  <dcterms:created xsi:type="dcterms:W3CDTF">2021-02-16T19:45:57Z</dcterms:created>
  <dcterms:modified xsi:type="dcterms:W3CDTF">2024-09-19T20:52:45Z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0x01010045DCD469AD57B645B7D40998A11DFEE6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2023-03-06T15:50:40Z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3969e43f-9317-4df7-ba28-0e97492ad87c</vt:lpwstr>
  </property>
  <property fmtid="{D5CDD505-2E9C-101B-9397-08002B2CF9AE}" pid="9" name="MSIP_Label_1299739c-ad3d-4908-806e-4d91151a6e13_ContentBits">
    <vt:lpwstr>0</vt:lpwstr>
  </property>
</Properties>
</file>