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_CONTRATOS\Desktop\CONTRATACION 2024\2.1. ESTUDIOS DEL SECTOR\HACIENDA\1. ESTATUTO DE RENTAS enviado a supervision\"/>
    </mc:Choice>
  </mc:AlternateContent>
  <xr:revisionPtr revIDLastSave="0" documentId="13_ncr:1_{FC98A77A-8177-4F0B-A94F-1BA610F9DE15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Consultoria ER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5" i="1" l="1"/>
  <c r="Y6" i="1"/>
  <c r="Y7" i="1"/>
  <c r="Y8" i="1"/>
  <c r="Y9" i="1"/>
  <c r="Y4" i="1"/>
  <c r="S4" i="1"/>
  <c r="T4" i="1"/>
  <c r="AA8" i="1"/>
  <c r="G9" i="1"/>
  <c r="E9" i="1"/>
  <c r="E8" i="1"/>
  <c r="E7" i="1"/>
  <c r="E6" i="1"/>
  <c r="E5" i="1"/>
  <c r="E4" i="1"/>
  <c r="G6" i="1"/>
  <c r="AA9" i="1"/>
  <c r="G5" i="1"/>
  <c r="G7" i="1"/>
  <c r="G8" i="1"/>
  <c r="H10" i="1"/>
  <c r="G4" i="1"/>
  <c r="O5" i="1"/>
  <c r="P5" i="1" s="1"/>
  <c r="O6" i="1"/>
  <c r="P6" i="1" s="1"/>
  <c r="O7" i="1"/>
  <c r="P7" i="1" s="1"/>
  <c r="O8" i="1"/>
  <c r="P8" i="1" s="1"/>
  <c r="O9" i="1"/>
  <c r="P9" i="1" s="1"/>
  <c r="O4" i="1"/>
  <c r="P4" i="1" s="1"/>
  <c r="K5" i="1"/>
  <c r="L5" i="1" s="1"/>
  <c r="K6" i="1"/>
  <c r="L6" i="1" s="1"/>
  <c r="K7" i="1"/>
  <c r="L7" i="1" s="1"/>
  <c r="K8" i="1"/>
  <c r="L8" i="1" s="1"/>
  <c r="K9" i="1"/>
  <c r="L9" i="1" s="1"/>
  <c r="K4" i="1"/>
  <c r="L4" i="1" s="1"/>
  <c r="S9" i="1"/>
  <c r="T9" i="1" s="1"/>
  <c r="S8" i="1"/>
  <c r="T8" i="1" s="1"/>
  <c r="S7" i="1"/>
  <c r="T7" i="1" s="1"/>
  <c r="S6" i="1"/>
  <c r="T6" i="1" s="1"/>
  <c r="S5" i="1"/>
  <c r="T5" i="1" s="1"/>
  <c r="AA7" i="1"/>
  <c r="W5" i="1"/>
  <c r="W6" i="1"/>
  <c r="W7" i="1"/>
  <c r="W8" i="1"/>
  <c r="W9" i="1"/>
  <c r="W4" i="1"/>
  <c r="V5" i="1"/>
  <c r="V6" i="1"/>
  <c r="V7" i="1"/>
  <c r="V8" i="1"/>
  <c r="V9" i="1"/>
  <c r="V4" i="1"/>
  <c r="X5" i="1"/>
  <c r="X6" i="1"/>
  <c r="X7" i="1"/>
  <c r="X8" i="1"/>
  <c r="X9" i="1"/>
  <c r="X4" i="1"/>
  <c r="U7" i="1"/>
  <c r="U5" i="1"/>
  <c r="U6" i="1"/>
  <c r="U8" i="1"/>
  <c r="U9" i="1"/>
  <c r="U4" i="1"/>
  <c r="AA6" i="1" l="1"/>
  <c r="L10" i="1"/>
  <c r="P10" i="1"/>
  <c r="AB8" i="1"/>
  <c r="AB7" i="1"/>
  <c r="AB6" i="1"/>
  <c r="AB9" i="1"/>
  <c r="T10" i="1"/>
  <c r="AA5" i="1"/>
  <c r="AB5" i="1" s="1"/>
  <c r="AA4" i="1"/>
  <c r="AB4" i="1" s="1"/>
  <c r="AB10" i="1" l="1"/>
</calcChain>
</file>

<file path=xl/sharedStrings.xml><?xml version="1.0" encoding="utf-8"?>
<sst xmlns="http://schemas.openxmlformats.org/spreadsheetml/2006/main" count="53" uniqueCount="27">
  <si>
    <t>Ítem</t>
  </si>
  <si>
    <t>Unidad de medida</t>
  </si>
  <si>
    <t>Can</t>
  </si>
  <si>
    <t>Valor Unitario</t>
  </si>
  <si>
    <t>Valor IVA</t>
  </si>
  <si>
    <t>Descripción</t>
  </si>
  <si>
    <t>Unidad de Medida</t>
  </si>
  <si>
    <t>TOTALES</t>
  </si>
  <si>
    <t>(%) IVA</t>
  </si>
  <si>
    <t>Valor Total</t>
  </si>
  <si>
    <t>TOTAL</t>
  </si>
  <si>
    <t>MUNICIPIO DE ANAPOIMA</t>
  </si>
  <si>
    <r>
      <rPr>
        <b/>
        <sz val="8"/>
        <color theme="1"/>
        <rFont val="Calibri"/>
        <family val="2"/>
        <scheme val="minor"/>
      </rPr>
      <t xml:space="preserve">Elaboró: </t>
    </r>
    <r>
      <rPr>
        <sz val="8"/>
        <color theme="1"/>
        <rFont val="Calibri"/>
        <family val="2"/>
        <scheme val="minor"/>
      </rPr>
      <t>Camila Moreno Sánchez - Profesional Universitario - Secretaría de Contratación</t>
    </r>
  </si>
  <si>
    <r>
      <rPr>
        <b/>
        <sz val="8"/>
        <color theme="1"/>
        <rFont val="Calibri"/>
        <family val="2"/>
        <scheme val="minor"/>
      </rPr>
      <t xml:space="preserve">Aprobó: </t>
    </r>
    <r>
      <rPr>
        <sz val="8"/>
        <color theme="1"/>
        <rFont val="Calibri"/>
        <family val="2"/>
        <scheme val="minor"/>
      </rPr>
      <t>Yaned Garzón Chaparro - Secretaria de Despacho - Secretaría de Contratación</t>
    </r>
  </si>
  <si>
    <t>PRESUPUESTO OFICIAL ALCALDÍA DE ANAPOIMA</t>
  </si>
  <si>
    <t>Actividades previas y fase de planeación de las actividades y presentación de cronograma para aprobación de la supervisión</t>
  </si>
  <si>
    <t>Documento de análisis de la normatividad tributaria municipal actual y primer borrador del proyecto con la recopilación de la normatividad actual y exposición de motivos, bajo aplicación de los principios de eficiencia, equidad y progresividad a cada una de las rentas</t>
  </si>
  <si>
    <t>Estructuración y propuesta del proyecto de acuerdo final para presentar al Concejo Municipal, previa validación por parte de la Secretaría de Hacienda, incluyendo la sustentación y exposición de motivos, lo cual debe incluir mecanismos adicionales de eficiencia y control tributario</t>
  </si>
  <si>
    <t>Acompañar a la administración en la presentación, exposición, discusión, ajustes y trámite de aprobación del proyecto ante el Concejo Municipal, así como al trámite de sanción y adopción</t>
  </si>
  <si>
    <t>Capacitación a funcionarios de la administración</t>
  </si>
  <si>
    <t>Gestión de exposición, socialización y viabilidad del proyecto por parte de la Administración</t>
  </si>
  <si>
    <t>Global</t>
  </si>
  <si>
    <t>Cotización PKF CABRERA INTERNACIONAL S.A.</t>
  </si>
  <si>
    <t>Valor Unitario IVA INCLUIDO</t>
  </si>
  <si>
    <t>Cotización A&amp;C AUDITORES Y CONSULTORES LTDA</t>
  </si>
  <si>
    <t>Cotización CONSULTORES ASOCIADOS FC S.A.S.</t>
  </si>
  <si>
    <t>Cotización MULTIASERVI CONSULTORES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</si>
</sst>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0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2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9" fontId="4" fillId="2" borderId="0" xfId="0" applyNumberFormat="1" applyFont="1" applyFill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9" fontId="4" fillId="3" borderId="1" xfId="0" applyNumberFormat="1" applyFont="1" applyFill="1" applyBorder="1" applyAlignment="1">
      <alignment horizontal="center" vertical="center"/>
    </xf>
    <xf numFmtId="166" fontId="3" fillId="4" borderId="7" xfId="2" applyNumberFormat="1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65" fontId="4" fillId="4" borderId="7" xfId="2" applyNumberFormat="1" applyFont="1" applyFill="1" applyBorder="1" applyAlignment="1">
      <alignment horizontal="right" vertical="center"/>
    </xf>
    <xf numFmtId="165" fontId="4" fillId="4" borderId="1" xfId="2" applyNumberFormat="1" applyFont="1" applyFill="1" applyBorder="1" applyAlignment="1">
      <alignment horizontal="right" vertical="center"/>
    </xf>
    <xf numFmtId="165" fontId="4" fillId="4" borderId="8" xfId="2" applyNumberFormat="1" applyFont="1" applyFill="1" applyBorder="1" applyAlignment="1">
      <alignment horizontal="right" vertical="center"/>
    </xf>
    <xf numFmtId="165" fontId="4" fillId="5" borderId="1" xfId="2" applyNumberFormat="1" applyFont="1" applyFill="1" applyBorder="1" applyAlignment="1">
      <alignment horizontal="right" vertical="center"/>
    </xf>
    <xf numFmtId="165" fontId="2" fillId="4" borderId="9" xfId="0" applyNumberFormat="1" applyFont="1" applyFill="1" applyBorder="1" applyAlignment="1">
      <alignment horizontal="right" vertical="center"/>
    </xf>
    <xf numFmtId="166" fontId="3" fillId="3" borderId="1" xfId="2" applyNumberFormat="1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right" vertical="center"/>
    </xf>
    <xf numFmtId="165" fontId="4" fillId="3" borderId="8" xfId="2" applyNumberFormat="1" applyFont="1" applyFill="1" applyBorder="1" applyAlignment="1">
      <alignment horizontal="right" vertical="center"/>
    </xf>
    <xf numFmtId="165" fontId="2" fillId="3" borderId="9" xfId="2" applyNumberFormat="1" applyFont="1" applyFill="1" applyBorder="1" applyAlignment="1">
      <alignment horizontal="right" vertical="center"/>
    </xf>
    <xf numFmtId="0" fontId="2" fillId="5" borderId="8" xfId="0" applyFont="1" applyFill="1" applyBorder="1" applyAlignment="1">
      <alignment horizontal="center" vertical="center" wrapText="1"/>
    </xf>
    <xf numFmtId="165" fontId="4" fillId="5" borderId="8" xfId="2" applyNumberFormat="1" applyFont="1" applyFill="1" applyBorder="1" applyAlignment="1">
      <alignment horizontal="right" vertical="center"/>
    </xf>
    <xf numFmtId="165" fontId="2" fillId="5" borderId="9" xfId="0" applyNumberFormat="1" applyFont="1" applyFill="1" applyBorder="1" applyAlignment="1">
      <alignment horizontal="right" vertical="center"/>
    </xf>
    <xf numFmtId="0" fontId="2" fillId="6" borderId="1" xfId="0" applyFont="1" applyFill="1" applyBorder="1" applyAlignment="1">
      <alignment horizontal="center" vertical="center" wrapText="1"/>
    </xf>
    <xf numFmtId="165" fontId="4" fillId="6" borderId="1" xfId="2" applyNumberFormat="1" applyFont="1" applyFill="1" applyBorder="1" applyAlignment="1">
      <alignment horizontal="right" vertical="center"/>
    </xf>
    <xf numFmtId="0" fontId="2" fillId="6" borderId="7" xfId="0" applyFont="1" applyFill="1" applyBorder="1" applyAlignment="1">
      <alignment horizontal="center" vertical="center" wrapText="1"/>
    </xf>
    <xf numFmtId="165" fontId="4" fillId="6" borderId="7" xfId="2" applyNumberFormat="1" applyFont="1" applyFill="1" applyBorder="1" applyAlignment="1">
      <alignment horizontal="right" vertical="center"/>
    </xf>
    <xf numFmtId="0" fontId="2" fillId="6" borderId="2" xfId="0" applyFont="1" applyFill="1" applyBorder="1" applyAlignment="1">
      <alignment horizontal="center" vertical="center" wrapText="1"/>
    </xf>
    <xf numFmtId="165" fontId="4" fillId="6" borderId="2" xfId="2" applyNumberFormat="1" applyFont="1" applyFill="1" applyBorder="1" applyAlignment="1">
      <alignment horizontal="right" vertical="center"/>
    </xf>
    <xf numFmtId="165" fontId="2" fillId="6" borderId="14" xfId="0" applyNumberFormat="1" applyFont="1" applyFill="1" applyBorder="1" applyAlignment="1">
      <alignment horizontal="right" vertical="center"/>
    </xf>
    <xf numFmtId="166" fontId="3" fillId="5" borderId="16" xfId="2" applyNumberFormat="1" applyFont="1" applyFill="1" applyBorder="1" applyAlignment="1">
      <alignment horizontal="center" vertical="center" wrapText="1"/>
    </xf>
    <xf numFmtId="165" fontId="4" fillId="5" borderId="16" xfId="2" applyNumberFormat="1" applyFont="1" applyFill="1" applyBorder="1" applyAlignment="1">
      <alignment horizontal="right" vertical="center"/>
    </xf>
    <xf numFmtId="0" fontId="2" fillId="7" borderId="1" xfId="0" applyFont="1" applyFill="1" applyBorder="1" applyAlignment="1">
      <alignment horizontal="center" vertical="center" wrapText="1"/>
    </xf>
    <xf numFmtId="165" fontId="4" fillId="7" borderId="1" xfId="2" applyNumberFormat="1" applyFont="1" applyFill="1" applyBorder="1" applyAlignment="1">
      <alignment horizontal="right" vertical="center"/>
    </xf>
    <xf numFmtId="0" fontId="2" fillId="7" borderId="7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165" fontId="4" fillId="7" borderId="7" xfId="2" applyNumberFormat="1" applyFont="1" applyFill="1" applyBorder="1" applyAlignment="1">
      <alignment horizontal="right" vertical="center"/>
    </xf>
    <xf numFmtId="165" fontId="4" fillId="7" borderId="8" xfId="2" applyNumberFormat="1" applyFont="1" applyFill="1" applyBorder="1" applyAlignment="1">
      <alignment horizontal="right" vertical="center"/>
    </xf>
    <xf numFmtId="165" fontId="2" fillId="7" borderId="9" xfId="0" applyNumberFormat="1" applyFont="1" applyFill="1" applyBorder="1" applyAlignment="1">
      <alignment horizontal="right" vertical="center"/>
    </xf>
    <xf numFmtId="9" fontId="4" fillId="6" borderId="1" xfId="1" applyFont="1" applyFill="1" applyBorder="1" applyAlignment="1">
      <alignment horizontal="right" vertical="center"/>
    </xf>
    <xf numFmtId="9" fontId="4" fillId="7" borderId="1" xfId="1" applyFont="1" applyFill="1" applyBorder="1" applyAlignment="1">
      <alignment horizontal="right" vertical="center"/>
    </xf>
    <xf numFmtId="166" fontId="3" fillId="4" borderId="1" xfId="2" applyNumberFormat="1" applyFont="1" applyFill="1" applyBorder="1" applyAlignment="1">
      <alignment horizontal="center" vertical="center" wrapText="1"/>
    </xf>
    <xf numFmtId="9" fontId="4" fillId="4" borderId="1" xfId="1" applyFont="1" applyFill="1" applyBorder="1" applyAlignment="1">
      <alignment horizontal="right" vertical="center"/>
    </xf>
    <xf numFmtId="9" fontId="4" fillId="5" borderId="1" xfId="1" applyFont="1" applyFill="1" applyBorder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right" vertical="center"/>
    </xf>
    <xf numFmtId="165" fontId="2" fillId="3" borderId="11" xfId="0" applyNumberFormat="1" applyFont="1" applyFill="1" applyBorder="1" applyAlignment="1">
      <alignment horizontal="right" vertical="center"/>
    </xf>
    <xf numFmtId="0" fontId="2" fillId="5" borderId="17" xfId="0" applyFont="1" applyFill="1" applyBorder="1" applyAlignment="1">
      <alignment horizontal="right" vertical="center"/>
    </xf>
    <xf numFmtId="0" fontId="2" fillId="5" borderId="11" xfId="0" applyFont="1" applyFill="1" applyBorder="1" applyAlignment="1">
      <alignment horizontal="right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7" borderId="19" xfId="0" applyFont="1" applyFill="1" applyBorder="1" applyAlignment="1">
      <alignment horizontal="center" vertical="center"/>
    </xf>
    <xf numFmtId="165" fontId="2" fillId="6" borderId="20" xfId="0" applyNumberFormat="1" applyFont="1" applyFill="1" applyBorder="1" applyAlignment="1">
      <alignment horizontal="right" vertical="center"/>
    </xf>
    <xf numFmtId="165" fontId="2" fillId="6" borderId="13" xfId="0" applyNumberFormat="1" applyFont="1" applyFill="1" applyBorder="1" applyAlignment="1">
      <alignment horizontal="right" vertical="center"/>
    </xf>
    <xf numFmtId="165" fontId="2" fillId="6" borderId="17" xfId="0" applyNumberFormat="1" applyFont="1" applyFill="1" applyBorder="1" applyAlignment="1">
      <alignment horizontal="right" vertical="center"/>
    </xf>
    <xf numFmtId="165" fontId="2" fillId="7" borderId="20" xfId="0" applyNumberFormat="1" applyFont="1" applyFill="1" applyBorder="1" applyAlignment="1">
      <alignment horizontal="right" vertical="center"/>
    </xf>
    <xf numFmtId="165" fontId="2" fillId="7" borderId="13" xfId="0" applyNumberFormat="1" applyFont="1" applyFill="1" applyBorder="1" applyAlignment="1">
      <alignment horizontal="right" vertical="center"/>
    </xf>
    <xf numFmtId="165" fontId="2" fillId="7" borderId="17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4" borderId="20" xfId="0" applyFont="1" applyFill="1" applyBorder="1" applyAlignment="1">
      <alignment horizontal="right" vertical="center"/>
    </xf>
    <xf numFmtId="0" fontId="2" fillId="4" borderId="13" xfId="0" applyFont="1" applyFill="1" applyBorder="1" applyAlignment="1">
      <alignment horizontal="right" vertical="center"/>
    </xf>
    <xf numFmtId="0" fontId="2" fillId="4" borderId="17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9"/>
      <color rgb="FFEBFFEB"/>
      <color rgb="FFE4F1FC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347499</xdr:colOff>
      <xdr:row>0</xdr:row>
      <xdr:rowOff>0</xdr:rowOff>
    </xdr:from>
    <xdr:to>
      <xdr:col>1</xdr:col>
      <xdr:colOff>863163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26</xdr:col>
      <xdr:colOff>515664</xdr:colOff>
      <xdr:row>0</xdr:row>
      <xdr:rowOff>605747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59AAE8-4717-4F14-9020-38AEE527C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AB15"/>
  <sheetViews>
    <sheetView tabSelected="1" zoomScaleNormal="100" workbookViewId="0">
      <pane xSplit="4" ySplit="3" topLeftCell="N4" activePane="bottomRight" state="frozen"/>
      <selection pane="topRight" activeCell="E1" sqref="E1"/>
      <selection pane="bottomLeft" activeCell="A4" sqref="A4"/>
      <selection pane="bottomRight" activeCell="AB10" sqref="AB10"/>
    </sheetView>
  </sheetViews>
  <sheetFormatPr baseColWidth="10" defaultColWidth="11.5703125" defaultRowHeight="12.75" x14ac:dyDescent="0.2"/>
  <cols>
    <col min="1" max="1" width="4.28515625" style="4" customWidth="1"/>
    <col min="2" max="2" width="44.42578125" style="4" customWidth="1"/>
    <col min="3" max="3" width="8.140625" style="8" customWidth="1"/>
    <col min="4" max="4" width="4.7109375" style="8" customWidth="1"/>
    <col min="5" max="5" width="13" style="9" customWidth="1"/>
    <col min="6" max="6" width="5.42578125" style="9" customWidth="1"/>
    <col min="7" max="7" width="11" style="9" customWidth="1"/>
    <col min="8" max="8" width="14.140625" style="8" customWidth="1"/>
    <col min="9" max="9" width="11.7109375" style="8" customWidth="1"/>
    <col min="10" max="10" width="5.28515625" style="8" customWidth="1"/>
    <col min="11" max="11" width="12" style="8" customWidth="1"/>
    <col min="12" max="12" width="14.5703125" style="8" customWidth="1"/>
    <col min="13" max="13" width="12.5703125" style="8" customWidth="1"/>
    <col min="14" max="14" width="5.42578125" style="8" customWidth="1"/>
    <col min="15" max="15" width="12.28515625" style="8" customWidth="1"/>
    <col min="16" max="16" width="13" style="8" customWidth="1"/>
    <col min="17" max="17" width="13" style="10" customWidth="1"/>
    <col min="18" max="18" width="5.5703125" style="11" customWidth="1"/>
    <col min="19" max="20" width="13" style="10" customWidth="1"/>
    <col min="21" max="21" width="6.28515625" style="10" customWidth="1"/>
    <col min="22" max="22" width="46.7109375" style="10" customWidth="1"/>
    <col min="23" max="23" width="11.5703125" style="10"/>
    <col min="24" max="24" width="5.5703125" style="4" customWidth="1"/>
    <col min="25" max="25" width="11.42578125" style="4" customWidth="1"/>
    <col min="26" max="26" width="5.5703125" style="4" customWidth="1"/>
    <col min="27" max="27" width="10.7109375" style="4" customWidth="1"/>
    <col min="28" max="28" width="12.5703125" style="4" customWidth="1"/>
    <col min="29" max="16384" width="11.5703125" style="4"/>
  </cols>
  <sheetData>
    <row r="1" spans="1:28" ht="49.5" customHeight="1" thickBot="1" x14ac:dyDescent="0.25">
      <c r="C1" s="79" t="s">
        <v>11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10"/>
      <c r="AA1" s="10"/>
      <c r="AB1" s="10"/>
    </row>
    <row r="2" spans="1:28" ht="26.25" customHeight="1" x14ac:dyDescent="0.2">
      <c r="A2" s="84" t="s">
        <v>0</v>
      </c>
      <c r="B2" s="84" t="s">
        <v>5</v>
      </c>
      <c r="C2" s="85" t="s">
        <v>1</v>
      </c>
      <c r="D2" s="86" t="s">
        <v>2</v>
      </c>
      <c r="E2" s="87" t="s">
        <v>22</v>
      </c>
      <c r="F2" s="88"/>
      <c r="G2" s="88"/>
      <c r="H2" s="89"/>
      <c r="I2" s="67" t="s">
        <v>24</v>
      </c>
      <c r="J2" s="68"/>
      <c r="K2" s="68"/>
      <c r="L2" s="69"/>
      <c r="M2" s="70" t="s">
        <v>25</v>
      </c>
      <c r="N2" s="71"/>
      <c r="O2" s="71"/>
      <c r="P2" s="72"/>
      <c r="Q2" s="57" t="s">
        <v>26</v>
      </c>
      <c r="R2" s="58"/>
      <c r="S2" s="58"/>
      <c r="T2" s="59"/>
      <c r="U2" s="60" t="s">
        <v>14</v>
      </c>
      <c r="V2" s="61"/>
      <c r="W2" s="61"/>
      <c r="X2" s="61"/>
      <c r="Y2" s="61"/>
      <c r="Z2" s="61"/>
      <c r="AA2" s="61"/>
      <c r="AB2" s="62"/>
    </row>
    <row r="3" spans="1:28" s="5" customFormat="1" ht="25.5" x14ac:dyDescent="0.2">
      <c r="A3" s="84"/>
      <c r="B3" s="84"/>
      <c r="C3" s="85"/>
      <c r="D3" s="86"/>
      <c r="E3" s="20" t="s">
        <v>23</v>
      </c>
      <c r="F3" s="53" t="s">
        <v>8</v>
      </c>
      <c r="G3" s="53" t="s">
        <v>4</v>
      </c>
      <c r="H3" s="21" t="s">
        <v>9</v>
      </c>
      <c r="I3" s="37" t="s">
        <v>3</v>
      </c>
      <c r="J3" s="35" t="s">
        <v>8</v>
      </c>
      <c r="K3" s="35" t="s">
        <v>4</v>
      </c>
      <c r="L3" s="39" t="s">
        <v>9</v>
      </c>
      <c r="M3" s="46" t="s">
        <v>3</v>
      </c>
      <c r="N3" s="44" t="s">
        <v>8</v>
      </c>
      <c r="O3" s="44" t="s">
        <v>4</v>
      </c>
      <c r="P3" s="47" t="s">
        <v>9</v>
      </c>
      <c r="Q3" s="42" t="s">
        <v>3</v>
      </c>
      <c r="R3" s="22" t="s">
        <v>8</v>
      </c>
      <c r="S3" s="22" t="s">
        <v>4</v>
      </c>
      <c r="T3" s="32" t="s">
        <v>9</v>
      </c>
      <c r="U3" s="12" t="s">
        <v>0</v>
      </c>
      <c r="V3" s="13" t="s">
        <v>5</v>
      </c>
      <c r="W3" s="13" t="s">
        <v>6</v>
      </c>
      <c r="X3" s="13" t="s">
        <v>2</v>
      </c>
      <c r="Y3" s="28" t="s">
        <v>3</v>
      </c>
      <c r="Z3" s="14" t="s">
        <v>8</v>
      </c>
      <c r="AA3" s="14" t="s">
        <v>4</v>
      </c>
      <c r="AB3" s="15" t="s">
        <v>9</v>
      </c>
    </row>
    <row r="4" spans="1:28" ht="24.75" customHeight="1" x14ac:dyDescent="0.2">
      <c r="A4" s="1">
        <v>1</v>
      </c>
      <c r="B4" s="6" t="s">
        <v>15</v>
      </c>
      <c r="C4" s="2" t="s">
        <v>21</v>
      </c>
      <c r="D4" s="3">
        <v>1</v>
      </c>
      <c r="E4" s="23">
        <f t="shared" ref="E4:E9" si="0">+H4/1.19</f>
        <v>6000000</v>
      </c>
      <c r="F4" s="54">
        <v>0.19</v>
      </c>
      <c r="G4" s="24">
        <f>+E4*F4</f>
        <v>1140000</v>
      </c>
      <c r="H4" s="25">
        <v>7140000</v>
      </c>
      <c r="I4" s="38">
        <v>5916000</v>
      </c>
      <c r="J4" s="51">
        <v>0.19</v>
      </c>
      <c r="K4" s="36">
        <f>+I4*J4</f>
        <v>1124040</v>
      </c>
      <c r="L4" s="40">
        <f t="shared" ref="L4:L9" si="1">(I4+K4)*D4</f>
        <v>7040040</v>
      </c>
      <c r="M4" s="48">
        <v>6216000</v>
      </c>
      <c r="N4" s="52">
        <v>0.19</v>
      </c>
      <c r="O4" s="45">
        <f>+M4*N4</f>
        <v>1181040</v>
      </c>
      <c r="P4" s="49">
        <f t="shared" ref="P4:P9" si="2">(M4+O4)*D4</f>
        <v>7397040</v>
      </c>
      <c r="Q4" s="43">
        <v>4900000</v>
      </c>
      <c r="R4" s="55">
        <v>0.19</v>
      </c>
      <c r="S4" s="26">
        <f>Q4*R4</f>
        <v>931000</v>
      </c>
      <c r="T4" s="33">
        <f>(Q4+S4)*D4</f>
        <v>5831000</v>
      </c>
      <c r="U4" s="16">
        <f t="shared" ref="U4:X9" si="3">+A4</f>
        <v>1</v>
      </c>
      <c r="V4" s="17" t="str">
        <f t="shared" si="3"/>
        <v>Actividades previas y fase de planeación de las actividades y presentación de cronograma para aprobación de la supervisión</v>
      </c>
      <c r="W4" s="18" t="str">
        <f t="shared" si="3"/>
        <v>Global</v>
      </c>
      <c r="X4" s="18">
        <f t="shared" si="3"/>
        <v>1</v>
      </c>
      <c r="Y4" s="29">
        <f>+Q4</f>
        <v>4900000</v>
      </c>
      <c r="Z4" s="19">
        <v>0.19</v>
      </c>
      <c r="AA4" s="29">
        <f>SUM(Y4*Z4)</f>
        <v>931000</v>
      </c>
      <c r="AB4" s="30">
        <f>+Y4+AA4*X4</f>
        <v>5831000</v>
      </c>
    </row>
    <row r="5" spans="1:28" ht="24.75" customHeight="1" x14ac:dyDescent="0.2">
      <c r="A5" s="1">
        <v>2</v>
      </c>
      <c r="B5" s="6" t="s">
        <v>16</v>
      </c>
      <c r="C5" s="2" t="s">
        <v>21</v>
      </c>
      <c r="D5" s="3">
        <v>1</v>
      </c>
      <c r="E5" s="23">
        <f t="shared" si="0"/>
        <v>20000000</v>
      </c>
      <c r="F5" s="54">
        <v>0.19</v>
      </c>
      <c r="G5" s="24">
        <f t="shared" ref="G5:G8" si="4">+E5*F5</f>
        <v>3800000</v>
      </c>
      <c r="H5" s="25">
        <v>23800000</v>
      </c>
      <c r="I5" s="38">
        <v>5916000</v>
      </c>
      <c r="J5" s="51">
        <v>0.19</v>
      </c>
      <c r="K5" s="36">
        <f t="shared" ref="K5:K9" si="5">+I5*J5</f>
        <v>1124040</v>
      </c>
      <c r="L5" s="40">
        <f t="shared" si="1"/>
        <v>7040040</v>
      </c>
      <c r="M5" s="48">
        <v>6216000</v>
      </c>
      <c r="N5" s="52">
        <v>0.19</v>
      </c>
      <c r="O5" s="45">
        <f t="shared" ref="O5:O9" si="6">+M5*N5</f>
        <v>1181040</v>
      </c>
      <c r="P5" s="49">
        <f t="shared" si="2"/>
        <v>7397040</v>
      </c>
      <c r="Q5" s="43">
        <v>4900000</v>
      </c>
      <c r="R5" s="55">
        <v>0.19</v>
      </c>
      <c r="S5" s="26">
        <f t="shared" ref="S5:S9" si="7">Q5*R5</f>
        <v>931000</v>
      </c>
      <c r="T5" s="33">
        <f t="shared" ref="T5:T9" si="8">(Q5+S5)*D5</f>
        <v>5831000</v>
      </c>
      <c r="U5" s="16">
        <f t="shared" si="3"/>
        <v>2</v>
      </c>
      <c r="V5" s="17" t="str">
        <f t="shared" si="3"/>
        <v>Documento de análisis de la normatividad tributaria municipal actual y primer borrador del proyecto con la recopilación de la normatividad actual y exposición de motivos, bajo aplicación de los principios de eficiencia, equidad y progresividad a cada una de las rentas</v>
      </c>
      <c r="W5" s="18" t="str">
        <f t="shared" si="3"/>
        <v>Global</v>
      </c>
      <c r="X5" s="18">
        <f t="shared" si="3"/>
        <v>1</v>
      </c>
      <c r="Y5" s="29">
        <f>+Q5</f>
        <v>4900000</v>
      </c>
      <c r="Z5" s="19">
        <v>0.19</v>
      </c>
      <c r="AA5" s="29">
        <f t="shared" ref="AA5:AA9" si="9">SUM(Y5*Z5)</f>
        <v>931000</v>
      </c>
      <c r="AB5" s="30">
        <f t="shared" ref="AB5:AB9" si="10">+Y5+AA5*X5</f>
        <v>5831000</v>
      </c>
    </row>
    <row r="6" spans="1:28" ht="24.75" customHeight="1" x14ac:dyDescent="0.2">
      <c r="A6" s="1">
        <v>3</v>
      </c>
      <c r="B6" s="6" t="s">
        <v>17</v>
      </c>
      <c r="C6" s="2" t="s">
        <v>21</v>
      </c>
      <c r="D6" s="3">
        <v>1</v>
      </c>
      <c r="E6" s="23">
        <f t="shared" si="0"/>
        <v>5000000</v>
      </c>
      <c r="F6" s="54">
        <v>0.19</v>
      </c>
      <c r="G6" s="24">
        <f t="shared" si="4"/>
        <v>950000</v>
      </c>
      <c r="H6" s="25">
        <v>5950000</v>
      </c>
      <c r="I6" s="38">
        <v>9613500</v>
      </c>
      <c r="J6" s="51">
        <v>0.19</v>
      </c>
      <c r="K6" s="36">
        <f t="shared" si="5"/>
        <v>1826565</v>
      </c>
      <c r="L6" s="40">
        <f t="shared" si="1"/>
        <v>11440065</v>
      </c>
      <c r="M6" s="48">
        <v>10101000</v>
      </c>
      <c r="N6" s="52">
        <v>0.19</v>
      </c>
      <c r="O6" s="45">
        <f t="shared" si="6"/>
        <v>1919190</v>
      </c>
      <c r="P6" s="49">
        <f t="shared" si="2"/>
        <v>12020190</v>
      </c>
      <c r="Q6" s="43">
        <v>7350000</v>
      </c>
      <c r="R6" s="55">
        <v>0.19</v>
      </c>
      <c r="S6" s="26">
        <f t="shared" si="7"/>
        <v>1396500</v>
      </c>
      <c r="T6" s="33">
        <f t="shared" si="8"/>
        <v>8746500</v>
      </c>
      <c r="U6" s="16">
        <f t="shared" si="3"/>
        <v>3</v>
      </c>
      <c r="V6" s="17" t="str">
        <f t="shared" si="3"/>
        <v>Estructuración y propuesta del proyecto de acuerdo final para presentar al Concejo Municipal, previa validación por parte de la Secretaría de Hacienda, incluyendo la sustentación y exposición de motivos, lo cual debe incluir mecanismos adicionales de eficiencia y control tributario</v>
      </c>
      <c r="W6" s="18" t="str">
        <f t="shared" si="3"/>
        <v>Global</v>
      </c>
      <c r="X6" s="18">
        <f t="shared" si="3"/>
        <v>1</v>
      </c>
      <c r="Y6" s="29">
        <f t="shared" ref="Y5:Y9" si="11">+Q6</f>
        <v>7350000</v>
      </c>
      <c r="Z6" s="19">
        <v>0.19</v>
      </c>
      <c r="AA6" s="29">
        <f t="shared" si="9"/>
        <v>1396500</v>
      </c>
      <c r="AB6" s="30">
        <f t="shared" si="10"/>
        <v>8746500</v>
      </c>
    </row>
    <row r="7" spans="1:28" ht="24.75" customHeight="1" x14ac:dyDescent="0.2">
      <c r="A7" s="1">
        <v>4</v>
      </c>
      <c r="B7" s="6" t="s">
        <v>20</v>
      </c>
      <c r="C7" s="2" t="s">
        <v>21</v>
      </c>
      <c r="D7" s="3">
        <v>1</v>
      </c>
      <c r="E7" s="23">
        <f t="shared" si="0"/>
        <v>6000000</v>
      </c>
      <c r="F7" s="54">
        <v>0.19</v>
      </c>
      <c r="G7" s="24">
        <f t="shared" si="4"/>
        <v>1140000</v>
      </c>
      <c r="H7" s="25">
        <v>7140000</v>
      </c>
      <c r="I7" s="38">
        <v>13311000</v>
      </c>
      <c r="J7" s="51">
        <v>0.19</v>
      </c>
      <c r="K7" s="36">
        <f t="shared" si="5"/>
        <v>2529090</v>
      </c>
      <c r="L7" s="40">
        <f t="shared" si="1"/>
        <v>15840090</v>
      </c>
      <c r="M7" s="48">
        <v>13986000</v>
      </c>
      <c r="N7" s="52">
        <v>0.19</v>
      </c>
      <c r="O7" s="45">
        <f t="shared" si="6"/>
        <v>2657340</v>
      </c>
      <c r="P7" s="49">
        <f t="shared" si="2"/>
        <v>16643340</v>
      </c>
      <c r="Q7" s="43">
        <v>12250000</v>
      </c>
      <c r="R7" s="55">
        <v>0.19</v>
      </c>
      <c r="S7" s="26">
        <f t="shared" si="7"/>
        <v>2327500</v>
      </c>
      <c r="T7" s="33">
        <f t="shared" si="8"/>
        <v>14577500</v>
      </c>
      <c r="U7" s="16">
        <f t="shared" si="3"/>
        <v>4</v>
      </c>
      <c r="V7" s="17" t="str">
        <f t="shared" si="3"/>
        <v>Gestión de exposición, socialización y viabilidad del proyecto por parte de la Administración</v>
      </c>
      <c r="W7" s="18" t="str">
        <f t="shared" si="3"/>
        <v>Global</v>
      </c>
      <c r="X7" s="18">
        <f t="shared" si="3"/>
        <v>1</v>
      </c>
      <c r="Y7" s="29">
        <f t="shared" si="11"/>
        <v>12250000</v>
      </c>
      <c r="Z7" s="19">
        <v>0.19</v>
      </c>
      <c r="AA7" s="29">
        <f t="shared" si="9"/>
        <v>2327500</v>
      </c>
      <c r="AB7" s="30">
        <f t="shared" si="10"/>
        <v>14577500</v>
      </c>
    </row>
    <row r="8" spans="1:28" ht="24.75" customHeight="1" x14ac:dyDescent="0.2">
      <c r="A8" s="1">
        <v>5</v>
      </c>
      <c r="B8" s="6" t="s">
        <v>18</v>
      </c>
      <c r="C8" s="2" t="s">
        <v>21</v>
      </c>
      <c r="D8" s="3">
        <v>1</v>
      </c>
      <c r="E8" s="23">
        <f t="shared" si="0"/>
        <v>24000000</v>
      </c>
      <c r="F8" s="54">
        <v>0.19</v>
      </c>
      <c r="G8" s="24">
        <f t="shared" si="4"/>
        <v>4560000</v>
      </c>
      <c r="H8" s="25">
        <v>28560000</v>
      </c>
      <c r="I8" s="38">
        <v>6655500</v>
      </c>
      <c r="J8" s="51">
        <v>0.19</v>
      </c>
      <c r="K8" s="36">
        <f t="shared" si="5"/>
        <v>1264545</v>
      </c>
      <c r="L8" s="40">
        <f t="shared" si="1"/>
        <v>7920045</v>
      </c>
      <c r="M8" s="48">
        <v>6993000</v>
      </c>
      <c r="N8" s="52">
        <v>0.19</v>
      </c>
      <c r="O8" s="45">
        <f t="shared" si="6"/>
        <v>1328670</v>
      </c>
      <c r="P8" s="49">
        <f t="shared" si="2"/>
        <v>8321670</v>
      </c>
      <c r="Q8" s="43">
        <v>12250000</v>
      </c>
      <c r="R8" s="55">
        <v>0.19</v>
      </c>
      <c r="S8" s="26">
        <f t="shared" si="7"/>
        <v>2327500</v>
      </c>
      <c r="T8" s="33">
        <f t="shared" si="8"/>
        <v>14577500</v>
      </c>
      <c r="U8" s="16">
        <f t="shared" si="3"/>
        <v>5</v>
      </c>
      <c r="V8" s="17" t="str">
        <f t="shared" si="3"/>
        <v>Acompañar a la administración en la presentación, exposición, discusión, ajustes y trámite de aprobación del proyecto ante el Concejo Municipal, así como al trámite de sanción y adopción</v>
      </c>
      <c r="W8" s="18" t="str">
        <f t="shared" si="3"/>
        <v>Global</v>
      </c>
      <c r="X8" s="18">
        <f t="shared" si="3"/>
        <v>1</v>
      </c>
      <c r="Y8" s="29">
        <f t="shared" si="11"/>
        <v>12250000</v>
      </c>
      <c r="Z8" s="19">
        <v>0.19</v>
      </c>
      <c r="AA8" s="29">
        <f t="shared" si="9"/>
        <v>2327500</v>
      </c>
      <c r="AB8" s="30">
        <f t="shared" si="10"/>
        <v>14577500</v>
      </c>
    </row>
    <row r="9" spans="1:28" ht="24.75" customHeight="1" x14ac:dyDescent="0.2">
      <c r="A9" s="1">
        <v>6</v>
      </c>
      <c r="B9" s="6" t="s">
        <v>19</v>
      </c>
      <c r="C9" s="2" t="s">
        <v>21</v>
      </c>
      <c r="D9" s="3">
        <v>1</v>
      </c>
      <c r="E9" s="23">
        <f t="shared" si="0"/>
        <v>6000000</v>
      </c>
      <c r="F9" s="54">
        <v>0.19</v>
      </c>
      <c r="G9" s="24">
        <f>+E9*F9</f>
        <v>1140000</v>
      </c>
      <c r="H9" s="25">
        <v>7140000</v>
      </c>
      <c r="I9" s="38">
        <v>7888000</v>
      </c>
      <c r="J9" s="51">
        <v>0.19</v>
      </c>
      <c r="K9" s="36">
        <f t="shared" si="5"/>
        <v>1498720</v>
      </c>
      <c r="L9" s="40">
        <f t="shared" si="1"/>
        <v>9386720</v>
      </c>
      <c r="M9" s="48">
        <v>8288000</v>
      </c>
      <c r="N9" s="52">
        <v>0.19</v>
      </c>
      <c r="O9" s="45">
        <f t="shared" si="6"/>
        <v>1574720</v>
      </c>
      <c r="P9" s="49">
        <f t="shared" si="2"/>
        <v>9862720</v>
      </c>
      <c r="Q9" s="43">
        <v>7350000</v>
      </c>
      <c r="R9" s="55">
        <v>0.19</v>
      </c>
      <c r="S9" s="26">
        <f t="shared" si="7"/>
        <v>1396500</v>
      </c>
      <c r="T9" s="33">
        <f t="shared" si="8"/>
        <v>8746500</v>
      </c>
      <c r="U9" s="16">
        <f t="shared" si="3"/>
        <v>6</v>
      </c>
      <c r="V9" s="17" t="str">
        <f t="shared" si="3"/>
        <v>Capacitación a funcionarios de la administración</v>
      </c>
      <c r="W9" s="18" t="str">
        <f t="shared" si="3"/>
        <v>Global</v>
      </c>
      <c r="X9" s="18">
        <f t="shared" si="3"/>
        <v>1</v>
      </c>
      <c r="Y9" s="29">
        <f t="shared" si="11"/>
        <v>7350000</v>
      </c>
      <c r="Z9" s="19">
        <v>0.19</v>
      </c>
      <c r="AA9" s="29">
        <f t="shared" si="9"/>
        <v>1396500</v>
      </c>
      <c r="AB9" s="30">
        <f t="shared" si="10"/>
        <v>8746500</v>
      </c>
    </row>
    <row r="10" spans="1:28" s="7" customFormat="1" ht="15.75" customHeight="1" thickBot="1" x14ac:dyDescent="0.25">
      <c r="A10" s="83"/>
      <c r="B10" s="83"/>
      <c r="C10" s="83"/>
      <c r="D10" s="83"/>
      <c r="E10" s="80" t="s">
        <v>10</v>
      </c>
      <c r="F10" s="81"/>
      <c r="G10" s="82"/>
      <c r="H10" s="27">
        <f>SUM(H4:H9)</f>
        <v>79730000</v>
      </c>
      <c r="I10" s="73" t="s">
        <v>10</v>
      </c>
      <c r="J10" s="74"/>
      <c r="K10" s="75"/>
      <c r="L10" s="41">
        <f>SUM(L4:L9)</f>
        <v>58667000</v>
      </c>
      <c r="M10" s="76" t="s">
        <v>10</v>
      </c>
      <c r="N10" s="77"/>
      <c r="O10" s="78"/>
      <c r="P10" s="50">
        <f>SUM(P4:P9)</f>
        <v>61642000</v>
      </c>
      <c r="Q10" s="65" t="s">
        <v>10</v>
      </c>
      <c r="R10" s="66"/>
      <c r="S10" s="66"/>
      <c r="T10" s="34">
        <f>SUM(T4:T9)</f>
        <v>58310000</v>
      </c>
      <c r="U10" s="63" t="s">
        <v>7</v>
      </c>
      <c r="V10" s="64"/>
      <c r="W10" s="64"/>
      <c r="X10" s="64"/>
      <c r="Y10" s="64"/>
      <c r="Z10" s="64"/>
      <c r="AA10" s="64"/>
      <c r="AB10" s="31">
        <f>SUM(AB4:AB9)</f>
        <v>58310000</v>
      </c>
    </row>
    <row r="14" spans="1:28" x14ac:dyDescent="0.2">
      <c r="U14" s="56" t="s">
        <v>12</v>
      </c>
      <c r="V14" s="56"/>
      <c r="W14" s="56"/>
      <c r="X14" s="56"/>
      <c r="Y14" s="56"/>
      <c r="Z14" s="56"/>
      <c r="AA14" s="56"/>
      <c r="AB14" s="56"/>
    </row>
    <row r="15" spans="1:28" x14ac:dyDescent="0.2">
      <c r="U15" s="56" t="s">
        <v>13</v>
      </c>
      <c r="V15" s="56"/>
      <c r="W15" s="56"/>
      <c r="X15" s="56"/>
      <c r="Y15" s="56"/>
      <c r="Z15" s="56"/>
      <c r="AA15" s="56"/>
      <c r="AB15" s="56"/>
    </row>
  </sheetData>
  <mergeCells count="18">
    <mergeCell ref="I2:L2"/>
    <mergeCell ref="M2:P2"/>
    <mergeCell ref="I10:K10"/>
    <mergeCell ref="M10:O10"/>
    <mergeCell ref="C1:Y1"/>
    <mergeCell ref="E10:G10"/>
    <mergeCell ref="A10:D10"/>
    <mergeCell ref="A2:A3"/>
    <mergeCell ref="B2:B3"/>
    <mergeCell ref="C2:C3"/>
    <mergeCell ref="D2:D3"/>
    <mergeCell ref="E2:H2"/>
    <mergeCell ref="U14:AB14"/>
    <mergeCell ref="U15:AB15"/>
    <mergeCell ref="Q2:T2"/>
    <mergeCell ref="U2:AB2"/>
    <mergeCell ref="U10:AA10"/>
    <mergeCell ref="Q10:S10"/>
  </mergeCells>
  <pageMargins left="0.7" right="0.7" top="0.75" bottom="0.75" header="0.3" footer="0.3"/>
  <pageSetup paperSize="2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Consultoria 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CAMILA Moreno Sanchez</cp:lastModifiedBy>
  <cp:lastPrinted>2024-06-27T14:35:37Z</cp:lastPrinted>
  <dcterms:created xsi:type="dcterms:W3CDTF">2024-04-30T17:30:21Z</dcterms:created>
  <dcterms:modified xsi:type="dcterms:W3CDTF">2024-09-09T19:12:34Z</dcterms:modified>
</cp:coreProperties>
</file>