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2024\SABANETA\MANTENIMIENTO SEDES LICITACIÓN\"/>
    </mc:Choice>
  </mc:AlternateContent>
  <xr:revisionPtr revIDLastSave="0" documentId="13_ncr:1_{50D1198F-B36E-4820-8376-C1444341EF0A}" xr6:coauthVersionLast="47" xr6:coauthVersionMax="47" xr10:uidLastSave="{00000000-0000-0000-0000-000000000000}"/>
  <bookViews>
    <workbookView xWindow="75" yWindow="30" windowWidth="14370" windowHeight="14895" xr2:uid="{00000000-000D-0000-FFFF-FFFF00000000}"/>
  </bookViews>
  <sheets>
    <sheet name="PRESUPUESTO OFICIAL" sheetId="1" r:id="rId1"/>
  </sheets>
  <externalReferences>
    <externalReference r:id="rId2"/>
    <externalReference r:id="rId3"/>
  </externalReferences>
  <definedNames>
    <definedName name="factor3">'[1]F. PRESTACIONAL'!$E$38</definedName>
    <definedName name="FP_1">'[2]F PRESTACIONAL'!$C$77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'PRESUPUESTO OFICIAL'!#REF!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  <definedName name="Z_47428D23_BC6F_4C63_A7F3_A8D8A61BF433_.wvu.Cols" localSheetId="0" hidden="1">'PRESUPUESTO OFICIAL'!$A:$A,'PRESUPUESTO OFICIAL'!#REF!,'PRESUPUESTO OFICIAL'!$I:$AE,'PRESUPUESTO OFICIAL'!$AJ:$AO,'PRESUPUESTO OFICIAL'!#REF!</definedName>
    <definedName name="Z_F280ACB9_FA83_4338_89FE_BB26875C8195_.wvu.Cols" localSheetId="0" hidden="1">'PRESUPUESTO OFICIAL'!$A:$A,'PRESUPUESTO OFICIAL'!#REF!,'PRESUPUESTO OFICIAL'!$I:$AE,'PRESUPUESTO OFICIAL'!$AJ:$AO,'PRESUPUESTO OFICIAL'!#REF!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5" i="1" l="1"/>
  <c r="F172" i="1" s="1"/>
  <c r="F164" i="1"/>
  <c r="AQ163" i="1"/>
  <c r="AQ165" i="1" s="1"/>
  <c r="AO163" i="1"/>
  <c r="AO165" i="1" s="1"/>
  <c r="AM163" i="1"/>
  <c r="AM165" i="1" s="1"/>
  <c r="AI161" i="1"/>
  <c r="AG161" i="1"/>
  <c r="AC161" i="1"/>
  <c r="AD161" i="1" s="1"/>
  <c r="AB161" i="1"/>
  <c r="Z161" i="1"/>
  <c r="X161" i="1"/>
  <c r="V161" i="1"/>
  <c r="T161" i="1"/>
  <c r="R161" i="1"/>
  <c r="P161" i="1"/>
  <c r="N161" i="1"/>
  <c r="L161" i="1"/>
  <c r="J161" i="1"/>
  <c r="G161" i="1"/>
  <c r="AI160" i="1"/>
  <c r="AG160" i="1"/>
  <c r="AC160" i="1"/>
  <c r="AD160" i="1" s="1"/>
  <c r="AB160" i="1"/>
  <c r="Z160" i="1"/>
  <c r="X160" i="1"/>
  <c r="V160" i="1"/>
  <c r="T160" i="1"/>
  <c r="R160" i="1"/>
  <c r="P160" i="1"/>
  <c r="N160" i="1"/>
  <c r="L160" i="1"/>
  <c r="J160" i="1"/>
  <c r="G160" i="1"/>
  <c r="AI159" i="1"/>
  <c r="AI163" i="1" s="1"/>
  <c r="AG159" i="1"/>
  <c r="AG163" i="1" s="1"/>
  <c r="AC159" i="1"/>
  <c r="AD159" i="1" s="1"/>
  <c r="AB159" i="1"/>
  <c r="Z159" i="1"/>
  <c r="X159" i="1"/>
  <c r="V159" i="1"/>
  <c r="T159" i="1"/>
  <c r="R159" i="1"/>
  <c r="P159" i="1"/>
  <c r="N159" i="1"/>
  <c r="L159" i="1"/>
  <c r="L163" i="1" s="1"/>
  <c r="J159" i="1"/>
  <c r="J163" i="1" s="1"/>
  <c r="G159" i="1"/>
  <c r="AK159" i="1" s="1"/>
  <c r="AK163" i="1" s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39" i="1"/>
  <c r="G138" i="1"/>
  <c r="G137" i="1"/>
  <c r="G135" i="1"/>
  <c r="G134" i="1"/>
  <c r="G133" i="1"/>
  <c r="G132" i="1"/>
  <c r="G131" i="1"/>
  <c r="G130" i="1"/>
  <c r="G129" i="1"/>
  <c r="G128" i="1"/>
  <c r="G127" i="1"/>
  <c r="G125" i="1"/>
  <c r="G124" i="1"/>
  <c r="G123" i="1"/>
  <c r="G122" i="1"/>
  <c r="G121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5" i="1"/>
  <c r="G104" i="1"/>
  <c r="G103" i="1"/>
  <c r="G102" i="1"/>
  <c r="G101" i="1"/>
  <c r="G100" i="1"/>
  <c r="G99" i="1"/>
  <c r="G98" i="1"/>
  <c r="G97" i="1"/>
  <c r="G96" i="1"/>
  <c r="G94" i="1"/>
  <c r="G93" i="1"/>
  <c r="G92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3" i="1"/>
  <c r="G72" i="1"/>
  <c r="G71" i="1"/>
  <c r="G70" i="1"/>
  <c r="G69" i="1"/>
  <c r="G68" i="1"/>
  <c r="G66" i="1"/>
  <c r="G65" i="1"/>
  <c r="G64" i="1"/>
  <c r="G63" i="1"/>
  <c r="G62" i="1"/>
  <c r="G61" i="1"/>
  <c r="G60" i="1"/>
  <c r="G59" i="1"/>
  <c r="G58" i="1"/>
  <c r="G57" i="1"/>
  <c r="G56" i="1"/>
  <c r="G54" i="1"/>
  <c r="G53" i="1"/>
  <c r="G52" i="1"/>
  <c r="G51" i="1"/>
  <c r="G50" i="1"/>
  <c r="G49" i="1"/>
  <c r="G48" i="1"/>
  <c r="G47" i="1"/>
  <c r="G46" i="1"/>
  <c r="G44" i="1"/>
  <c r="G43" i="1"/>
  <c r="G42" i="1"/>
  <c r="G41" i="1"/>
  <c r="G40" i="1"/>
  <c r="G39" i="1"/>
  <c r="G38" i="1"/>
  <c r="G36" i="1"/>
  <c r="G35" i="1"/>
  <c r="G34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AB11" i="1"/>
  <c r="Z11" i="1"/>
  <c r="X11" i="1"/>
  <c r="V11" i="1"/>
  <c r="T11" i="1"/>
  <c r="R11" i="1"/>
  <c r="P11" i="1"/>
  <c r="N11" i="1"/>
  <c r="G11" i="1"/>
  <c r="G9" i="1"/>
  <c r="AB8" i="1"/>
  <c r="Z8" i="1"/>
  <c r="X8" i="1"/>
  <c r="V8" i="1"/>
  <c r="T8" i="1"/>
  <c r="R8" i="1"/>
  <c r="P8" i="1"/>
  <c r="N8" i="1"/>
  <c r="G8" i="1"/>
  <c r="AH11" i="1"/>
  <c r="I11" i="1"/>
  <c r="K11" i="1"/>
  <c r="AL8" i="1"/>
  <c r="AL11" i="1"/>
  <c r="K8" i="1"/>
  <c r="AF11" i="1"/>
  <c r="AJ8" i="1"/>
  <c r="AJ11" i="1"/>
  <c r="AH8" i="1"/>
  <c r="AN8" i="1"/>
  <c r="AN11" i="1"/>
  <c r="I8" i="1"/>
  <c r="AF8" i="1"/>
  <c r="G153" i="1" l="1"/>
  <c r="AO164" i="1"/>
  <c r="F171" i="1"/>
  <c r="L164" i="1" s="1"/>
  <c r="AP8" i="1"/>
  <c r="AQ8" i="1" s="1"/>
  <c r="AQ153" i="1" s="1"/>
  <c r="AG8" i="1"/>
  <c r="AG153" i="1" s="1"/>
  <c r="AG170" i="1" s="1"/>
  <c r="AO8" i="1"/>
  <c r="AO153" i="1" s="1"/>
  <c r="L11" i="1"/>
  <c r="AK11" i="1"/>
  <c r="AC11" i="1"/>
  <c r="AD11" i="1" s="1"/>
  <c r="J11" i="1"/>
  <c r="AM11" i="1"/>
  <c r="AI11" i="1"/>
  <c r="AO11" i="1"/>
  <c r="J8" i="1"/>
  <c r="J153" i="1" s="1"/>
  <c r="J170" i="1" s="1"/>
  <c r="AC8" i="1"/>
  <c r="AD8" i="1" s="1"/>
  <c r="AD153" i="1" s="1"/>
  <c r="AI8" i="1"/>
  <c r="AI153" i="1" s="1"/>
  <c r="AI170" i="1" s="1"/>
  <c r="L8" i="1"/>
  <c r="L153" i="1" s="1"/>
  <c r="L170" i="1" s="1"/>
  <c r="AK8" i="1"/>
  <c r="AK153" i="1" s="1"/>
  <c r="AK170" i="1" s="1"/>
  <c r="AG11" i="1"/>
  <c r="AP11" i="1"/>
  <c r="AQ11" i="1" s="1"/>
  <c r="AM8" i="1"/>
  <c r="AM153" i="1" s="1"/>
  <c r="AM170" i="1" s="1"/>
  <c r="AO166" i="1"/>
  <c r="AO167" i="1" s="1"/>
  <c r="J164" i="1"/>
  <c r="J165" i="1"/>
  <c r="AD163" i="1"/>
  <c r="AG165" i="1"/>
  <c r="AG164" i="1"/>
  <c r="AI165" i="1"/>
  <c r="AI164" i="1"/>
  <c r="AO170" i="1"/>
  <c r="G155" i="1"/>
  <c r="G154" i="1"/>
  <c r="G156" i="1" s="1"/>
  <c r="G157" i="1" s="1"/>
  <c r="AK165" i="1"/>
  <c r="AK164" i="1"/>
  <c r="G163" i="1"/>
  <c r="G170" i="1" s="1"/>
  <c r="L165" i="1"/>
  <c r="L166" i="1" s="1"/>
  <c r="L167" i="1" s="1"/>
  <c r="AQ164" i="1"/>
  <c r="AQ166" i="1" s="1"/>
  <c r="AQ167" i="1" s="1"/>
  <c r="AM164" i="1"/>
  <c r="J166" i="1" l="1"/>
  <c r="J167" i="1" s="1"/>
  <c r="G172" i="1"/>
  <c r="G171" i="1"/>
  <c r="G173" i="1" s="1"/>
  <c r="G174" i="1" s="1"/>
  <c r="AD165" i="1"/>
  <c r="AD164" i="1"/>
  <c r="AQ155" i="1"/>
  <c r="AQ154" i="1"/>
  <c r="AQ156" i="1" s="1"/>
  <c r="AQ157" i="1" s="1"/>
  <c r="AK166" i="1"/>
  <c r="AK167" i="1" s="1"/>
  <c r="AI166" i="1"/>
  <c r="AI167" i="1" s="1"/>
  <c r="AK154" i="1"/>
  <c r="AK156" i="1" s="1"/>
  <c r="AK157" i="1" s="1"/>
  <c r="AK155" i="1"/>
  <c r="AK172" i="1" s="1"/>
  <c r="L172" i="1"/>
  <c r="L171" i="1"/>
  <c r="AQ170" i="1"/>
  <c r="AI155" i="1"/>
  <c r="AI172" i="1" s="1"/>
  <c r="AI154" i="1"/>
  <c r="AI156" i="1" s="1"/>
  <c r="AI157" i="1" s="1"/>
  <c r="AD154" i="1"/>
  <c r="AD156" i="1" s="1"/>
  <c r="AD157" i="1" s="1"/>
  <c r="AD155" i="1"/>
  <c r="AD170" i="1"/>
  <c r="AM166" i="1"/>
  <c r="AM167" i="1" s="1"/>
  <c r="J172" i="1"/>
  <c r="J171" i="1"/>
  <c r="AO155" i="1"/>
  <c r="AO172" i="1" s="1"/>
  <c r="AO154" i="1"/>
  <c r="AM154" i="1"/>
  <c r="AM156" i="1" s="1"/>
  <c r="AM157" i="1" s="1"/>
  <c r="AM155" i="1"/>
  <c r="AM172" i="1" s="1"/>
  <c r="AG155" i="1"/>
  <c r="AG172" i="1" s="1"/>
  <c r="AG154" i="1"/>
  <c r="AG156" i="1" s="1"/>
  <c r="AG157" i="1" s="1"/>
  <c r="G164" i="1"/>
  <c r="G165" i="1"/>
  <c r="AG166" i="1"/>
  <c r="AG167" i="1" s="1"/>
  <c r="G166" i="1" l="1"/>
  <c r="G167" i="1" s="1"/>
  <c r="L173" i="1"/>
  <c r="L174" i="1" s="1"/>
  <c r="AI171" i="1"/>
  <c r="AI173" i="1" s="1"/>
  <c r="AI174" i="1" s="1"/>
  <c r="AK171" i="1"/>
  <c r="AK173" i="1" s="1"/>
  <c r="AK174" i="1" s="1"/>
  <c r="AM171" i="1"/>
  <c r="AM173" i="1" s="1"/>
  <c r="AM174" i="1" s="1"/>
  <c r="AG171" i="1"/>
  <c r="AG173" i="1" s="1"/>
  <c r="AG174" i="1" s="1"/>
  <c r="AO156" i="1"/>
  <c r="AO157" i="1" s="1"/>
  <c r="AO171" i="1"/>
  <c r="AO173" i="1" s="1"/>
  <c r="AO174" i="1" s="1"/>
  <c r="AD172" i="1"/>
  <c r="AD171" i="1"/>
  <c r="AQ172" i="1"/>
  <c r="AQ171" i="1"/>
  <c r="AQ173" i="1" s="1"/>
  <c r="AQ174" i="1" s="1"/>
  <c r="AD166" i="1"/>
  <c r="AD167" i="1" s="1"/>
  <c r="J173" i="1"/>
  <c r="J174" i="1" s="1"/>
  <c r="AD173" i="1" l="1"/>
  <c r="AD174" i="1" s="1"/>
</calcChain>
</file>

<file path=xl/sharedStrings.xml><?xml version="1.0" encoding="utf-8"?>
<sst xmlns="http://schemas.openxmlformats.org/spreadsheetml/2006/main" count="654" uniqueCount="414">
  <si>
    <t>CAMBIOS DE OBRA</t>
  </si>
  <si>
    <t>ACTAS DE OBRA</t>
  </si>
  <si>
    <t>ID BD</t>
  </si>
  <si>
    <t>ID</t>
  </si>
  <si>
    <t>ACTIVIDADES</t>
  </si>
  <si>
    <t>UNIDAD DE MEDIDA</t>
  </si>
  <si>
    <t>VALOR UNITARIO</t>
  </si>
  <si>
    <t>CONTRACTUAL</t>
  </si>
  <si>
    <t>CAMBIO DE OBRA No.1</t>
  </si>
  <si>
    <t>CAMBIO DE OBRA No.2</t>
  </si>
  <si>
    <t>CAMBIO DE OBRA No.3</t>
  </si>
  <si>
    <t>CAMBIO DE OBRA No.4</t>
  </si>
  <si>
    <t>CAMBIO DE OBRA No.5</t>
  </si>
  <si>
    <t>CONDICIONES ACTUALIZADAS</t>
  </si>
  <si>
    <t>ACTA No.1</t>
  </si>
  <si>
    <t>ACTA No.2</t>
  </si>
  <si>
    <t>ACTA No.3</t>
  </si>
  <si>
    <t>ACTA No.4</t>
  </si>
  <si>
    <t>ACTA No.5</t>
  </si>
  <si>
    <t>ACUMULADO</t>
  </si>
  <si>
    <t>CANTIDADES ADICIONALES</t>
  </si>
  <si>
    <t>CANTIDADES NO EJECUTADAS</t>
  </si>
  <si>
    <t>CANTIDAD</t>
  </si>
  <si>
    <t>VALOR PARCIAL</t>
  </si>
  <si>
    <t>VALOR TOTAL</t>
  </si>
  <si>
    <t>1</t>
  </si>
  <si>
    <t>PRELIMINARES Y ANDAMIOS</t>
  </si>
  <si>
    <t>1.6</t>
  </si>
  <si>
    <t>1.1</t>
  </si>
  <si>
    <t>Instalación de CERRAMIENTO PROVISIONAL en tela verde polietileno de alta densidad y resistencia 65 gr/m2 con una altura de 2,10 m, estacones de madera común para fijación vertical de altura de 2,50 m, puesto mínimo cada 2,0 m y para apuntalamiento mínimo cada 10 m y cada cambio de dirección, arranques y terminación, diámetro aproximado 0,10 m, elementos de fijación, Incluye: suministro, transporte, instalación, excavación, diámetro aproximado 0,30 m y profundidad aproximada 0,50 m, cable o alambre tensor parte inferior y superior horizontal, mantenimiento, desmonte y todos los demás elementos necesarios para su correcta instalación y operación. Cargue transporte y botada de material sobrante en botaderos oficiales</t>
  </si>
  <si>
    <t>m</t>
  </si>
  <si>
    <t>1.12</t>
  </si>
  <si>
    <t>1.2</t>
  </si>
  <si>
    <t>Suministro e instalacion de ANDAMIO MULTIDIRECCIONAL CERTIFICADO DE HASTA 12,00m DE ALTURA, DE PLATAFORMA 3,00x3,00m. Incluye suministro y transporte de todo el sistema, armado y desarmado de los andamios.</t>
  </si>
  <si>
    <t>Dia</t>
  </si>
  <si>
    <t>2</t>
  </si>
  <si>
    <t>DESMONTE Y DEMOLICION</t>
  </si>
  <si>
    <t>2.1</t>
  </si>
  <si>
    <t>DESMONTE Y RETIRO DE APARATOS SANITARIOS en cualquier material y diseño.  Incluye cargue interno y acopio para su posterior retiro. No incluye la disposicion final de los elementos, se pagará en su respectivo item</t>
  </si>
  <si>
    <t>Und</t>
  </si>
  <si>
    <t>2.3</t>
  </si>
  <si>
    <t>2.2</t>
  </si>
  <si>
    <t>DESMONTE Y RETIRO DE TEJAS en cualquier material y diseño. Incluye cargue interno y acopio para su posterior retiro. No incluye la disposicion final de los elementos, se pagará en su respectivo item</t>
  </si>
  <si>
    <t>m2</t>
  </si>
  <si>
    <t>2.5</t>
  </si>
  <si>
    <t>DESMONTE Y RETIRO DE CIELO FALSO Y SU ESTRUCTURA en cualquier material y diseño. Incluye cargue interno y acopio para su posterior retiro. No incluye la disposicion final de los elementos, se pagará en su respectivo item</t>
  </si>
  <si>
    <t>2.6</t>
  </si>
  <si>
    <t>2.4</t>
  </si>
  <si>
    <t>DESMONTE Y RETIRO DE CIELO FALSO en cualquier material y diseño. Incluye cargue interno y acopio para su posterior retiro. No incluye la disposicion final de los elementos, se pagará en su respectivo item</t>
  </si>
  <si>
    <t>2.8</t>
  </si>
  <si>
    <t>DESMONTE Y RETIRO DE PUERTA metálica o de madera con marco y ala en cualquier diseño. Incluye cargue interno y acopio para su posterior retiro. No incluye la disposicion final de los elementos, se pagará en su respectivo item</t>
  </si>
  <si>
    <t>2.9</t>
  </si>
  <si>
    <t>DESMONTE Y RETIRO DE CANOA Y/O BAJANTE y sus soportes en cualquier material y diseño. Incluye cargue interno y acopio para su posterior retiro. No incluye la disposicion final de los elementos, se pagará en su respectivo item</t>
  </si>
  <si>
    <t>2.13</t>
  </si>
  <si>
    <t>2.7</t>
  </si>
  <si>
    <t>DESMONTE Y RETIRO DE LUMINARIA, toma, suiches, tubería, caja, adaptadores, bombillas en cualquier material y diseño. Incluye cargue interno y acopio para su posterior retiro. No incluye la disposicion final de los elementos, se pagará en su respectivo item</t>
  </si>
  <si>
    <t>2.15</t>
  </si>
  <si>
    <t>DEMOLICIÓN MURO EN SISTEMA DRYWALL, SUPERBOARD O SIMILAR de cualquier espesor con su estructura y accesorios. Incluye cargue interno y acopio para su posterior retiro. No incluye la disposicion final de los elementos, se pagará en su respectivo item</t>
  </si>
  <si>
    <t>2.28</t>
  </si>
  <si>
    <t>DESMONTE Y RETIRO REJILLA DE PISO en cualquier material y diseño. Incluye cargue interno y acopio para su posterior retiro. No incluye la disposicion final de los elementos, se pagará en su respectivo item</t>
  </si>
  <si>
    <t>2.27</t>
  </si>
  <si>
    <t>2.10</t>
  </si>
  <si>
    <t>DESMONTE Y REINSTALACION DE LUMINARIA en cualquier material y diseño. Incluye cargue y resinstalación de la luminaria, verificando su correcto funcionamiento</t>
  </si>
  <si>
    <t>2.30</t>
  </si>
  <si>
    <t>2.11</t>
  </si>
  <si>
    <t>DESMONTE Y RETIRO DE TUBERIA de cualquier diametro y especificacion. Incluye accesorios, soportes, cargue interno y acopio para su posterior retiro. No incluye la disposicion final de los elementos, se pagará en su respectivo item</t>
  </si>
  <si>
    <t>2.31</t>
  </si>
  <si>
    <t>2.12</t>
  </si>
  <si>
    <t>DESMONTE Y RETIRO DE PISO EN VINILO en cualquier material y diseño. Incluye cargue interno y acopio para su posterior retiro. No incluye la disposicion final de los elementos, se pagará en su respectivo item</t>
  </si>
  <si>
    <t>2.20</t>
  </si>
  <si>
    <t>DEMOLICIÓN CON MARTILLO DEMOLEDOR DE PISO EN CONCRETO REFORZADO con o sin baldosa y/o mortero, espesor máximo de 30cm. Incluye cargue interno y acopio para su posterior retiro. No incluye la disposicion final de los elementos, se pagará en su respectivo item</t>
  </si>
  <si>
    <t>2.32</t>
  </si>
  <si>
    <t>2.14</t>
  </si>
  <si>
    <t>DESMONTE Y RETIRO DE LAGRIMAL PREFABRICADO EN CONCRETO de cualquier dimension. Incluye accesorios, soportes, cargue interno y acopio para su posterior retiro. No incluye la disposicion final de los elementos, se pagará en su respectivo item</t>
  </si>
  <si>
    <t>DESMONTE Y RETIRO DE VENTANA metálica y/o de madera con marco y vidrio en cualquier diseño. Incluye cargue interno y acopio para su posterior retiro. No incluye la disposicion final de los elementos, se pagará en su respectivo item</t>
  </si>
  <si>
    <t>2.16</t>
  </si>
  <si>
    <t>DESMONTE Y RETIRO PASAMANOS en cualquier material y diseño. Incluye cargue interno y acopio para su posterior retiro. No incluye la disposicion final de los elementos, se pagará en su respectivo item</t>
  </si>
  <si>
    <t>2.17</t>
  </si>
  <si>
    <t>DEMOLICIÓN DE MURO EN MAMPOSTERÍA CON MARTILLO DEMOLEDOR con o sin enchape y/o revoque en cualquier material, diseño y espesor. Incluye cargue interno y acopio para su posterior retiro. No incluye la disposicion final de los elementos, se pagará en su respectivo item</t>
  </si>
  <si>
    <t>2.26</t>
  </si>
  <si>
    <t>2.18</t>
  </si>
  <si>
    <t>DEMOLICIÓN GUARDAESCOBA Y/O ZOCALO en cualquier material y dimensión. Incluye cargue interno y acopio para su posterior retiro. No incluye la disposicion final de los elementos, se pagará en su respectivo item</t>
  </si>
  <si>
    <t>2.19</t>
  </si>
  <si>
    <t>DEMOLICIÓN MANUAL DE ENCHAPE Y/O REVOQUE en cualquier material, diseño y espesor. Incluye cargue interno y acopio para su posterior retiro. No incluye la disposicion final de los elementos, se pagará en su respectivo item</t>
  </si>
  <si>
    <t>DEMOLICIÓN MANUAL DE BALDOSA Y/O MORTERO en cualquier material, diseño y espesor. Incluye cargue interno y acopio para su posterior retiro. No incluye la disposicion final de los elementos, se pagará en su respectivo item</t>
  </si>
  <si>
    <t>2.21</t>
  </si>
  <si>
    <t>DESMONTE Y RETIRO REJA en cualquier material y diseño, metal y peso. Incluye cargue interno y acopio para su posterior retiro. No incluye la disposicion final de los elementos, se pagará en su respectivo item</t>
  </si>
  <si>
    <t>2.40</t>
  </si>
  <si>
    <t>2.22</t>
  </si>
  <si>
    <t>DESMONTE Y RETIRO DE REJILLA PARA CARCAMO PREFABRICADO EN CONCRETO de cualquier dimension. Incluye accesorios, soportes, cargue interno y acopio para su posterior retiro. No incluye la disposicion final de los elementos, se pagará en su respectivo item</t>
  </si>
  <si>
    <t>3</t>
  </si>
  <si>
    <t>EXCAVACIONES, LLENOS Y CARGUE</t>
  </si>
  <si>
    <t>3.9</t>
  </si>
  <si>
    <t>3.1</t>
  </si>
  <si>
    <t>CARGUE MANUAL Y DISPOSICIÓN DE MATERIAL SOBRANTE. Implica el cargue, retiro, transporte, almacenamiento, manejo, disposición temporal y final del material sobrante de cortes, excavaciones y demoliciones. Estos materiales deben ser trasladados a sitios de depósito o botaderos autorizados</t>
  </si>
  <si>
    <t>m3</t>
  </si>
  <si>
    <t>3.2</t>
  </si>
  <si>
    <t>EXCAVACIÓN MANUAL EN MATERIAL COMÚN MENOR A 2,00M. Bajo cualquier grado de humedad, medido en sitio. No incluye retiro de material sobrante, el mismo se pagará en su respectivo ítem</t>
  </si>
  <si>
    <t>3.5</t>
  </si>
  <si>
    <t>3.3</t>
  </si>
  <si>
    <t>LLENO Y COMPACTACIÓN MANUAL CON MATERIAL PRODUCTO DE LAS EXCAVACIONES en el lugar con vibrocompactador tipo rana y/o canguro. El terreno base del lleno, debe estar libre de vegetación, tierra orgánica, materiales de desecho de construcción u otros materiales objetables. Los materiales del lleno deben extenderse en capas horizontales y espesor uniforme de tal forma que permita obtener el grado de compactación adecuado</t>
  </si>
  <si>
    <t>4</t>
  </si>
  <si>
    <t>ELEMENTOS DE CONCRETO Y ACERO DE REFUERZO</t>
  </si>
  <si>
    <t>4.37</t>
  </si>
  <si>
    <t>4.1</t>
  </si>
  <si>
    <t>Construccion de CORDON EN CONCRETO DE 21 MPa VACIADO IN SITU DE DIMENSIONES 15cm DE ANCHO Y ESPESOR 10cm. Concreto fabricado en obra. Conservar elementos perfectamente plomados y alineados. Incluye suministro, transporte y vaciado del concreto, formaleta, desmoldante, antisol, acero de refuerzo (Barra de 1/4" longitudinal y anclajes de 15cm de largo cada 20cm) y todo lo necesario para su correcta construcción. Incluye acero de refuerzo</t>
  </si>
  <si>
    <t>4.35</t>
  </si>
  <si>
    <t>4.2</t>
  </si>
  <si>
    <t>Construccion de CORDON EN CONCRETO DE 21 MPa VACIADO IN SITU DE DIMENSIONES 8cm DE ANCHO Y ESPESOR 5cm. Concreto fabricado en obra. Conservar elementos perfectamente plomados y alineados. Incluye suministro, transporte y vaciado del concreto, formaleta, desmoldante, antisol, acero de refuerzo (Barra de 1/4" longitudinal y anclajes de 5cm de largo cada 20cm) y todo lo necesario para su correcta construcción. Incluye acero de refuerzo</t>
  </si>
  <si>
    <t>4.36</t>
  </si>
  <si>
    <t>4.3</t>
  </si>
  <si>
    <t>Suministro e instalación de GARGOLA PREFABRICADA EN CONCRETO DE DIMENSIONES 30x18x7cm O SIMILAR. Conservar elementos perfectamente plomados y alineados. Incluye suministro y transporte de los materiales, mortero, gargola y todo lo necesario para su correcta construcción</t>
  </si>
  <si>
    <t>4.16</t>
  </si>
  <si>
    <t>4.4</t>
  </si>
  <si>
    <t>Construcción de COLUMNA DE AMARRE EN CONCRETO REFORZADO DE 21 MPA de sección 15x20cm. Concreto fabricado en obra. Dimensiones indicadas en planos. Conservar elementos perfectamente plomados y alineados. Incluye suministro, transporte y vaciado del concreto, formaleta, desmoldante, vibrado, antisol y todo lo necesario para su correcta construcción. Incluye acero de refuerzo. Medido en sitio</t>
  </si>
  <si>
    <t>4.25</t>
  </si>
  <si>
    <t>4.5</t>
  </si>
  <si>
    <t>Construcción de VIGA DE AMARRE Y/O DINTEL EN CONCRETO REFORZADO DE 21 MPA de sección 15x20cm. Concreto fabricado en obra. Dimensiones indicadas en planos. Conservar elementos perfectamente plomados y alineados. Incluye suministro, transporte y vaciado del concreto, formaleta, desmoldante, vibrado, antisol y todo lo necesario para su correcta construcción. Incluye acero de refuerzo. Medido en sitio</t>
  </si>
  <si>
    <t>4.34</t>
  </si>
  <si>
    <t>4.6</t>
  </si>
  <si>
    <t>Construccion de LAGRIMAL EN CONCRETO DE 21 MPa VACIADO IN SITU DE DIMENSIONES 15cm DE ANCHO Y ESPESOR 8cm. Concreto fabricado en obra. Dimensiones indicadas en planos. Conservar elementos perfectamente plomados y alineados. Incluye suministro, transporte y vaciado del concreto, formaleta, desmoldante, vibrado, antisol, cortagotera y todo lo necesario para su correcta construcción. Incluye acero de refuerzo. Medido en sitio</t>
  </si>
  <si>
    <t>5.1</t>
  </si>
  <si>
    <t>4.7</t>
  </si>
  <si>
    <t>Suministro, transporte, corte, figuración, instalación y amarre de ACERO DE REFUERZO CORRUGADO FY=60.000 psi para elementos en concreto reforzado según las indicaciones que contienen los Planos Estructurales. El refuerzo y su instalación deben cumplir con la NSR 10. Incluye alambre recocido Cal.17 y todo lo necesario para su correcta instalación. Los pesos y dimensiones se tomarán de la Tabla C.3.5.3-2 de la NSR 10</t>
  </si>
  <si>
    <t>Kg</t>
  </si>
  <si>
    <t>7</t>
  </si>
  <si>
    <t>5</t>
  </si>
  <si>
    <t>DIVISIONES Y REVOQUE</t>
  </si>
  <si>
    <t>7.5</t>
  </si>
  <si>
    <t>Suministro e instalación de MURO EN PLACA DE FIBROCEMENTO (SUPERBOARD) 10mm por ambas caras. Incluye suministro, transporte e instalación de ambas placas de fibrocemento de 10mm, masilla, tornillos, perfiles para estructura de soporte y accesorios. Incluye también estuco plástico, pintura por ambas caras vinilo tipo 1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</si>
  <si>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7.7</t>
  </si>
  <si>
    <t>5.2</t>
  </si>
  <si>
    <t>Suministro e instalación de MURO EN PANEL YESO (DRYWALL) 1/2" por ambas caras. Incluye suministro, transporte e instalación de ambos paneles de yeso de 1/2", masilla, tornillos, perfiles para estructura de soporte y accesorios. Incluye también estuco plástico, pintura por ambas caras vinilo tipo 1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</si>
  <si>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7.10</t>
  </si>
  <si>
    <t>5.3</t>
  </si>
  <si>
    <t>Aplicación de REVOQUE IMPERMEABILIZADO SOBRE MUROS con mortero 1:3 en mampostería, drywall o materiales similares, una mano o las necesarias hasta obtener una superficie pareja y homogénea. Incluye filos y dilataciones, suministro y transporte de los materiales, resanes, impermeabilizante para mortero sika 1 o similar, adecuación de la superficie a intervenir hasta obtener una superficie pareja y homogénea y todos los elementos necesarios para su correcta aplicación.</t>
  </si>
  <si>
    <t>7.14</t>
  </si>
  <si>
    <t>5.4</t>
  </si>
  <si>
    <t>Adecuacion de FILETES, FAJAS Y RANURAS PARA VANOS EN GENERAL de cualquier ancho. Incluye mortero 1:4 fabricado en obra, transporte de materiales,  adecuación de la superficie a intervenir hasta obtener una superficie pareja y homogénea y todos los elementos necesarios para su correcta aplicación</t>
  </si>
  <si>
    <t>7.15</t>
  </si>
  <si>
    <t>5.5</t>
  </si>
  <si>
    <t>Aplicación de SIKA LIMPIADOR RINSE O SIMILAR (HIDROFUGADO) SOBRE FACHADAS. Se debe intervenir la superficie hasta obtener una superficie pareja y homogénea libre de materiales organicos o cualquier contaminante. Incluye suministro y transporte de los materiales, resanes, hidrolavadora, andamio, sika limpiador rinse o similar y todos los elementos necesarios para su correcta aplicación. Seguir recomendaciones del proveedor</t>
  </si>
  <si>
    <t>7.16</t>
  </si>
  <si>
    <t>5.6</t>
  </si>
  <si>
    <t>Aplicación de SIKA TRANSPARENTE 10 O SIMILAR PARA PROTEGER FACHADAS. Se debe intervenir la superficie hasta obtener una superficie pareja y homogénea libre de materiales organicos o cualquier contaminante. Se aplicará sika limpiador rinse o similar previo a la aplicación del sika transparente 10 o similar. Incluye suministro y transporte de los materiales, resanes, hidrolavadora, andamio, sika limpiador rinse o similar, 2 manos de sika transparente 10 o similar y todos los elementos necesarios para su correcta aplicación. Seguir recomendaciones del proveedor</t>
  </si>
  <si>
    <t>7.2</t>
  </si>
  <si>
    <t>5.7</t>
  </si>
  <si>
    <t>Construcción de MURO EN LADRILLO FAROL DE ESPESOR 15cm. Mortero fabricado en obra. Dimensiones y distribución indicadas en planos. Conservar elementos perfectamente plomados y alineados. Incluye suministro, transporte e instalación de los ladrillos, mortero 1:4, andamio y todo lo necesario para su correcta construcción. Medido en sitio</t>
  </si>
  <si>
    <t>7.8</t>
  </si>
  <si>
    <t>5.8</t>
  </si>
  <si>
    <t>Aplicación de REVOQUE SOBRE MUROS con mortero 1:4 en mampostería, drywall o materiales similares, una mano o las necesarias hasta obtener una superficie pareja y homogénea. Incluye filos y dilataciones, suministro y transporte de los materiales, resanes, adecuación de la superficie a intervenir hasta obtener una superficie pareja y homogénea y todos los elementos necesarios para su correcta aplicación.</t>
  </si>
  <si>
    <t>7.1</t>
  </si>
  <si>
    <t>5.9</t>
  </si>
  <si>
    <t>Construcción de MURO EN LADRILLO FAROL DE ESPESOR 10cm. Mortero fabricado en obra. Dimensiones y distribución indicadas en planos. Conservar elementos perfectamente plomados y alineados. Incluye suministro, transporte e instalación de los ladrillos, mortero 1:4, andamio y todo lo necesario para su correcta construcción. Medido en sitio</t>
  </si>
  <si>
    <t>6</t>
  </si>
  <si>
    <t>CUBIERTA Y CIELO FALSOS</t>
  </si>
  <si>
    <t>6.12</t>
  </si>
  <si>
    <t>6.1</t>
  </si>
  <si>
    <t>IMPERMEABILIZACIÓN DE LOSA CON MANTO ASFALTICO. Se debe preparar la superficie, aplicar una capa de Emulsión Asfáltica Sika o similar diluida, extender manto asfaltico Fiberglass de 3mm o similar, aplicar otra capa de Emulsión Asfáltica Sika o similar sin diluir, extender manto asfaltico en granulo mineral de 3.5mm o similar. Incluye filos y dilataciones, suministro y transporte de los materiales, resanes, chaflán entre losa y paredes, emboquillado de bajantes y gárgolas, regatas y su respectivo sellado, plateo de bajantes, ajuste de tuberías y equipos de aire para instalar el manto y todos los elementos necesarios para su correcta aplicación.</t>
  </si>
  <si>
    <t>6.22</t>
  </si>
  <si>
    <t>6.2</t>
  </si>
  <si>
    <t>Suministro e instalación de TECHO EN LAMINA EN POLICARBONATO ALVEOLAR DE 6mm COLOR BRONCE O SIMILAR. Dimensiones indicadas en planos. Incluye suministro, transporte e instalación de láminas en policarbonato de 6mm de cualquier dimensión, tornillos, conectores HCP, cinta microperforada, cinta sellante y todo lo necesario para su correcta instalación. Su medida sera en proyección horizontal y no incluye entramado para soporte de tejas, el mismo se pagará en su respectivo ítem</t>
  </si>
  <si>
    <t>6.9</t>
  </si>
  <si>
    <t>6.3</t>
  </si>
  <si>
    <t>Suministro e instalación de FLANCHE O RUANA EN LAMINA GALVANIZADA CON DESARROLLO DE 30cm de acuerdo a lo señalado en los Planos Arquitectónicos. Incluye suministro, transporte e instalación de lámina galvanizada Cal.26 con 30cm de desarrollo, puntillas, accesorios y todo lo necesario para su correcta instalación</t>
  </si>
  <si>
    <t>6.16</t>
  </si>
  <si>
    <t>6.4</t>
  </si>
  <si>
    <t>Suministro e instalación de CANOA EN LÁMINA GALVANIZADA Cal.20 EN U CON DESARROLLO DE 0.65m de acuerdo a lo señalado en los Planos Arquitectónicos. Incluye suministro, transporte e instalación de canal en lámina galvanizada Cal.20, soldadura autógena, embudos en el mismo material, soportes, elementos de fijación, anticorrosivo, pintura esmalte, accesorios y todo lo necesario para su correcta instalación</t>
  </si>
  <si>
    <t>6.18</t>
  </si>
  <si>
    <t>6.5</t>
  </si>
  <si>
    <t>MANTENIMIENTO DE CANOA EN LAMINA GALVANIZADA EN U Y/O L. Incluye pintura, soldadura, tornillos, retiro de hojas, ramas, plantas o cualquier tipo de elemento que impida el funcionamiento normal de la canoa. Se deben despejar los tragantes y bajantes, reacomodar la canoa y de ser necesario se deben instalar nuevos soportes y/o uniones y todo lo necesario para su correcta ejecución</t>
  </si>
  <si>
    <t>6.20</t>
  </si>
  <si>
    <t>6.6</t>
  </si>
  <si>
    <t>Suministro e instalación de CIELO FALSO EN PANEL YESO (DRYWALL) 1/2" SIN ESTRCUTURA. Incluye suministro, transporte e instalación de lámina en panel yeso de 1/2", masilla y tornillos. Incluye también estuco plástico, pintura vinilo tipo 2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</si>
  <si>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6.14</t>
  </si>
  <si>
    <t>6.7</t>
  </si>
  <si>
    <t>Suministro e instalación de CIELO FALSO EN PANEL YESO (DRYWALL) 1/2". Incluye suministro, transporte e instalación de lámina en panel yeso de 1/2", masilla, tornillos, perfiles para estructura de soporte y accesorios. Incluye también estuco plástico, pintura vinilo tipo 2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</si>
  <si>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13.11</t>
  </si>
  <si>
    <t>6.8</t>
  </si>
  <si>
    <t>Suministro e instalación de REJILLA DE PISO EN ACERO INOXIDABLE. Incluye suministro y transporte de los materiales, rejilla, demoliciones menores, accesorios y todos los elementos necesarios para su correcta instalación</t>
  </si>
  <si>
    <t>Suministro e instalación de TEJA TERMOACUSTICA ECOROOF UPVC 2.5mm O SIMILAR. Incluye suministro, transporte e instalación de tejas termoacústicas ecoroof UPVC 2.5mm de cualquier dimensión, tornillos, accesorios y todo lo necesario para su correcta instalación. Su medida sera en proyección horizontal y no incluye entramado para soporte de tejas, el mismo se pagará en su respectivo ítem</t>
  </si>
  <si>
    <t>6.23</t>
  </si>
  <si>
    <t>6.10</t>
  </si>
  <si>
    <t>Suministro e instalación de CANOA EN PVC TIPO AMAZONAS PARA CUBIERTAS. Incluye suministro, transporte e instalación de canal en PVC tipo amazonas o similar, uniones, soportes, elementos de fijación, accesorios y todo lo necesario para su correcta instalación</t>
  </si>
  <si>
    <t>6.33</t>
  </si>
  <si>
    <t>6.11</t>
  </si>
  <si>
    <t>Suministro e instalación de CIELO FALSO EN PANEL YESO (DRYWALL) 1/2" A DOBLE ALTURA. Incluye suministro, transporte e instalación de lámina en panel yeso de 1/2", masilla, tornillos, perfiles para estructura de soporte y accesorios. Incluye también estuco plástico, pintura vinilo tipo 2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</si>
  <si>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9</t>
  </si>
  <si>
    <t>PISOS Y ENCHAPES</t>
  </si>
  <si>
    <t>9.2</t>
  </si>
  <si>
    <t>Suministro e instalación de PISO VINILICO SPC 5mm O SIMILAR de primera calidad. Incluye suministro y transporte de los materiales, adhesivo para pisos, adecuación de la superficie a intervenir hasta obtener una superficie pareja y homogénea, color a definir según aprobación de la entidad o interventoría y todos los elementos necesarios para su correcta instalación</t>
  </si>
  <si>
    <t>9.6</t>
  </si>
  <si>
    <t>Suministro e instalación de ENCHAPE EN CERÁMICA MILONGA BEIGE 25x35cm O SIMILAR de primera calidad sobre paredes previamente realistados y afinados a plomo. Incluye suministro y transporte de los materiales, adhesivo para instalación de cerámico, cemento blanco, boquilla con látex para juntas, ala para cerámica, adecuación de la superficie a intervenir hasta obtener una superficie pareja y homogénea, color a definir según aprobación de la entidad o interventoría y todos los elementos necesarios para su correcta instalación</t>
  </si>
  <si>
    <t>9.5</t>
  </si>
  <si>
    <t>7.3</t>
  </si>
  <si>
    <t>Suministro e instalación de PISO EN BALDOSA PREPULIDA CUADRATO O SIMILAR de primera calidad sobre pisos previamente realistados y afinados a nivel. Incluye suministro y transporte de los materiales, adhesivo para instalación de cerámico, cemento blanco, boquilla con látex para juntas, adecuación de la superficie a intervenir hasta obtener una superficie pareja y homogénea, color a definir según aprobación de la entidad o interventoría y todos los elementos necesarios para su correcta instalación</t>
  </si>
  <si>
    <t>9.13</t>
  </si>
  <si>
    <t>7.4</t>
  </si>
  <si>
    <t>Suministro e instalación de PISO EN BALDOSA GRANO PULIDO 30x30cm O SIMILAR de primera calidad sobre pisos previamente realistados y afinados a nivel. Incluye suministro y transporte de los materiales, mortero de nivelacion 1:4, mortero de pega 1:3, lechada, 2 capas de cera polimerica autobrillante, brilladora de piso, adecuación de la superficie a intervenir hasta obtener una superficie pareja y homogénea, color a definir según aprobación de la entidad o interventoría y todos los elementos necesarios para su correcta instalación</t>
  </si>
  <si>
    <t>9.20</t>
  </si>
  <si>
    <t>Suministro e instalación de ALFOMBRA MODULAR DE TRAFICO PESADO. Incluye suministro y transporte de los materiales, adhesivo, alfombra modular de trafico pesado, adecuación de la superficie a intervenir hasta obtener una superficie pareja y homogénea, color a definir según aprobación de la entidad o interventoría y todos los elementos necesarios para su correcta instalación</t>
  </si>
  <si>
    <t>9.21</t>
  </si>
  <si>
    <t>7.6</t>
  </si>
  <si>
    <t>Suministro e instalación de PISO EN MARMOL ROYAL VETA O SIMILAR de primera calidad sobre pisos previamente realistados y afinados a nivel. Incluye suministro y transporte de los materiales, adhesivo para instalación de cerámico, adecuación de la superficie a intervenir hasta obtener una superficie pareja y homogénea, color a definir según aprobación de la entidad o interventoría y todos los elementos necesarios para su correcta instalación</t>
  </si>
  <si>
    <t>8</t>
  </si>
  <si>
    <t>ESTUCO, PINTURA E IMPERMEABILIZACION</t>
  </si>
  <si>
    <t>8.1</t>
  </si>
  <si>
    <t>Aplicación de PINTURA A BASE DE AGUA EN MUROS, CON VINILO TIPO 1 de primera calidad sobre muros revocados y/o estucados, tres manos o las necesarias hasta obtener una superficie pareja y homogénea. Incluye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</t>
  </si>
  <si>
    <t>8.2</t>
  </si>
  <si>
    <t>Aplicación de PINTURA A BASE DE AGUA EN CIELOS RASOS CON VINILO TIPO 2 de primera calidad sobre cielos rasos revocados y/o estucados, tres manos o las necesarias hasta obtener una superficie pareja y homogénea. Incluye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</t>
  </si>
  <si>
    <t>8.3</t>
  </si>
  <si>
    <t>Aplicación de PINTURA PLASTICA PARA EXTERIORES TIPO KORAZA de primera calidad sobre muros de fachada revocados y/o estucados, tres manos o las necesarias hasta obtener una superficie pareja y homogénea. Incluye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 El personal debe contar con certificado y equipo para trabajos en altura.</t>
  </si>
  <si>
    <t>8.4</t>
  </si>
  <si>
    <t>Aplicación de PINTURA ESMALTE PARA METAL Y/O MADERA de primera calidad con BROCHA, dos manos o las necesarias hasta obtener una superficie pareja y homogénea. Incluye filos y dilataciones, suministro y transporte de los materiales, resanes, thinner, adecuación de la superficie a intervenir hasta obtener una superficie pareja y homogénea, color a definir según aprobación de la entidad o interventoría y todos los elementos necesarios para su correcta aplicación.</t>
  </si>
  <si>
    <t>8.7</t>
  </si>
  <si>
    <t>8.5</t>
  </si>
  <si>
    <t>Aplicación de PINTURA EPOXICA de primera calidad sobre muros y/o cielos revocados y/o estucados, dos manos o las necesarias hasta obtener una superficie pareja y homogénea. Incluye catalizador,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</t>
  </si>
  <si>
    <t>8.14</t>
  </si>
  <si>
    <t>8.6</t>
  </si>
  <si>
    <t>SELLADO DE JUNTA PARA VENTANAS Y/O PUERTAS con Sika flex 1A plus sellador poliuretano o similar. Incluye suministro y transporte de los materiales, adecuación de la superficie a intervenir y todos los elementos necesarios para su correcta aplicación</t>
  </si>
  <si>
    <t>8.18</t>
  </si>
  <si>
    <t>Aplicación de PINTURA ACRILICA CON RESISTENCIA AL DESLIZAMIENTO PARA DEMARCACION DE CANCHAS de primera calidad, dos manos o las necesarias hasta obtener una superficie pareja y homogénea. Incluye filos y dilataciones, suministro y transporte de los materiales, cinta papel, espesor de linea de 8-12cm, disolvente, adecuación de la superficie a intervenir hasta obtener una superficie pareja y homogénea, color a definir según aprobación de la entidad o interventoría y todos los elementos necesarios para su correcta aplicación.</t>
  </si>
  <si>
    <t>8.19</t>
  </si>
  <si>
    <t>8.8</t>
  </si>
  <si>
    <t>Aplicación de PINTURA ACRILICA ANTIDESLIZANTE DE ALTA RESISTENCIA PARA CANCHAS PINTUCO O SIMILAR de primera calidad, dos manos o las necesarias hasta obtener una superficie pareja y homogénea. Incluye filos y dilataciones, suministro y transporte de los materiales, cinta papel, disolvente, adecuación de la superficie a intervenir hasta obtener una superficie pareja y homogénea, color a definir según aprobación de la entidad o interventoría y todos los elementos necesarios para su correcta aplicación.</t>
  </si>
  <si>
    <t>8.9</t>
  </si>
  <si>
    <t>Aplicación de BARNIZ SOBRE MADERA de primera calidad con brocha, dos manos o las necesarias hasta obtener una superficie pareja y homogénea. Incluye filos y dilataciones, suministro y transporte de los materiales, resanes, thinner, adecuación de la superficie a intervenir hasta obtener una superficie pareja y homogénea, color a definir según aprobación de la entidad o interventoria y todos los elementos necesarios para su correcta aplicación</t>
  </si>
  <si>
    <t>8.10</t>
  </si>
  <si>
    <t>Aplicación de GRANIPLAST ESGRAFIADO PINTUCO O SIMILAR de primera calidad sobre muros revocados y/o estucados. Incluye filos y dilataciones, suministro y transporte de los materiales, resanes, adecuación de la superficie a intervenir hasta obtener una superficie pareja y homogénea, color a definir según aprobación de la entidad o interventoría y todos los elementos necesarios para su correcta aplicación.</t>
  </si>
  <si>
    <t>8.11</t>
  </si>
  <si>
    <t>Aplicación de ESTUCO PLASTICO PARA INTERIORES Y EXTERIORES de primera calidad sobre muros y/o cielos falsos en mampostería, drywall o materiales similares, una mano o las necesarias hasta obtener una superficie pareja y homogénea. Incluye filos y dilataciones, suministro y transporte de los materiales, resanes, adecuación de la superficie a intervenir hasta obtener una superficie pareja y homogénea y todos los elementos necesarios para su correcta aplicación.</t>
  </si>
  <si>
    <t>8.12</t>
  </si>
  <si>
    <t>Aplicación de TRATAMIENTO DE IMPERMEABILIZACIÓN DE SUPERFICIES ENTERRADAS con Sika Igol Denso Plus o similar. Se debe preparar la superficie, aplicar una capa de Sika Igol Imprimante o similar, aplicar una capa de Sika Igol Denso Plus o similar, instalar tela de poliéster no tejido Sika Felt o similar y aplicar nuevamente una capa de Sika Igol Denso Plus o similar. Incluye filos y dilataciones, suministro y transporte de los materiales, resanes, tapa poros en estuco plástico, adecuación de la superficie a intervenir hasta obtener una superficie pareja y homogénea y todos los elementos necesarios para su correcta aplicación.</t>
  </si>
  <si>
    <t>8.13</t>
  </si>
  <si>
    <t>Aplicación de PINTURA ESMALTE PARA METAL Y/O MADERA de primera calidad con compresor, tres manos o las necesarias hasta obtener una superficie pareja y homogénea. Incluye filos y dilataciones, suministro y transporte de los materiales, resanes, adecuación de la superficie a intervenir hasta obtener una superficie pareja y homogénea, color a definir según aprobación de la entidad o interventoría y todos los elementos necesarios para su correcta aplicación.</t>
  </si>
  <si>
    <t>8.15</t>
  </si>
  <si>
    <t>Aplicación de PINTURA ESMALTE PARA ZOCALO de primera calidad con brocha, tres manos o las necesarias hasta obtener una superficie pareja y homogénea. Incluye filos y dilataciones, suministro y transporte de los materiales, resanes, adecuación de la superficie a intervenir hasta obtener una superficie pareja y homogénea, color a definir según aprobación de la entidad o interventoría y todos los elementos necesarios para su correcta aplicación.</t>
  </si>
  <si>
    <t>8.20</t>
  </si>
  <si>
    <t>Aplicación de PINTURA ESMALTE PARA METAL EN PASAMANOS CON COMPRESOR. Se debe preparar la superficie hasta obtener una superficie pareja y homogénea. Aplicar una capa de anticorrosivo y dos manos o las necesarias de pintura esmalte hasta obtener una superficie pareja y homogénea. Incluye filos y dilataciones, suministro y transporte de los materiales, thinner, resanes, anticorrosivo, color a definir según aprobación de la entidad o interventoría y todos los elementos necesarios para su correcta aplicación.</t>
  </si>
  <si>
    <t>8.21</t>
  </si>
  <si>
    <t>8.16</t>
  </si>
  <si>
    <t>Aplicación de TRATAMIENTO DE IMPERMEABILIZACION PARA SUPERFICIES DE CONCRETO con Sikalastic 1K o similar. Se debe limpiar la superficie dejandola libre de aceite, pintura, grasas o cualquier otro componente para luego cepillar con cepillo de alambre para generar rugosidad. Aplicar la primera capa de sikalastic 1K o similar y esperar el secado. Posteriormente, reforzar los filos y esquinas con cinta malla de fibra de vidrio y aplicar la segunda capa de sikalastic 1K o similar. Incluye filos y dilataciones, suministro y transporte de los materiales, resanes, adecuación de la superficie a intervenir hasta obtener una superficie pareja y homogénea, sikalastix 1K o similar, cinta malla de fibra de vidrio, agua y todos los elementos necesarios para su correcta aplicación.</t>
  </si>
  <si>
    <t>10</t>
  </si>
  <si>
    <t>COMPONENTE HIDRAULICO</t>
  </si>
  <si>
    <t>10.4</t>
  </si>
  <si>
    <t>9.1</t>
  </si>
  <si>
    <t>Suministro e instalación de TUBERÍA PVC PRESIÓN 1/2" RDE 9 de acuerdo a las indicaciones y recomendaciones de los planos hidráulicos. Incluye suministro y transporte de los materiales, demoliciones menores, tubería, accesorios, soldadura, limpiador, mortero 1:3 y todos los elementos necesarios para su correcta instalación. No incluye excavación, llenos ni retiro de material sobrante, los mismos se pagarán en sus respectivos ítems</t>
  </si>
  <si>
    <t>10.5</t>
  </si>
  <si>
    <t>Suministro e instalación de TUBERÍA PVC PRESIÓN 3/4" RDE 21 de acuerdo a las indicaciones y recomendaciones de los planos hidráulicos. Incluye suministro y transporte de los materiales, demoliciones menores, tubería, accesorios, soldadura, limpiador, mortero 1:3 y todos los elementos necesarios para su correcta instalación. No incluye excavación, llenos ni retiro de material sobrante, los mismos se pagarán en sus respectivos ítems</t>
  </si>
  <si>
    <t>10.12</t>
  </si>
  <si>
    <t>9.3</t>
  </si>
  <si>
    <t>SALIDA HIDRÁULICA EN PVC 1/2" RDE 9 de acuerdo a las indicaciones y recomendaciones de los planos hidráulicos. Se estima una longitud promedio de tubería del mismo diámetro de 3m. Incluye suministro y transporte de los materiales, demoliciones menores, tubería, accesorios, soldadura, limpiador, niple roscado, mortero 1:3, resanes y todos los elementos necesarios para su correcta instalación</t>
  </si>
  <si>
    <t>11</t>
  </si>
  <si>
    <t>COMPONENTE SANITARIO</t>
  </si>
  <si>
    <t>11.1</t>
  </si>
  <si>
    <t>10.1</t>
  </si>
  <si>
    <t>Suministro e instalación de TUBERÍA PVC SANITARIA 2" de acuerdo a las indicaciones y recomendaciones de los planos sanitarios. Incluye suministro y transporte de los materiales, demoliciones menores, tubería, accesorios, soldadura, limpiador y todos los elementos necesarios para su correcta instalación. No incluye excavación, llenos ni retiro de material sobrante, los mismos se pagarán en sus respectivos ítems</t>
  </si>
  <si>
    <t>11.2</t>
  </si>
  <si>
    <t>10.2</t>
  </si>
  <si>
    <t>Suministro e instalación de TUBERÍA PVC SANITARIA 3" de acuerdo a las indicaciones y recomendaciones de los planos sanitarios. Incluye suministro y transporte de los materiales, demoliciones menores, tubería, accesorios, soldadura, limpiador y todos los elementos necesarios para su correcta instalación. No incluye excavación, llenos ni retiro de material sobrante, los mismos se pagarán en sus respectivos ítems</t>
  </si>
  <si>
    <t>11.3</t>
  </si>
  <si>
    <t>10.3</t>
  </si>
  <si>
    <t>Suministro e instalación de TUBERÍA PVC SANITARIA 4" de acuerdo a las indicaciones y recomendaciones de los planos sanitarios. Incluye suministro y transporte de los materiales, demoliciones menores, tubería, accesorios, soldadura, limpiador y todos los elementos necesarios para su correcta instalación. No incluye excavación, llenos ni retiro de material sobrante, los mismos se pagarán en sus respectivos ítems</t>
  </si>
  <si>
    <t>11.8</t>
  </si>
  <si>
    <t>Suministro e instalación de BAJANTE TUBERIA PVC AGUA LLUVIA 4" de acuerdo a las indicaciones y recomendaciones de los planos sanitarios. Incluye suministro y transporte de los materiales, demoliciones menores, tubería, accesorios, soldadura, limpiador, soportes y todos los elementos necesarios para su correcta instalación</t>
  </si>
  <si>
    <t>11.9</t>
  </si>
  <si>
    <t>SALIDA SANITARIA EN PVC 2" de acuerdo a las indicaciones y recomendaciones de los planos sanitarios. Se estima una longitud promedio de tubería del mismo diámetro de 3m. Incluye suministro y transporte de los materiales, demoliciones menores, tubería, accesorios, soldadura, limpiador, mortero 1:3, resanes y todos los elementos necesarios para su correcta instalación</t>
  </si>
  <si>
    <t>11.10</t>
  </si>
  <si>
    <t>10.6</t>
  </si>
  <si>
    <t>SALIDA SANITARIA EN PVC 3" de acuerdo a las indicaciones y recomendaciones de los planos sanitarios. Se estima una longitud promedio de tubería del mismo diámetro de 3m. Incluye suministro y transporte de los materiales, demoliciones menores, tubería, accesorios, soldadura, limpiador, mortero 1:3, resanes y todos los elementos necesarios para su correcta instalación</t>
  </si>
  <si>
    <t>11.11</t>
  </si>
  <si>
    <t>10.7</t>
  </si>
  <si>
    <t>SALIDA SANITARIA EN PVC 4" de acuerdo a las indicaciones y recomendaciones de los planos sanitarios. Se estima una longitud promedio de tubería del mismo diámetro de 3m. Incluye suministro y transporte de los materiales, demoliciones menores, tubería, accesorios, soldadura, limpiador, mortero 1:3, resanes y todos los elementos necesarios para su correcta instalación</t>
  </si>
  <si>
    <t>11.7</t>
  </si>
  <si>
    <t>10.8</t>
  </si>
  <si>
    <t>Suministro e instalación de BAJANTE TUBERIA PVC AGUA LLUVIA 3" de acuerdo a las indicaciones y recomendaciones de los planos sanitarios. Incluye suministro y transporte de los materiales, demoliciones menores, tubería, accesorios, soldadura, limpiador, soportes y todos los elementos necesarios para su correcta instalación</t>
  </si>
  <si>
    <t>11.17</t>
  </si>
  <si>
    <t>10.9</t>
  </si>
  <si>
    <t>Suministro e instalación de REJILLA EN POLIPROPILENO DE 45cm DE ANCHO. Incluye suministro y transporte de los materiales, rejilla en polipropileno de 45cm de ancho y 5cm de espesor, accesorios, resanes y todo lo necesario para su correcta instalación</t>
  </si>
  <si>
    <t>11.6</t>
  </si>
  <si>
    <t>10.10</t>
  </si>
  <si>
    <t>Suministro e instalación de BAJANTE PVC TIPO AMAZONAS O SIMILAR de acuerdo a las indicaciones y recomendaciones de los planos sanitarios. Incluye suministro y transporte de los materiales, demoliciones menores, tubería, accesorios, tornillos y todos los elementos necesarios para su correcta instalación</t>
  </si>
  <si>
    <t>12</t>
  </si>
  <si>
    <t>COMPONENTE ELECTRICO</t>
  </si>
  <si>
    <t>12.22</t>
  </si>
  <si>
    <t>Suministro e instalación de LUMINARIA PANEL LED 48W BLANCA 30x120cm empotrada o sobrepuesta en cielo raso de acuerdo a las indicaciones y recomendaciones de los planos eléctricos. Incluye suministro y transporte de los materiales, luminaria, accesorios, cable encauchetado 3x16, clavija en caucho polo a tierra y todos los elementos necesarios para su correcta instalación. Todos los elementos a instalar deben cumplir con la norma RETIE</t>
  </si>
  <si>
    <t>12.24</t>
  </si>
  <si>
    <t>Suministro e instalación de LUMINARIA PANEL LED 18W BLANCA REDONDA empotrada o sobrepuesta en cielo raso de acuerdo a las indicaciones y recomendaciones de los planos eléctricos. Incluye suministro y transporte de los materiales, luminaria, accesorios y todos los elementos necesarios para su correcta instalación. Todos los elementos a instalar deben cumplir con la norma RETIE</t>
  </si>
  <si>
    <t>12.1</t>
  </si>
  <si>
    <t>Suministro e instalación de TUBERÍA PVC CONDUIT DE 1/2" de acuerdo a las indicaciones y recomendaciones de los planos eléctricos. Incluye suministro y transporte de los materiales, demoliciones menores, tubería, accesorios, soldadura, limpiador, mortero 1:3, resanes y todos los elementos necesarios para su correcta instalación. Todos los elementos a instalar deben cumplir con la norma RETIE</t>
  </si>
  <si>
    <t>12.4</t>
  </si>
  <si>
    <t>11.4</t>
  </si>
  <si>
    <t>Suministro e instalación de TUBERÍA PVC CONDUIT DE 1/2" SCH 40 de acuerdo a las indicaciones y recomendaciones de los planos eléctricos. Incluye suministro y transporte de los materiales, demoliciones menores, tubería, accesorios, soldadura, limpiador, mortero 1:3, resanes y todos los elementos necesarios para su correcta instalación. Todos los elementos a instalar deben cumplir con la norma RETIE</t>
  </si>
  <si>
    <t>12.5</t>
  </si>
  <si>
    <t>11.5</t>
  </si>
  <si>
    <t>Suministro e instalación de TUBERÍA METALICA EMT DE 1/2" de acuerdo a las indicaciones y recomendaciones de los planos eléctricos. Incluye suministro y transporte de los materiales, demoliciones menores, tubería EMT, accesorios, adaptador EMT, unión EMT, abrazaderas, resanes y todos los elementos necesarios para su correcta instalación. Todos los elementos a instalar deben cumplir con la norma RETIE</t>
  </si>
  <si>
    <t>12.7</t>
  </si>
  <si>
    <t>SALIDA DE INTERRUPTOR SENCILLO EN TUBERIA EMT de acuerdo a las indicaciones y recomendaciones de los planos eléctricos. Se estima una longitud promedio de 3m. Incluye suministro y transporte de los materiales, demoliciones menores, tubería EMT, accesorios, adaptador EMT 1/2", unión EMT, abrazaderas, caja EMT, interruptor sencillo, cable de cobre aislado No.12 AWG THHN (Fase, neutro y tierra), conector, resanes y todos los elementos necesarios para su correcta instalación. Todos los elementos a instalar deben cumplir con la norma RETIE</t>
  </si>
  <si>
    <t>12.9</t>
  </si>
  <si>
    <t>SALIDA DE INTERRUPTOR DOBLE EN TUBERIA EMT de acuerdo a las indicaciones y recomendaciones de los planos eléctricos. Se estima una longitud promedio de 3m. Incluye suministro y transporte de los materiales, demoliciones menores, tubería EMT 1/2", accesorios, adaptador EMT, unión EMT, abrazaderas, caja EMT, interruptor doble, cable de cobre aislado No.12 AWG THHN (Fase, neutro y tierra), conector, resanes y todos los elementos necesarios para su correcta instalación. Todos los elementos a instalar deben cumplir con la norma RETIE</t>
  </si>
  <si>
    <t>12.11</t>
  </si>
  <si>
    <t>SALIDA DE TOMA DOBLE EN TUBERIA EMT de acuerdo a las indicaciones y recomendaciones de los planos eléctricos. Se estima una longitud promedio de 2m. Incluye suministro y transporte de los materiales, demoliciones menores, tubería EMT 1/2", accesorios, adaptador EMT, unión EMT, abrazaderas, caja EMT, tomacorriente doble, cable de cobre aislado No.12 AWG THHN (Fase, neutro y tierra), conector, resanes y todos los elementos necesarios para su correcta instalación. Todos los elementos a instalar deben cumplir con la norma RETIE</t>
  </si>
  <si>
    <t>12.13</t>
  </si>
  <si>
    <t>SALIDA PARA LUMINARIA EN TUBERIA EMT de acuerdo a las indicaciones y recomendaciones de los planos eléctricos. Se estima una longitud promedio de 4m. Incluye suministro y transporte de los materiales, demoliciones menores, tubería EMT 1/2", accesorios, adaptador EMT, unión EMT, abrazaderas, caja EMT, interruptor doble, cable de cobre aislado No.12 AWG THHN (Fase, neutro y tierra), conector, resanes y todos los elementos necesarios para su correcta instalación. Todos los elementos a instalar deben cumplir con la norma RETIE. No incluye luminaria, la misma se pagará en su respectivo ítem</t>
  </si>
  <si>
    <t>12.8</t>
  </si>
  <si>
    <t>SALIDA DE INTERRUPTOR DOBLE EN TUBERIA PVC de acuerdo a las indicaciones y recomendaciones de los planos eléctricos. Se estima una longitud promedio de 3m. Incluye suministro y transporte de los materiales, demoliciones menores, tubería PVC 1/2", accesorios, soldadura, limpiador, mortero 1:3, resanes, conector, cable de cobre aislado No.12 AWG THHN (Fase, neutro y tierra), interruptor sencillo, caja rectangular, adaptador terminal y todos los elementos necesarios para su correcta instalación. Todos los elementos a instalar deben cumplir con la norma RETIE</t>
  </si>
  <si>
    <t>12.6</t>
  </si>
  <si>
    <t>SALIDA DE INTERRUPTOR SENCILLO EN TUBERIA PVC de acuerdo a las indicaciones y recomendaciones de los planos eléctricos. Se estima una longitud promedio de 3m. Incluye suministro y transporte de los materiales, demoliciones menores, tubería PVC 1/2", accesorios, soldadura, limpiador, mortero 1:3, resanes, conector, cable de cobre aislado No.12 AWG THHN (Fase, neutro y tierra), interruptor sencillo, caja rectangular, adaptador terminal y todos los elementos necesarios para su correcta instalación. Todos los elementos a instalar deben cumplir con la norma RETIE</t>
  </si>
  <si>
    <t>12.14</t>
  </si>
  <si>
    <t>11.12</t>
  </si>
  <si>
    <t>SALIDA DE TOMA DOBLE GFCI EN TUBERIA PVC de acuerdo a las indicaciones y recomendaciones de los planos eléctricos. Se estima una longitud promedio de 2m. Incluye suministro y transporte de los materiales, demoliciones menores, tubería PVC 1/2", accesorios, soldadura, limpiador, mortero 1:3, resanes, conector, cable de cobre aislado No.12 AWG THHN (Fase, neutro y tierra), tomacorriente doble GFCI, caja rectangular, adaptador terminal y todos los elementos necesarios para su correcta instalación. Todos los elementos a instalar deben cumplir con la norma RETIE</t>
  </si>
  <si>
    <t>12.10</t>
  </si>
  <si>
    <t>11.13</t>
  </si>
  <si>
    <t>SALIDA DE TOMA DOBLE EN TUBERIA PVC de acuerdo a las indicaciones y recomendaciones de los planos eléctricos. Se estima una longitud promedio de 2m. Incluye suministro y transporte de los materiales, demoliciones menores, tubería PVC 1/2", accesorios, soldadura, limpiador, mortero 1:3, resanes, conector, cable de cobre aislado No.12 AWG THHN (Fase, neutro y tierra), tomacorriente doble, caja rectangular, adaptador terminal y todos los elementos necesarios para su correcta instalación. Todos los elementos a instalar deben cumplir con la norma RETIE</t>
  </si>
  <si>
    <t>13</t>
  </si>
  <si>
    <t>INSTALACIONES HIDROSANITARIAS</t>
  </si>
  <si>
    <t>13.8</t>
  </si>
  <si>
    <t>Suministro e instalación de SANITARIO ADRIÁTICO ENTRADA SUPERIOR O SIMILAR de primera calidad. Incluye suministro y transporte de los materiales, aparato sanitario, cemento blanco, grifería, silicona antihongos, acople en acero, niple roscado, brida sanitaria, demoliciones menores, accesorios y todos los elementos necesarios para su correcta instalación</t>
  </si>
  <si>
    <t>13.13</t>
  </si>
  <si>
    <t>12.2</t>
  </si>
  <si>
    <t>Suministro e instalación de LAVAMANOS TIPO SAN LORENZO PETIT DE CORONA O SIMILAR DE INCRUSTAR de primera calidad. Incluye suministro y transporte de los materiales, aparato sanitario, cemento blanco, grifería, silicona antihongos, acople en acero, demoliciones menores, accesorios y todos los elementos necesarios para su correcta instalación</t>
  </si>
  <si>
    <t>13.14</t>
  </si>
  <si>
    <t>12.3</t>
  </si>
  <si>
    <t>Suministro e instalación de GRIFERIA PARA LAVAMANOS TIPO PUSH de primera calidad. Incluye suministro y transporte de los materiales, grifería, silicona antihongos, demoliciones menores, accesorios y todos los elementos necesarios para su correcta instalación</t>
  </si>
  <si>
    <t>13.16</t>
  </si>
  <si>
    <t>Suministro y aplicacion de SILICONA ANTIHONGOS EN APARATOS SANITARIOS (SANITARIOS, LAVAMANOS, ENTRE OTROS) de primera calidad. Incluye suministro y transporte de los materiales, silicona antihongos, retiro de silicona en mal estado, accesorios y todos los elementos necesarios para su correcta instalación</t>
  </si>
  <si>
    <t>13.17</t>
  </si>
  <si>
    <t>Suministro e instalación de FLUXOMETRO PARA SANITARIO TIPO PALANCA de primera calidad. Incluye suministro y transporte de los materiales, fluxometro, silicona antihongos, demoliciones menores, accesorios y todos los elementos necesarios para su correcta instalación</t>
  </si>
  <si>
    <t>14</t>
  </si>
  <si>
    <t>CARPINTERIA METALICA</t>
  </si>
  <si>
    <t>14.2</t>
  </si>
  <si>
    <t>13.1</t>
  </si>
  <si>
    <t>Suministro e instalación de PERFILES TUBULARES ESTRUCTURALES (PTE) en acero A500 Grado C. La sección puede ser redonda, cuadrada o rectangular. Las dimensiones y la distribución de los perfiles según planos estructurales. Los anclajes y conexiones se sumarán al peso total de los perfiles. Incluye suministro y transporte de los materiales, montaje, soldadura, anclajes y/o conexiones, pintura anticorrosiva, pintura esmalte, equipos necesarios, accesorios y todos los elementos necesarios para su correcta instalación</t>
  </si>
  <si>
    <t>14.11</t>
  </si>
  <si>
    <t>13.2</t>
  </si>
  <si>
    <t>Suministro e instalación de DIVISIÓNES EN ACERO INOXIDABLE SAE 304 Cal.22 TIPO SOCODA O SIMILAR. Incluye suministro y transporte de los materiales, anclajes, resanes, puertas abatibles y todos los elementos necesarios para su correcta instalación</t>
  </si>
  <si>
    <t>14.7</t>
  </si>
  <si>
    <t>13.3</t>
  </si>
  <si>
    <t>Suministro e instalación de VENTANA EN ALUMINIO CON SISTEMA BATIENTE de primera calidad. Verificar medidas en obra. Incluye suministro y transporte de los materiales, marco, vidrio de 4mm, sellado (interior y exterior) con silicona transparente antihongos, demoliciones menores, accesorios, resanes y todos los elementos necesarios para su correcta instalación</t>
  </si>
  <si>
    <t>14.16</t>
  </si>
  <si>
    <t>13.4</t>
  </si>
  <si>
    <t>Suministro e instalación de PUERTA EN ALUMINIO DE 2,00x2.10m de primera calidad. Verificar medidas en obra. Color a definir según aprobación de la entidad o interventoría. Incluye suministro y transporte de los materiales, chapa, manija, marco, bisagras metálicas, empaques, sellado (interior y exterior) con silicona transparente antihongos, demoliciones menores, accesorios, resanes y todos los elementos necesarios para su correcta instalación</t>
  </si>
  <si>
    <t>14.1</t>
  </si>
  <si>
    <t>13.5</t>
  </si>
  <si>
    <t>Suministro e instalación de PERFILES ESTRUCTURALES FORMADOS EN FRIO (PHR) en acero A36 recubierto con anticorrosivo. Los perlines pueden ser tipo C, Z o cajón. Las dimensiones y la distribución de los perfiles según planos estructurales. Los anclajes y conexiones se sumarán al peso total de los perfiles. Incluye suministro y transporte de los materiales, montaje, soldadura, anclajes y/o conexiones, pintura esmalte, equipos necesarios, accesorios y todos los elementos necesarios para su correcta instalación</t>
  </si>
  <si>
    <t>14.30</t>
  </si>
  <si>
    <t>13.6</t>
  </si>
  <si>
    <t>MANTENIMIENTO GENERAL DE ESTRUCTURA METALICA. Se debe preparar la superficie hasta obtener una superficie pareja y homogénea.  Se deben reparar las zonas que lo requieran con masilla y/o soldadura. Aplicar una capa de anticorrosivo y dos manos o las necesarias de pintura esmalte hasta obtener una superficie pareja y homogénea. Incluye filos y dilataciones, suministro y transporte de los materiales, thinner, resanes, anticorrosivo, soldadura, masilla, color a definir según aprobación de la entidad o interventoría y todos los elementos necesarios para su correcta aplicación.</t>
  </si>
  <si>
    <t>14.29</t>
  </si>
  <si>
    <t>13.7</t>
  </si>
  <si>
    <t>Suministro e instalación de PUERTA REJA EN ALUMINIO DE 1.10x3.50m de primera calidad. Verificar medidas en obra. Color a definir según aprobación de la entidad o interventoría. Incluye suministro y transporte de los materiales, chapa, manija, marco, bisagras metálicas, empaques, demoliciones menores, accesorios, resanes y todos los elementos necesarios para su correcta instalación</t>
  </si>
  <si>
    <t>14.28</t>
  </si>
  <si>
    <t>Suministro e instalación de LAMINA ALFAJOR DE ALUMINIO DE 2mm de primera calidad. Incluye suministro y transporte de los materiales, demoliciones menores, accesorios, resanes, lamina alfajor de aluminio de 2mm, soldadura y todos los elementos necesarios para su correcta instalación</t>
  </si>
  <si>
    <t>14.15</t>
  </si>
  <si>
    <t>13.9</t>
  </si>
  <si>
    <t>Suministro e instalación de PUERTA EN ALUMINIO DE 0.80x2.10m de primera calidad. Verificar medidas en obra. Color a definir según aprobación de la entidad o interventoría. Incluye suministro y transporte de los materiales, chapa, manija, marco, bisagras metálicas, empaques, sellado (interior y exterior) con silicona transparente antihongos, demoliciones menores, accesorios, resanes y todos los elementos necesarios para su correcta instalación</t>
  </si>
  <si>
    <t>15</t>
  </si>
  <si>
    <t>CARPINTERIA MEDERA</t>
  </si>
  <si>
    <t>15.6</t>
  </si>
  <si>
    <t>Suministro e instalación de REVESTIMIENTO INTERIOR WPC (WOOD PLASTIC COMPOSITE) DE ESPESOR ENTRE 20 - 25mm. Color y diseño a definir según aprobación de la entidad o interventoría. Incluye suministro y transporte de los materiales, accesorios de fijacion, adhesivo, resanes y todos los elementos necesarios para su correcta instalación</t>
  </si>
  <si>
    <t>15.9</t>
  </si>
  <si>
    <t>Suministro e instalación de PUERTA CORREDIZA EN MADERA MALAMINICO. Color y diseño a definir según aprobación de la entidad o interventoría. Incluye suministro de materiales, rieles, accesorios de fijacion, transportes, resanes y todos los elementos necesarios para su correcta instalación</t>
  </si>
  <si>
    <t>15.4</t>
  </si>
  <si>
    <t>14.3</t>
  </si>
  <si>
    <t>Suministro e instalación de PUERTA EN MADERA CEDRO DE 1.80x2.00m de primera calidad. Color a definir según aprobación de la entidad o interventoría. Incluye suministro y transporte de los materiales, chapa, manija, marco, pintura, bisagras metálicas, demoliciones menores, accesorios, resanes y todos los elementos necesarios para su correcta instalación</t>
  </si>
  <si>
    <t>16</t>
  </si>
  <si>
    <t>DOTACIONAL</t>
  </si>
  <si>
    <t>16.8</t>
  </si>
  <si>
    <t>15.1</t>
  </si>
  <si>
    <t>Suministro e instalación de ESPEJO PULIDO DE 4mm VISELADO en cualquier diseño. Incluye suministro y transporte de los materiales, resanes y todos los elementos necesarios para su correcta instalación</t>
  </si>
  <si>
    <t>16.2</t>
  </si>
  <si>
    <t>15.2</t>
  </si>
  <si>
    <t>Suministro e instalación de DISPENSADOR DE JABÓN LÍQUIDO EN ACERO INOXIDABLE con capacidad para 800ml. Incluye suministro y transporte de los materiales, resanes y todos los elementos necesarios para su correcta instalación</t>
  </si>
  <si>
    <t>16.3</t>
  </si>
  <si>
    <t>15.3</t>
  </si>
  <si>
    <t>Suministro e instalación de DISPENSADOR DE PAPEL HIGIÉNICO EN ACERO INOXIDABLE de diámetro 35cm. Incluye suministro y transporte de los materiales, resanes y todos los elementos necesarios para su correcta instalación</t>
  </si>
  <si>
    <t>16.11</t>
  </si>
  <si>
    <t>Suministro e instalación de MALLA EN NYLON PARA CERRAMIENTO DE OJO ENTRE 40-50mm. Incluye suministro y transporte de los materiales, accesorios y todos los elementos necesarios para su correcta instalación</t>
  </si>
  <si>
    <t>16.29</t>
  </si>
  <si>
    <t>15.5</t>
  </si>
  <si>
    <t>Suministro e instalación de MESON PARA LAVAPLATOS EN QUARZTONE DE 120x50cm con faldon integrado de 20cm y una griferia. Incluye suministro y transporte de los materiales, soportes, griferia, acarreo interno y todos los elementos necesarios para su correcta aplicación. No incluye muebles o cajones, los mimos se pagaran en su respectivo item</t>
  </si>
  <si>
    <t>16.10</t>
  </si>
  <si>
    <t>Suministro e instalación de ACRILICO TRANSPARENTE DE 2mm. Incluye suministro y transporte de los materiales, acople, empaques, chazos, tornillos, perfil en aluminio en U y todos los elementos necesarios para su correcta instalación</t>
  </si>
  <si>
    <t>17.5</t>
  </si>
  <si>
    <t>15.7</t>
  </si>
  <si>
    <t>Suministro e instalación de MATERA EN POLIETILENO DE ALTA DENSIDAD SOBRE FACHADA VERDE. La matera tiene medidas de altura 27cm, ancho de 24cm y largo 59m. Se debe agregar tierra negra abonada y sembrar 4 especimenes asi: 2 plantas lluvia de oro y 2 plantas tumbergia azul o similar. Se deben fijar 4 lineas de nylon de 1mm (90lbs) de 9,00m de longitud cada una. Incluye instalación, elementos de fijación, equipos de trabajo en alturas, transporte y todo lo necesario para su correcta instalación. Los soportes para sostener la matera en la fachada se pagaran en su respectivo item</t>
  </si>
  <si>
    <t>16.25</t>
  </si>
  <si>
    <t>15.8</t>
  </si>
  <si>
    <t>Suministro e instalación de PELICULA ADHESIVA SANDBLASTING DE 2mm. Incluye suministro y transporte de los materiales, acarreo interno, instalación y todos los elementos necesarios para su correcta aplicación</t>
  </si>
  <si>
    <t>16.27</t>
  </si>
  <si>
    <t>Suministro e instalación de BANCA PREFABRICADA EN CONCRETO CON ACABADO PULIDO Y ESPALDAR, de 2.00m de largo, 0.78m de ancho y 0.50m de altura. Incluye suministro y transporte de los materiales, resanes, acarreo interno y todos los elementos necesarios para su correcta instalación</t>
  </si>
  <si>
    <t>17.4</t>
  </si>
  <si>
    <t>15.10</t>
  </si>
  <si>
    <t>Suministro y plantación de ARBOL TIPO GUAYACAN O SIMILAR DE 1,40-1,70m DE ALTURA. Incluye suministro y transporte del especimen, tierra negra, acarreo interno, abono, plantación y todo lo necesario para su correcta instalación</t>
  </si>
  <si>
    <t>15.11</t>
  </si>
  <si>
    <t>Suministro e instalación de SISTEMA DE AIRE ACONDICIONADO. Consta de un (1) equipo cassette 360 36mil BTU Samsung o similar, dos (2) equipos cassette 360 48mil BTU Samsung o similar, condensadora AM120MXVAFC/AZ Samsung o similar, cableado, tuberia, control inalambrico, carga refrigerante, tuberia de drenaje, base condensadora, bases antivibratorias, mano de obra y puesta en marcha, accesorios, demoliciones menores y todo lo necesario para su correcta instalación</t>
  </si>
  <si>
    <t>15.12</t>
  </si>
  <si>
    <t>Suministro e instalación de SISTEMA DE AUDIO Y VIDEO. Consta procesadorqsc dsp, licencia qsc uci para core, licencia qsc scripting para core, swiche de red q-sys poe, 4 bafle qsc de pared, amplificador qsc flexible 4 ch, 3 cámaras muxlab ptz poe 30x zoom, pantalla control q-sys, accesorio pantalla q-sys 7" y 10", modulo de sowfare para conferencias, acondicionador furman 9 salidas 15 amp, 2 monitores industriales de 65" 4k, hdmi*2, vga*1, usb*1, audio in, build-in speaker, view angle 178°/178°, plastic casing, vesa, 7*24h, extender hdmi  de 140 m 4k, matrix de video de 8x8, mano de obra y puesta en marcha, accesorios, demoliciones menores y todo lo necesario para su correcta instalación</t>
  </si>
  <si>
    <t>TOTAL COSTO DIRECTO</t>
  </si>
  <si>
    <t>ADMINISTRACION</t>
  </si>
  <si>
    <t>UTILIDAD</t>
  </si>
  <si>
    <t>TOTAL AU</t>
  </si>
  <si>
    <t>TOTAL COSTO DIRECTO + AU</t>
  </si>
  <si>
    <t>OBRA EXTRA</t>
  </si>
  <si>
    <t>OE1</t>
  </si>
  <si>
    <t>OE2</t>
  </si>
  <si>
    <t>OE3</t>
  </si>
  <si>
    <t>TOTAL COSTO DIRECTO OBRA EXTRA</t>
  </si>
  <si>
    <t>TOTAL COSTO DIRECTO OBRA EXTRA + AU</t>
  </si>
  <si>
    <t>TOTAL COSTO DIRECTO CONTRACTUAL + OBRA EXTRA</t>
  </si>
  <si>
    <t>TOTAL COSTO DIRECTO CONTRACTUAL + OBRA EXTRA + AU</t>
  </si>
  <si>
    <t>LICITACION  PÚBLICA No. SAB-XX-XXX-24</t>
  </si>
  <si>
    <t>PRESUPUESTO OFICIAL</t>
  </si>
  <si>
    <t>RECUPERACIÓN, MANTENIMIENTO, ADECUACIONES Y OBRAS COMPLEMENTARIAS DE LAS SEDES ADMINISTRATIVAS Y  BIENES DE USO PUBLICO DEL MUNICIPIO DE SABANETA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</si>
</sst>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$-240A]\ * #,##0_-;\-[$$-240A]\ * #,##0_-;_-[$$-240A]\ * &quot;-&quot;??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6" fontId="4" fillId="3" borderId="1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Alignment="1">
      <alignment wrapText="1"/>
    </xf>
    <xf numFmtId="164" fontId="5" fillId="4" borderId="1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2" fillId="3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164" fontId="4" fillId="2" borderId="1" xfId="0" applyNumberFormat="1" applyFont="1" applyFill="1" applyBorder="1" applyAlignment="1">
      <alignment wrapText="1"/>
    </xf>
    <xf numFmtId="0" fontId="4" fillId="0" borderId="0" xfId="0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164" fontId="2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DOCUMENTOS%20OBRAS%20PUBLICAS%202021\PRESUPUESTOS\2.%20MALLA%20VIAL%202021\PROPUESTA%20LICITACION%20OBRA%20E%20INTERVENTORIA\PRESUPUESTO%20MALLA%20VIAL%202021%20AU%20Y%20APUS%20AJUST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torr\Desktop\PRESUPUESTO%20GIRAL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INTERVENTORIA"/>
      <sheetName val="FACTOR MULTIPLICADOR"/>
      <sheetName val="PRESUPUESTO OFICIAL DE OBRA"/>
      <sheetName val="PRESUPUESTO OFICIAL LICITACION"/>
      <sheetName val="AU CONTRATISTA"/>
      <sheetName val="CANTIDADES DE OBRA"/>
      <sheetName val="SALARIOS"/>
      <sheetName val="F. PRESTACIONAL"/>
      <sheetName val="MATERIALES Y EQUIPOS"/>
      <sheetName val="CONCRETOS Y MORTEROS"/>
      <sheetName val="ITEM 1.1"/>
      <sheetName val="ITEM 1.2"/>
      <sheetName val="ITEM 1.3"/>
      <sheetName val="ITEM 1.4"/>
      <sheetName val="ITEM 1.5"/>
      <sheetName val="ITEM 1.6"/>
      <sheetName val="ITEM 1.7"/>
      <sheetName val="ITEM 1.8"/>
      <sheetName val="ITEM 2.1"/>
      <sheetName val="ITEM 2.2"/>
      <sheetName val="ITEM 3.1"/>
      <sheetName val="ITEM 3.2"/>
      <sheetName val="ITEM 3.3"/>
      <sheetName val="ITEM 3.4"/>
      <sheetName val="ITEM 3.5"/>
      <sheetName val="ITEM 3.6"/>
      <sheetName val="ITEM 4.1"/>
      <sheetName val="ITEM 4.2"/>
      <sheetName val="ITEM 5.1"/>
      <sheetName val="ITEM 5.2"/>
      <sheetName val="ITEM 5.3"/>
      <sheetName val="ITEM 5.4"/>
      <sheetName val="ITEM 5.5"/>
      <sheetName val="ITEM 5.6"/>
      <sheetName val="ITEM 5.7"/>
      <sheetName val="ITEM 5.8"/>
      <sheetName val="ITEM 6.1"/>
      <sheetName val="ITEM 6.2"/>
      <sheetName val="ITEM 6.3"/>
      <sheetName val="ITEM 6.4"/>
      <sheetName val="ITEM 6.5"/>
      <sheetName val="ITEM 6.6"/>
      <sheetName val="ITEM 6.7"/>
      <sheetName val="ITEM 7.1"/>
      <sheetName val="ITEM 7.2"/>
      <sheetName val="ITEM 7.3"/>
      <sheetName val="ITEM 7.4"/>
      <sheetName val="ITEM 7.5"/>
      <sheetName val="ITEM 7.6"/>
      <sheetName val="ITEM 7.7"/>
      <sheetName val="ITEM 7.8"/>
      <sheetName val="ITEM 7.9"/>
      <sheetName val="ITEM 7.10"/>
      <sheetName val="ITEM 7.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8">
          <cell r="E38">
            <v>0.67848888888888892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APU CAP1"/>
      <sheetName val="APU CAP2"/>
      <sheetName val="APU CAP3"/>
      <sheetName val="APU CAP4"/>
      <sheetName val="APU CAP10"/>
      <sheetName val="APU CAP11"/>
      <sheetName val="APU CAP14"/>
      <sheetName val="F PRESTACIONAL"/>
      <sheetName val="AU"/>
      <sheetName val="SALARIOS"/>
      <sheetName val="MATERIALES Y EQUIPOS"/>
      <sheetName val="CONCRE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7">
          <cell r="C77">
            <v>0.73130888888888879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76"/>
  <sheetViews>
    <sheetView tabSelected="1" topLeftCell="C151" zoomScaleNormal="100" workbookViewId="0">
      <selection activeCell="G157" sqref="G157"/>
    </sheetView>
  </sheetViews>
  <sheetFormatPr baseColWidth="10" defaultColWidth="9.140625" defaultRowHeight="15" outlineLevelRow="1" x14ac:dyDescent="0.25"/>
  <cols>
    <col min="1" max="1" width="9.140625" hidden="1" customWidth="1"/>
    <col min="2" max="2" width="11" customWidth="1"/>
    <col min="3" max="3" width="72.85546875" customWidth="1"/>
    <col min="4" max="4" width="15" customWidth="1"/>
    <col min="5" max="5" width="17.140625" customWidth="1"/>
    <col min="6" max="6" width="13.42578125" customWidth="1"/>
    <col min="7" max="7" width="21.42578125" customWidth="1"/>
    <col min="8" max="8" width="1.42578125" customWidth="1"/>
    <col min="9" max="9" width="11.42578125" hidden="1" customWidth="1"/>
    <col min="10" max="10" width="14.140625" hidden="1" customWidth="1"/>
    <col min="11" max="11" width="11.42578125" hidden="1" customWidth="1"/>
    <col min="12" max="12" width="14.140625" hidden="1" customWidth="1"/>
    <col min="13" max="13" width="11.42578125" hidden="1" customWidth="1"/>
    <col min="14" max="14" width="14.140625" hidden="1" customWidth="1"/>
    <col min="15" max="15" width="11.42578125" hidden="1" customWidth="1"/>
    <col min="16" max="16" width="14.140625" hidden="1" customWidth="1"/>
    <col min="17" max="17" width="11.42578125" hidden="1" customWidth="1"/>
    <col min="18" max="18" width="14.140625" hidden="1" customWidth="1"/>
    <col min="19" max="19" width="11.42578125" hidden="1" customWidth="1"/>
    <col min="20" max="20" width="14.140625" hidden="1" customWidth="1"/>
    <col min="21" max="21" width="11.42578125" hidden="1" customWidth="1"/>
    <col min="22" max="22" width="14.140625" hidden="1" customWidth="1"/>
    <col min="23" max="23" width="11.42578125" hidden="1" customWidth="1"/>
    <col min="24" max="24" width="14.140625" hidden="1" customWidth="1"/>
    <col min="25" max="25" width="11.42578125" hidden="1" customWidth="1"/>
    <col min="26" max="26" width="14.140625" hidden="1" customWidth="1"/>
    <col min="27" max="27" width="11.42578125" hidden="1" customWidth="1"/>
    <col min="28" max="28" width="14.140625" hidden="1" customWidth="1"/>
    <col min="29" max="29" width="11.42578125" hidden="1" customWidth="1"/>
    <col min="30" max="30" width="14.140625" hidden="1" customWidth="1"/>
    <col min="31" max="31" width="1.42578125" hidden="1" customWidth="1"/>
    <col min="32" max="32" width="11.42578125" hidden="1" customWidth="1"/>
    <col min="33" max="33" width="14.140625" hidden="1" customWidth="1"/>
    <col min="34" max="34" width="11.42578125" hidden="1" customWidth="1"/>
    <col min="35" max="35" width="14.140625" hidden="1" customWidth="1"/>
    <col min="36" max="36" width="11.42578125" hidden="1" customWidth="1"/>
    <col min="37" max="37" width="14.140625" hidden="1" customWidth="1"/>
    <col min="38" max="38" width="11.42578125" hidden="1" customWidth="1"/>
    <col min="39" max="39" width="14.140625" hidden="1" customWidth="1"/>
    <col min="40" max="40" width="11.42578125" hidden="1" customWidth="1"/>
    <col min="41" max="41" width="14.140625" hidden="1" customWidth="1"/>
    <col min="42" max="42" width="11.42578125" hidden="1" customWidth="1"/>
    <col min="43" max="43" width="14.140625" hidden="1" customWidth="1"/>
  </cols>
  <sheetData>
    <row r="1" spans="1:45" s="2" customFormat="1" ht="15.75" customHeight="1" x14ac:dyDescent="0.25">
      <c r="A1" s="1"/>
      <c r="B1" s="45" t="s">
        <v>411</v>
      </c>
      <c r="C1" s="46"/>
      <c r="D1" s="46"/>
      <c r="E1" s="46"/>
      <c r="F1" s="46"/>
      <c r="G1" s="47"/>
      <c r="I1" s="37" t="s">
        <v>0</v>
      </c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F1" s="37" t="s">
        <v>1</v>
      </c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/>
      <c r="AS1"/>
    </row>
    <row r="2" spans="1:45" s="2" customFormat="1" ht="15.75" customHeight="1" x14ac:dyDescent="0.25">
      <c r="A2" s="1"/>
      <c r="B2" s="45" t="s">
        <v>412</v>
      </c>
      <c r="C2" s="46"/>
      <c r="D2" s="46"/>
      <c r="E2" s="46"/>
      <c r="F2" s="46"/>
      <c r="G2" s="4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/>
      <c r="AS2"/>
    </row>
    <row r="3" spans="1:45" s="2" customFormat="1" ht="43.5" customHeight="1" x14ac:dyDescent="0.25">
      <c r="A3" s="1"/>
      <c r="B3" s="45" t="s">
        <v>413</v>
      </c>
      <c r="C3" s="46"/>
      <c r="D3" s="46"/>
      <c r="E3" s="46"/>
      <c r="F3" s="46"/>
      <c r="G3" s="4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/>
      <c r="AS3"/>
    </row>
    <row r="4" spans="1:45" s="2" customFormat="1" ht="15.75" customHeight="1" x14ac:dyDescent="0.25">
      <c r="A4" s="38" t="s">
        <v>2</v>
      </c>
      <c r="B4" s="38" t="s">
        <v>3</v>
      </c>
      <c r="C4" s="38" t="s">
        <v>4</v>
      </c>
      <c r="D4" s="38" t="s">
        <v>5</v>
      </c>
      <c r="E4" s="38" t="s">
        <v>6</v>
      </c>
      <c r="F4" s="38" t="s">
        <v>7</v>
      </c>
      <c r="G4" s="38"/>
      <c r="I4" s="39" t="s">
        <v>8</v>
      </c>
      <c r="J4" s="39"/>
      <c r="K4" s="39"/>
      <c r="L4" s="39"/>
      <c r="M4" s="39" t="s">
        <v>9</v>
      </c>
      <c r="N4" s="39"/>
      <c r="O4" s="39"/>
      <c r="P4" s="39"/>
      <c r="Q4" s="39" t="s">
        <v>10</v>
      </c>
      <c r="R4" s="39"/>
      <c r="S4" s="39"/>
      <c r="T4" s="39"/>
      <c r="U4" s="39" t="s">
        <v>11</v>
      </c>
      <c r="V4" s="39"/>
      <c r="W4" s="39"/>
      <c r="X4" s="39"/>
      <c r="Y4" s="39" t="s">
        <v>12</v>
      </c>
      <c r="Z4" s="39"/>
      <c r="AA4" s="39"/>
      <c r="AB4" s="39"/>
      <c r="AC4" s="40" t="s">
        <v>13</v>
      </c>
      <c r="AD4" s="40"/>
      <c r="AF4" s="40" t="s">
        <v>14</v>
      </c>
      <c r="AG4" s="40"/>
      <c r="AH4" s="40" t="s">
        <v>15</v>
      </c>
      <c r="AI4" s="40"/>
      <c r="AJ4" s="40" t="s">
        <v>16</v>
      </c>
      <c r="AK4" s="40"/>
      <c r="AL4" s="40" t="s">
        <v>17</v>
      </c>
      <c r="AM4" s="40"/>
      <c r="AN4" s="40" t="s">
        <v>18</v>
      </c>
      <c r="AO4" s="40"/>
      <c r="AP4" s="40" t="s">
        <v>19</v>
      </c>
      <c r="AQ4" s="40"/>
      <c r="AR4"/>
      <c r="AS4"/>
    </row>
    <row r="5" spans="1:45" s="2" customFormat="1" ht="15.75" customHeight="1" x14ac:dyDescent="0.25">
      <c r="A5" s="38"/>
      <c r="B5" s="38"/>
      <c r="C5" s="38"/>
      <c r="D5" s="38"/>
      <c r="E5" s="38"/>
      <c r="F5" s="38"/>
      <c r="G5" s="38"/>
      <c r="I5" s="42" t="s">
        <v>20</v>
      </c>
      <c r="J5" s="42"/>
      <c r="K5" s="41" t="s">
        <v>21</v>
      </c>
      <c r="L5" s="41"/>
      <c r="M5" s="42" t="s">
        <v>20</v>
      </c>
      <c r="N5" s="42"/>
      <c r="O5" s="41" t="s">
        <v>21</v>
      </c>
      <c r="P5" s="41"/>
      <c r="Q5" s="42" t="s">
        <v>20</v>
      </c>
      <c r="R5" s="42"/>
      <c r="S5" s="41" t="s">
        <v>21</v>
      </c>
      <c r="T5" s="41"/>
      <c r="U5" s="42" t="s">
        <v>20</v>
      </c>
      <c r="V5" s="42"/>
      <c r="W5" s="41" t="s">
        <v>21</v>
      </c>
      <c r="X5" s="41"/>
      <c r="Y5" s="42" t="s">
        <v>20</v>
      </c>
      <c r="Z5" s="42"/>
      <c r="AA5" s="41" t="s">
        <v>21</v>
      </c>
      <c r="AB5" s="41"/>
      <c r="AC5" s="41"/>
      <c r="AD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/>
      <c r="AS5"/>
    </row>
    <row r="6" spans="1:45" s="2" customFormat="1" ht="15.75" customHeight="1" x14ac:dyDescent="0.25">
      <c r="A6" s="38"/>
      <c r="B6" s="38"/>
      <c r="C6" s="38"/>
      <c r="D6" s="38"/>
      <c r="E6" s="38"/>
      <c r="F6" s="3" t="s">
        <v>22</v>
      </c>
      <c r="G6" s="3" t="s">
        <v>23</v>
      </c>
      <c r="I6" s="3" t="s">
        <v>22</v>
      </c>
      <c r="J6" s="3" t="s">
        <v>23</v>
      </c>
      <c r="K6" s="3" t="s">
        <v>22</v>
      </c>
      <c r="L6" s="3" t="s">
        <v>23</v>
      </c>
      <c r="M6" s="3" t="s">
        <v>22</v>
      </c>
      <c r="N6" s="3" t="s">
        <v>23</v>
      </c>
      <c r="O6" s="3" t="s">
        <v>22</v>
      </c>
      <c r="P6" s="3" t="s">
        <v>23</v>
      </c>
      <c r="Q6" s="3" t="s">
        <v>22</v>
      </c>
      <c r="R6" s="3" t="s">
        <v>23</v>
      </c>
      <c r="S6" s="3" t="s">
        <v>22</v>
      </c>
      <c r="T6" s="3" t="s">
        <v>23</v>
      </c>
      <c r="U6" s="3" t="s">
        <v>22</v>
      </c>
      <c r="V6" s="3" t="s">
        <v>23</v>
      </c>
      <c r="W6" s="3" t="s">
        <v>22</v>
      </c>
      <c r="X6" s="3" t="s">
        <v>23</v>
      </c>
      <c r="Y6" s="3" t="s">
        <v>22</v>
      </c>
      <c r="Z6" s="3" t="s">
        <v>23</v>
      </c>
      <c r="AA6" s="3" t="s">
        <v>22</v>
      </c>
      <c r="AB6" s="3" t="s">
        <v>23</v>
      </c>
      <c r="AC6" s="3" t="s">
        <v>22</v>
      </c>
      <c r="AD6" s="3" t="s">
        <v>23</v>
      </c>
      <c r="AF6" s="3" t="s">
        <v>22</v>
      </c>
      <c r="AG6" s="3" t="s">
        <v>23</v>
      </c>
      <c r="AH6" s="3" t="s">
        <v>22</v>
      </c>
      <c r="AI6" s="3" t="s">
        <v>23</v>
      </c>
      <c r="AJ6" s="3" t="s">
        <v>22</v>
      </c>
      <c r="AK6" s="3" t="s">
        <v>23</v>
      </c>
      <c r="AL6" s="3" t="s">
        <v>22</v>
      </c>
      <c r="AM6" s="3" t="s">
        <v>23</v>
      </c>
      <c r="AN6" s="3" t="s">
        <v>22</v>
      </c>
      <c r="AO6" s="3" t="s">
        <v>23</v>
      </c>
      <c r="AP6" s="3" t="s">
        <v>22</v>
      </c>
      <c r="AQ6" s="3" t="s">
        <v>24</v>
      </c>
      <c r="AR6"/>
      <c r="AS6"/>
    </row>
    <row r="7" spans="1:45" s="2" customFormat="1" x14ac:dyDescent="0.25">
      <c r="A7" s="4">
        <v>1</v>
      </c>
      <c r="B7" s="4" t="s">
        <v>25</v>
      </c>
      <c r="C7" s="5" t="s">
        <v>26</v>
      </c>
      <c r="D7" s="6"/>
      <c r="E7" s="6"/>
      <c r="F7" s="7"/>
      <c r="G7" s="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/>
      <c r="AS7"/>
    </row>
    <row r="8" spans="1:45" s="2" customFormat="1" ht="114.75" outlineLevel="1" x14ac:dyDescent="0.25">
      <c r="A8" s="10" t="s">
        <v>27</v>
      </c>
      <c r="B8" s="10" t="s">
        <v>28</v>
      </c>
      <c r="C8" s="11" t="s">
        <v>29</v>
      </c>
      <c r="D8" s="12" t="s">
        <v>30</v>
      </c>
      <c r="E8" s="13">
        <v>29893</v>
      </c>
      <c r="F8" s="14">
        <v>130</v>
      </c>
      <c r="G8" s="15">
        <f>ROUND(F8*E8,0)</f>
        <v>3886090</v>
      </c>
      <c r="I8" s="16" t="e">
        <f ca="1">IF(INDIRECT(B8&amp;"!G"&amp;11)&gt;F8,INDIRECT(B8&amp;"!G"&amp;11)-F8,0)</f>
        <v>#REF!</v>
      </c>
      <c r="J8" s="15" t="e">
        <f ca="1">ROUND(I8*E8,0)</f>
        <v>#REF!</v>
      </c>
      <c r="K8" s="16" t="e">
        <f ca="1">IF(INDIRECT(B8&amp;"!G"&amp;11)&lt;F8,INDIRECT(B8&amp;"!G"&amp;11)-F8,0)</f>
        <v>#REF!</v>
      </c>
      <c r="L8" s="15" t="e">
        <f ca="1">ROUND(K8*E8,0)</f>
        <v>#REF!</v>
      </c>
      <c r="M8" s="16"/>
      <c r="N8" s="15">
        <f>ROUND(M8*E8,0)</f>
        <v>0</v>
      </c>
      <c r="O8" s="16"/>
      <c r="P8" s="15">
        <f>ROUND(O8*E8,0)</f>
        <v>0</v>
      </c>
      <c r="Q8" s="16"/>
      <c r="R8" s="15">
        <f>ROUND(Q8*E8,0)</f>
        <v>0</v>
      </c>
      <c r="S8" s="16"/>
      <c r="T8" s="15">
        <f>ROUND(S8*E8,0)</f>
        <v>0</v>
      </c>
      <c r="U8" s="16"/>
      <c r="V8" s="15">
        <f>ROUND(U8*E8,0)</f>
        <v>0</v>
      </c>
      <c r="W8" s="16"/>
      <c r="X8" s="15">
        <f>ROUND(W8*E8,0)</f>
        <v>0</v>
      </c>
      <c r="Y8" s="16"/>
      <c r="Z8" s="15">
        <f>ROUND(Y8*E8,0)</f>
        <v>0</v>
      </c>
      <c r="AA8" s="16"/>
      <c r="AB8" s="15">
        <f>ROUND(AA8*E8,0)</f>
        <v>0</v>
      </c>
      <c r="AC8" s="16" t="e">
        <f ca="1">F8+(I8+M8+Q8+U8+Y8)+(K8+O8+S8+W8+AA8)</f>
        <v>#REF!</v>
      </c>
      <c r="AD8" s="15" t="e">
        <f ca="1">ROUND(AC8*E8,0)</f>
        <v>#REF!</v>
      </c>
      <c r="AE8" s="9"/>
      <c r="AF8" s="16" t="e">
        <f ca="1">INDIRECT(B8&amp;"!C"&amp;8)</f>
        <v>#REF!</v>
      </c>
      <c r="AG8" s="15" t="e">
        <f ca="1">ROUND(AF8*E8,0)</f>
        <v>#REF!</v>
      </c>
      <c r="AH8" s="16" t="e">
        <f ca="1">INDIRECT(B8&amp;"!C"&amp;9)</f>
        <v>#REF!</v>
      </c>
      <c r="AI8" s="15" t="e">
        <f ca="1">ROUND(AH8*E8,0)</f>
        <v>#REF!</v>
      </c>
      <c r="AJ8" s="16" t="e">
        <f ca="1">INDIRECT(B8&amp;"!C"&amp;10)</f>
        <v>#REF!</v>
      </c>
      <c r="AK8" s="15" t="e">
        <f ca="1">ROUND(AJ8*E8,0)</f>
        <v>#REF!</v>
      </c>
      <c r="AL8" s="16" t="e">
        <f ca="1">INDIRECT(B8&amp;"!C"&amp;11)</f>
        <v>#REF!</v>
      </c>
      <c r="AM8" s="15" t="e">
        <f ca="1">ROUND(AL8*E8,0)</f>
        <v>#REF!</v>
      </c>
      <c r="AN8" s="16" t="e">
        <f ca="1">INDIRECT(B8&amp;"!C"&amp;12)</f>
        <v>#REF!</v>
      </c>
      <c r="AO8" s="15" t="e">
        <f ca="1">ROUND(AN8*E8,0)</f>
        <v>#REF!</v>
      </c>
      <c r="AP8" s="16" t="e">
        <f ca="1">AF8+AH8+AJ8+AL8+AN8</f>
        <v>#REF!</v>
      </c>
      <c r="AQ8" s="15" t="e">
        <f ca="1">ROUND(AP8*E8,0)</f>
        <v>#REF!</v>
      </c>
      <c r="AR8"/>
      <c r="AS8"/>
    </row>
    <row r="9" spans="1:45" s="2" customFormat="1" ht="38.25" outlineLevel="1" x14ac:dyDescent="0.25">
      <c r="A9" s="10" t="s">
        <v>31</v>
      </c>
      <c r="B9" s="10" t="s">
        <v>32</v>
      </c>
      <c r="C9" s="11" t="s">
        <v>33</v>
      </c>
      <c r="D9" s="12" t="s">
        <v>34</v>
      </c>
      <c r="E9" s="13">
        <v>112333</v>
      </c>
      <c r="F9" s="14">
        <v>18</v>
      </c>
      <c r="G9" s="15">
        <f>ROUND(F9*E9,0)</f>
        <v>2021994</v>
      </c>
      <c r="I9" s="16"/>
      <c r="J9" s="15"/>
      <c r="K9" s="16"/>
      <c r="L9" s="15"/>
      <c r="M9" s="16"/>
      <c r="N9" s="15"/>
      <c r="O9" s="16"/>
      <c r="P9" s="15"/>
      <c r="Q9" s="16"/>
      <c r="R9" s="15"/>
      <c r="S9" s="16"/>
      <c r="T9" s="15"/>
      <c r="U9" s="16"/>
      <c r="V9" s="15"/>
      <c r="W9" s="16"/>
      <c r="X9" s="15"/>
      <c r="Y9" s="16"/>
      <c r="Z9" s="15"/>
      <c r="AA9" s="16"/>
      <c r="AB9" s="15"/>
      <c r="AC9" s="16"/>
      <c r="AD9" s="15"/>
      <c r="AE9" s="9"/>
      <c r="AF9" s="16"/>
      <c r="AG9" s="15"/>
      <c r="AH9" s="16"/>
      <c r="AI9" s="15"/>
      <c r="AJ9" s="16"/>
      <c r="AK9" s="15"/>
      <c r="AL9" s="16"/>
      <c r="AM9" s="15"/>
      <c r="AN9" s="16"/>
      <c r="AO9" s="15"/>
      <c r="AP9" s="16"/>
      <c r="AQ9" s="15"/>
      <c r="AR9"/>
      <c r="AS9"/>
    </row>
    <row r="10" spans="1:45" s="2" customFormat="1" x14ac:dyDescent="0.25">
      <c r="A10" s="17" t="s">
        <v>35</v>
      </c>
      <c r="B10" s="17" t="s">
        <v>35</v>
      </c>
      <c r="C10" s="18" t="s">
        <v>36</v>
      </c>
      <c r="D10" s="6"/>
      <c r="E10" s="6"/>
      <c r="F10" s="19"/>
      <c r="G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9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/>
      <c r="AS10"/>
    </row>
    <row r="11" spans="1:45" s="2" customFormat="1" ht="38.25" outlineLevel="1" x14ac:dyDescent="0.25">
      <c r="A11" s="10" t="s">
        <v>37</v>
      </c>
      <c r="B11" s="10" t="s">
        <v>37</v>
      </c>
      <c r="C11" s="11" t="s">
        <v>38</v>
      </c>
      <c r="D11" s="12" t="s">
        <v>39</v>
      </c>
      <c r="E11" s="13">
        <v>21855</v>
      </c>
      <c r="F11" s="14">
        <v>10</v>
      </c>
      <c r="G11" s="15">
        <f t="shared" ref="G11:G32" si="0">ROUND(F11*E11,0)</f>
        <v>218550</v>
      </c>
      <c r="I11" s="16" t="e">
        <f ca="1">IF(INDIRECT(B11&amp;"!G"&amp;11)&gt;F11,INDIRECT(B11&amp;"!G"&amp;11)-F11,0)</f>
        <v>#REF!</v>
      </c>
      <c r="J11" s="15" t="e">
        <f ca="1">ROUND(I11*E11,0)</f>
        <v>#REF!</v>
      </c>
      <c r="K11" s="16" t="e">
        <f ca="1">IF(INDIRECT(B11&amp;"!G"&amp;11)&lt;F11,INDIRECT(B11&amp;"!G"&amp;11)-F11,0)</f>
        <v>#REF!</v>
      </c>
      <c r="L11" s="15" t="e">
        <f ca="1">ROUND(K11*E11,0)</f>
        <v>#REF!</v>
      </c>
      <c r="M11" s="16"/>
      <c r="N11" s="15">
        <f>ROUND(M11*E11,0)</f>
        <v>0</v>
      </c>
      <c r="O11" s="16"/>
      <c r="P11" s="15">
        <f>ROUND(O11*E11,0)</f>
        <v>0</v>
      </c>
      <c r="Q11" s="16"/>
      <c r="R11" s="15">
        <f>ROUND(Q11*E11,0)</f>
        <v>0</v>
      </c>
      <c r="S11" s="16"/>
      <c r="T11" s="15">
        <f>ROUND(S11*E11,0)</f>
        <v>0</v>
      </c>
      <c r="U11" s="16"/>
      <c r="V11" s="15">
        <f>ROUND(U11*E11,0)</f>
        <v>0</v>
      </c>
      <c r="W11" s="16"/>
      <c r="X11" s="15">
        <f>ROUND(W11*E11,0)</f>
        <v>0</v>
      </c>
      <c r="Y11" s="16"/>
      <c r="Z11" s="15">
        <f>ROUND(Y11*E11,0)</f>
        <v>0</v>
      </c>
      <c r="AA11" s="16"/>
      <c r="AB11" s="15">
        <f>ROUND(AA11*E11,0)</f>
        <v>0</v>
      </c>
      <c r="AC11" s="16" t="e">
        <f ca="1">F11+(I11+M11+Q11+U11+Y11)+(K11+O11+S11+W11+AA11)</f>
        <v>#REF!</v>
      </c>
      <c r="AD11" s="15" t="e">
        <f ca="1">ROUND(AC11*E11,0)</f>
        <v>#REF!</v>
      </c>
      <c r="AE11" s="9"/>
      <c r="AF11" s="16" t="e">
        <f ca="1">INDIRECT(B11&amp;"!C"&amp;8)</f>
        <v>#REF!</v>
      </c>
      <c r="AG11" s="15" t="e">
        <f ca="1">ROUND(AF11*E11,0)</f>
        <v>#REF!</v>
      </c>
      <c r="AH11" s="16" t="e">
        <f ca="1">INDIRECT(B11&amp;"!C"&amp;9)</f>
        <v>#REF!</v>
      </c>
      <c r="AI11" s="15" t="e">
        <f ca="1">ROUND(AH11*E11,0)</f>
        <v>#REF!</v>
      </c>
      <c r="AJ11" s="16" t="e">
        <f ca="1">INDIRECT(B11&amp;"!C"&amp;10)</f>
        <v>#REF!</v>
      </c>
      <c r="AK11" s="15" t="e">
        <f ca="1">ROUND(AJ11*E11,0)</f>
        <v>#REF!</v>
      </c>
      <c r="AL11" s="16" t="e">
        <f ca="1">INDIRECT(B11&amp;"!C"&amp;11)</f>
        <v>#REF!</v>
      </c>
      <c r="AM11" s="15" t="e">
        <f ca="1">ROUND(AL11*E11,0)</f>
        <v>#REF!</v>
      </c>
      <c r="AN11" s="16" t="e">
        <f ca="1">INDIRECT(B11&amp;"!C"&amp;12)</f>
        <v>#REF!</v>
      </c>
      <c r="AO11" s="15" t="e">
        <f ca="1">ROUND(AN11*E11,0)</f>
        <v>#REF!</v>
      </c>
      <c r="AP11" s="16" t="e">
        <f ca="1">AF11+AH11+AJ11+AL11+AN11</f>
        <v>#REF!</v>
      </c>
      <c r="AQ11" s="15" t="e">
        <f ca="1">ROUND(AP11*E11,0)</f>
        <v>#REF!</v>
      </c>
      <c r="AR11"/>
      <c r="AS11"/>
    </row>
    <row r="12" spans="1:45" s="2" customFormat="1" ht="38.25" outlineLevel="1" x14ac:dyDescent="0.25">
      <c r="A12" s="10" t="s">
        <v>40</v>
      </c>
      <c r="B12" s="10" t="s">
        <v>41</v>
      </c>
      <c r="C12" s="11" t="s">
        <v>42</v>
      </c>
      <c r="D12" s="12" t="s">
        <v>43</v>
      </c>
      <c r="E12" s="13">
        <v>48078</v>
      </c>
      <c r="F12" s="14">
        <v>141.29199999999997</v>
      </c>
      <c r="G12" s="15">
        <f t="shared" si="0"/>
        <v>6793037</v>
      </c>
      <c r="I12" s="16"/>
      <c r="J12" s="15"/>
      <c r="K12" s="16"/>
      <c r="L12" s="15"/>
      <c r="M12" s="16"/>
      <c r="N12" s="15"/>
      <c r="O12" s="16"/>
      <c r="P12" s="15"/>
      <c r="Q12" s="16"/>
      <c r="R12" s="15"/>
      <c r="S12" s="16"/>
      <c r="T12" s="15"/>
      <c r="U12" s="16"/>
      <c r="V12" s="15"/>
      <c r="W12" s="16"/>
      <c r="X12" s="15"/>
      <c r="Y12" s="16"/>
      <c r="Z12" s="15"/>
      <c r="AA12" s="16"/>
      <c r="AB12" s="15"/>
      <c r="AC12" s="16"/>
      <c r="AD12" s="15"/>
      <c r="AE12" s="9"/>
      <c r="AF12" s="16"/>
      <c r="AG12" s="15"/>
      <c r="AH12" s="16"/>
      <c r="AI12" s="15"/>
      <c r="AJ12" s="16"/>
      <c r="AK12" s="15"/>
      <c r="AL12" s="16"/>
      <c r="AM12" s="15"/>
      <c r="AN12" s="16"/>
      <c r="AO12" s="15"/>
      <c r="AP12" s="16"/>
      <c r="AQ12" s="15"/>
      <c r="AR12"/>
      <c r="AS12"/>
    </row>
    <row r="13" spans="1:45" s="2" customFormat="1" ht="38.25" outlineLevel="1" x14ac:dyDescent="0.25">
      <c r="A13" s="10" t="s">
        <v>44</v>
      </c>
      <c r="B13" s="10" t="s">
        <v>40</v>
      </c>
      <c r="C13" s="11" t="s">
        <v>45</v>
      </c>
      <c r="D13" s="12" t="s">
        <v>43</v>
      </c>
      <c r="E13" s="13">
        <v>43384</v>
      </c>
      <c r="F13" s="14">
        <v>18</v>
      </c>
      <c r="G13" s="15">
        <f t="shared" si="0"/>
        <v>780912</v>
      </c>
      <c r="I13" s="16"/>
      <c r="J13" s="15"/>
      <c r="K13" s="16"/>
      <c r="L13" s="15"/>
      <c r="M13" s="16"/>
      <c r="N13" s="15"/>
      <c r="O13" s="16"/>
      <c r="P13" s="15"/>
      <c r="Q13" s="16"/>
      <c r="R13" s="15"/>
      <c r="S13" s="16"/>
      <c r="T13" s="15"/>
      <c r="U13" s="16"/>
      <c r="V13" s="15"/>
      <c r="W13" s="16"/>
      <c r="X13" s="15"/>
      <c r="Y13" s="16"/>
      <c r="Z13" s="15"/>
      <c r="AA13" s="16"/>
      <c r="AB13" s="15"/>
      <c r="AC13" s="16"/>
      <c r="AD13" s="15"/>
      <c r="AE13" s="9"/>
      <c r="AF13" s="16"/>
      <c r="AG13" s="15"/>
      <c r="AH13" s="16"/>
      <c r="AI13" s="15"/>
      <c r="AJ13" s="16"/>
      <c r="AK13" s="15"/>
      <c r="AL13" s="16"/>
      <c r="AM13" s="15"/>
      <c r="AN13" s="16"/>
      <c r="AO13" s="15"/>
      <c r="AP13" s="16"/>
      <c r="AQ13" s="15"/>
      <c r="AR13"/>
      <c r="AS13"/>
    </row>
    <row r="14" spans="1:45" s="2" customFormat="1" ht="38.25" outlineLevel="1" x14ac:dyDescent="0.25">
      <c r="A14" s="10" t="s">
        <v>46</v>
      </c>
      <c r="B14" s="10" t="s">
        <v>47</v>
      </c>
      <c r="C14" s="11" t="s">
        <v>48</v>
      </c>
      <c r="D14" s="12" t="s">
        <v>43</v>
      </c>
      <c r="E14" s="13">
        <v>13649</v>
      </c>
      <c r="F14" s="14">
        <v>55.199999999999996</v>
      </c>
      <c r="G14" s="15">
        <f t="shared" si="0"/>
        <v>753425</v>
      </c>
      <c r="I14" s="16"/>
      <c r="J14" s="15"/>
      <c r="K14" s="16"/>
      <c r="L14" s="15"/>
      <c r="M14" s="16"/>
      <c r="N14" s="15"/>
      <c r="O14" s="16"/>
      <c r="P14" s="15"/>
      <c r="Q14" s="16"/>
      <c r="R14" s="15"/>
      <c r="S14" s="16"/>
      <c r="T14" s="15"/>
      <c r="U14" s="16"/>
      <c r="V14" s="15"/>
      <c r="W14" s="16"/>
      <c r="X14" s="15"/>
      <c r="Y14" s="16"/>
      <c r="Z14" s="15"/>
      <c r="AA14" s="16"/>
      <c r="AB14" s="15"/>
      <c r="AC14" s="16"/>
      <c r="AD14" s="15"/>
      <c r="AE14" s="9"/>
      <c r="AF14" s="16"/>
      <c r="AG14" s="15"/>
      <c r="AH14" s="16"/>
      <c r="AI14" s="15"/>
      <c r="AJ14" s="16"/>
      <c r="AK14" s="15"/>
      <c r="AL14" s="16"/>
      <c r="AM14" s="15"/>
      <c r="AN14" s="16"/>
      <c r="AO14" s="15"/>
      <c r="AP14" s="16"/>
      <c r="AQ14" s="15"/>
      <c r="AR14"/>
      <c r="AS14"/>
    </row>
    <row r="15" spans="1:45" s="2" customFormat="1" ht="38.25" outlineLevel="1" x14ac:dyDescent="0.25">
      <c r="A15" s="10" t="s">
        <v>49</v>
      </c>
      <c r="B15" s="10" t="s">
        <v>44</v>
      </c>
      <c r="C15" s="11" t="s">
        <v>50</v>
      </c>
      <c r="D15" s="12" t="s">
        <v>43</v>
      </c>
      <c r="E15" s="13">
        <v>24798</v>
      </c>
      <c r="F15" s="14">
        <v>29.060000000000002</v>
      </c>
      <c r="G15" s="15">
        <f t="shared" si="0"/>
        <v>720630</v>
      </c>
      <c r="I15" s="16"/>
      <c r="J15" s="15"/>
      <c r="K15" s="16"/>
      <c r="L15" s="15"/>
      <c r="M15" s="16"/>
      <c r="N15" s="15"/>
      <c r="O15" s="16"/>
      <c r="P15" s="15"/>
      <c r="Q15" s="16"/>
      <c r="R15" s="15"/>
      <c r="S15" s="16"/>
      <c r="T15" s="15"/>
      <c r="U15" s="16"/>
      <c r="V15" s="15"/>
      <c r="W15" s="16"/>
      <c r="X15" s="15"/>
      <c r="Y15" s="16"/>
      <c r="Z15" s="15"/>
      <c r="AA15" s="16"/>
      <c r="AB15" s="15"/>
      <c r="AC15" s="16"/>
      <c r="AD15" s="15"/>
      <c r="AE15" s="9"/>
      <c r="AF15" s="16"/>
      <c r="AG15" s="15"/>
      <c r="AH15" s="16"/>
      <c r="AI15" s="15"/>
      <c r="AJ15" s="16"/>
      <c r="AK15" s="15"/>
      <c r="AL15" s="16"/>
      <c r="AM15" s="15"/>
      <c r="AN15" s="16"/>
      <c r="AO15" s="15"/>
      <c r="AP15" s="16"/>
      <c r="AQ15" s="15"/>
      <c r="AR15"/>
      <c r="AS15"/>
    </row>
    <row r="16" spans="1:45" s="2" customFormat="1" ht="38.25" outlineLevel="1" x14ac:dyDescent="0.25">
      <c r="A16" s="10" t="s">
        <v>51</v>
      </c>
      <c r="B16" s="10" t="s">
        <v>46</v>
      </c>
      <c r="C16" s="11" t="s">
        <v>52</v>
      </c>
      <c r="D16" s="12" t="s">
        <v>30</v>
      </c>
      <c r="E16" s="13">
        <v>14184</v>
      </c>
      <c r="F16" s="14">
        <v>75.55</v>
      </c>
      <c r="G16" s="15">
        <f t="shared" si="0"/>
        <v>1071601</v>
      </c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16"/>
      <c r="T16" s="15"/>
      <c r="U16" s="16"/>
      <c r="V16" s="15"/>
      <c r="W16" s="16"/>
      <c r="X16" s="15"/>
      <c r="Y16" s="16"/>
      <c r="Z16" s="15"/>
      <c r="AA16" s="16"/>
      <c r="AB16" s="15"/>
      <c r="AC16" s="16"/>
      <c r="AD16" s="15"/>
      <c r="AE16" s="9"/>
      <c r="AF16" s="16"/>
      <c r="AG16" s="15"/>
      <c r="AH16" s="16"/>
      <c r="AI16" s="15"/>
      <c r="AJ16" s="16"/>
      <c r="AK16" s="15"/>
      <c r="AL16" s="16"/>
      <c r="AM16" s="15"/>
      <c r="AN16" s="16"/>
      <c r="AO16" s="15"/>
      <c r="AP16" s="16"/>
      <c r="AQ16" s="15"/>
      <c r="AR16"/>
      <c r="AS16"/>
    </row>
    <row r="17" spans="1:45" s="2" customFormat="1" ht="38.25" outlineLevel="1" x14ac:dyDescent="0.25">
      <c r="A17" s="10" t="s">
        <v>53</v>
      </c>
      <c r="B17" s="10" t="s">
        <v>54</v>
      </c>
      <c r="C17" s="11" t="s">
        <v>55</v>
      </c>
      <c r="D17" s="12" t="s">
        <v>39</v>
      </c>
      <c r="E17" s="13">
        <v>20792</v>
      </c>
      <c r="F17" s="14">
        <v>50</v>
      </c>
      <c r="G17" s="15">
        <f t="shared" si="0"/>
        <v>1039600</v>
      </c>
      <c r="I17" s="16"/>
      <c r="J17" s="15"/>
      <c r="K17" s="16"/>
      <c r="L17" s="15"/>
      <c r="M17" s="16"/>
      <c r="N17" s="15"/>
      <c r="O17" s="16"/>
      <c r="P17" s="15"/>
      <c r="Q17" s="16"/>
      <c r="R17" s="15"/>
      <c r="S17" s="16"/>
      <c r="T17" s="15"/>
      <c r="U17" s="16"/>
      <c r="V17" s="15"/>
      <c r="W17" s="16"/>
      <c r="X17" s="15"/>
      <c r="Y17" s="16"/>
      <c r="Z17" s="15"/>
      <c r="AA17" s="16"/>
      <c r="AB17" s="15"/>
      <c r="AC17" s="16"/>
      <c r="AD17" s="15"/>
      <c r="AE17" s="9"/>
      <c r="AF17" s="16"/>
      <c r="AG17" s="15"/>
      <c r="AH17" s="16"/>
      <c r="AI17" s="15"/>
      <c r="AJ17" s="16"/>
      <c r="AK17" s="15"/>
      <c r="AL17" s="16"/>
      <c r="AM17" s="15"/>
      <c r="AN17" s="16"/>
      <c r="AO17" s="15"/>
      <c r="AP17" s="16"/>
      <c r="AQ17" s="15"/>
      <c r="AR17"/>
      <c r="AS17"/>
    </row>
    <row r="18" spans="1:45" s="2" customFormat="1" ht="38.25" outlineLevel="1" x14ac:dyDescent="0.25">
      <c r="A18" s="10" t="s">
        <v>56</v>
      </c>
      <c r="B18" s="10" t="s">
        <v>49</v>
      </c>
      <c r="C18" s="11" t="s">
        <v>57</v>
      </c>
      <c r="D18" s="12" t="s">
        <v>43</v>
      </c>
      <c r="E18" s="13">
        <v>22506</v>
      </c>
      <c r="F18" s="14">
        <v>20.9</v>
      </c>
      <c r="G18" s="15">
        <f t="shared" si="0"/>
        <v>470375</v>
      </c>
      <c r="I18" s="16"/>
      <c r="J18" s="15"/>
      <c r="K18" s="16"/>
      <c r="L18" s="15"/>
      <c r="M18" s="16"/>
      <c r="N18" s="15"/>
      <c r="O18" s="16"/>
      <c r="P18" s="15"/>
      <c r="Q18" s="16"/>
      <c r="R18" s="15"/>
      <c r="S18" s="16"/>
      <c r="T18" s="15"/>
      <c r="U18" s="16"/>
      <c r="V18" s="15"/>
      <c r="W18" s="16"/>
      <c r="X18" s="15"/>
      <c r="Y18" s="16"/>
      <c r="Z18" s="15"/>
      <c r="AA18" s="16"/>
      <c r="AB18" s="15"/>
      <c r="AC18" s="16"/>
      <c r="AD18" s="15"/>
      <c r="AE18" s="9"/>
      <c r="AF18" s="16"/>
      <c r="AG18" s="15"/>
      <c r="AH18" s="16"/>
      <c r="AI18" s="15"/>
      <c r="AJ18" s="16"/>
      <c r="AK18" s="15"/>
      <c r="AL18" s="16"/>
      <c r="AM18" s="15"/>
      <c r="AN18" s="16"/>
      <c r="AO18" s="15"/>
      <c r="AP18" s="16"/>
      <c r="AQ18" s="15"/>
      <c r="AR18"/>
      <c r="AS18"/>
    </row>
    <row r="19" spans="1:45" s="2" customFormat="1" ht="38.25" outlineLevel="1" x14ac:dyDescent="0.25">
      <c r="A19" s="10" t="s">
        <v>58</v>
      </c>
      <c r="B19" s="10" t="s">
        <v>51</v>
      </c>
      <c r="C19" s="11" t="s">
        <v>59</v>
      </c>
      <c r="D19" s="12" t="s">
        <v>39</v>
      </c>
      <c r="E19" s="13">
        <v>4736</v>
      </c>
      <c r="F19" s="14">
        <v>48</v>
      </c>
      <c r="G19" s="15">
        <f t="shared" si="0"/>
        <v>227328</v>
      </c>
      <c r="I19" s="16"/>
      <c r="J19" s="15"/>
      <c r="K19" s="16"/>
      <c r="L19" s="15"/>
      <c r="M19" s="16"/>
      <c r="N19" s="15"/>
      <c r="O19" s="16"/>
      <c r="P19" s="15"/>
      <c r="Q19" s="16"/>
      <c r="R19" s="15"/>
      <c r="S19" s="16"/>
      <c r="T19" s="15"/>
      <c r="U19" s="16"/>
      <c r="V19" s="15"/>
      <c r="W19" s="16"/>
      <c r="X19" s="15"/>
      <c r="Y19" s="16"/>
      <c r="Z19" s="15"/>
      <c r="AA19" s="16"/>
      <c r="AB19" s="15"/>
      <c r="AC19" s="16"/>
      <c r="AD19" s="15"/>
      <c r="AE19" s="9"/>
      <c r="AF19" s="16"/>
      <c r="AG19" s="15"/>
      <c r="AH19" s="16"/>
      <c r="AI19" s="15"/>
      <c r="AJ19" s="16"/>
      <c r="AK19" s="15"/>
      <c r="AL19" s="16"/>
      <c r="AM19" s="15"/>
      <c r="AN19" s="16"/>
      <c r="AO19" s="15"/>
      <c r="AP19" s="16"/>
      <c r="AQ19" s="15"/>
      <c r="AR19"/>
      <c r="AS19"/>
    </row>
    <row r="20" spans="1:45" s="2" customFormat="1" ht="25.5" outlineLevel="1" x14ac:dyDescent="0.25">
      <c r="A20" s="10" t="s">
        <v>60</v>
      </c>
      <c r="B20" s="10" t="s">
        <v>61</v>
      </c>
      <c r="C20" s="11" t="s">
        <v>62</v>
      </c>
      <c r="D20" s="12" t="s">
        <v>39</v>
      </c>
      <c r="E20" s="13">
        <v>48921</v>
      </c>
      <c r="F20" s="14">
        <v>14</v>
      </c>
      <c r="G20" s="15">
        <f t="shared" si="0"/>
        <v>684894</v>
      </c>
      <c r="I20" s="16"/>
      <c r="J20" s="15"/>
      <c r="K20" s="16"/>
      <c r="L20" s="15"/>
      <c r="M20" s="16"/>
      <c r="N20" s="15"/>
      <c r="O20" s="16"/>
      <c r="P20" s="15"/>
      <c r="Q20" s="16"/>
      <c r="R20" s="15"/>
      <c r="S20" s="16"/>
      <c r="T20" s="15"/>
      <c r="U20" s="16"/>
      <c r="V20" s="15"/>
      <c r="W20" s="16"/>
      <c r="X20" s="15"/>
      <c r="Y20" s="16"/>
      <c r="Z20" s="15"/>
      <c r="AA20" s="16"/>
      <c r="AB20" s="15"/>
      <c r="AC20" s="16"/>
      <c r="AD20" s="15"/>
      <c r="AE20" s="9"/>
      <c r="AF20" s="16"/>
      <c r="AG20" s="15"/>
      <c r="AH20" s="16"/>
      <c r="AI20" s="15"/>
      <c r="AJ20" s="16"/>
      <c r="AK20" s="15"/>
      <c r="AL20" s="16"/>
      <c r="AM20" s="15"/>
      <c r="AN20" s="16"/>
      <c r="AO20" s="15"/>
      <c r="AP20" s="16"/>
      <c r="AQ20" s="15"/>
      <c r="AR20"/>
      <c r="AS20"/>
    </row>
    <row r="21" spans="1:45" s="2" customFormat="1" ht="38.25" outlineLevel="1" x14ac:dyDescent="0.25">
      <c r="A21" s="10" t="s">
        <v>63</v>
      </c>
      <c r="B21" s="10" t="s">
        <v>64</v>
      </c>
      <c r="C21" s="11" t="s">
        <v>65</v>
      </c>
      <c r="D21" s="12" t="s">
        <v>30</v>
      </c>
      <c r="E21" s="13">
        <v>7355</v>
      </c>
      <c r="F21" s="14">
        <v>120</v>
      </c>
      <c r="G21" s="15">
        <f t="shared" si="0"/>
        <v>882600</v>
      </c>
      <c r="I21" s="16"/>
      <c r="J21" s="15"/>
      <c r="K21" s="16"/>
      <c r="L21" s="15"/>
      <c r="M21" s="16"/>
      <c r="N21" s="15"/>
      <c r="O21" s="16"/>
      <c r="P21" s="15"/>
      <c r="Q21" s="16"/>
      <c r="R21" s="15"/>
      <c r="S21" s="16"/>
      <c r="T21" s="15"/>
      <c r="U21" s="16"/>
      <c r="V21" s="15"/>
      <c r="W21" s="16"/>
      <c r="X21" s="15"/>
      <c r="Y21" s="16"/>
      <c r="Z21" s="15"/>
      <c r="AA21" s="16"/>
      <c r="AB21" s="15"/>
      <c r="AC21" s="16"/>
      <c r="AD21" s="15"/>
      <c r="AE21" s="9"/>
      <c r="AF21" s="16"/>
      <c r="AG21" s="15"/>
      <c r="AH21" s="16"/>
      <c r="AI21" s="15"/>
      <c r="AJ21" s="16"/>
      <c r="AK21" s="15"/>
      <c r="AL21" s="16"/>
      <c r="AM21" s="15"/>
      <c r="AN21" s="16"/>
      <c r="AO21" s="15"/>
      <c r="AP21" s="16"/>
      <c r="AQ21" s="15"/>
      <c r="AR21"/>
      <c r="AS21"/>
    </row>
    <row r="22" spans="1:45" s="2" customFormat="1" ht="38.25" outlineLevel="1" x14ac:dyDescent="0.25">
      <c r="A22" s="10" t="s">
        <v>66</v>
      </c>
      <c r="B22" s="10" t="s">
        <v>67</v>
      </c>
      <c r="C22" s="11" t="s">
        <v>68</v>
      </c>
      <c r="D22" s="12" t="s">
        <v>43</v>
      </c>
      <c r="E22" s="13">
        <v>8118</v>
      </c>
      <c r="F22" s="14">
        <v>28.2</v>
      </c>
      <c r="G22" s="15">
        <f t="shared" si="0"/>
        <v>228928</v>
      </c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5"/>
      <c r="Y22" s="16"/>
      <c r="Z22" s="15"/>
      <c r="AA22" s="16"/>
      <c r="AB22" s="15"/>
      <c r="AC22" s="16"/>
      <c r="AD22" s="15"/>
      <c r="AE22" s="9"/>
      <c r="AF22" s="16"/>
      <c r="AG22" s="15"/>
      <c r="AH22" s="16"/>
      <c r="AI22" s="15"/>
      <c r="AJ22" s="16"/>
      <c r="AK22" s="15"/>
      <c r="AL22" s="16"/>
      <c r="AM22" s="15"/>
      <c r="AN22" s="16"/>
      <c r="AO22" s="15"/>
      <c r="AP22" s="16"/>
      <c r="AQ22" s="15"/>
      <c r="AR22"/>
      <c r="AS22"/>
    </row>
    <row r="23" spans="1:45" s="2" customFormat="1" ht="51" outlineLevel="1" x14ac:dyDescent="0.25">
      <c r="A23" s="10" t="s">
        <v>69</v>
      </c>
      <c r="B23" s="10" t="s">
        <v>53</v>
      </c>
      <c r="C23" s="11" t="s">
        <v>70</v>
      </c>
      <c r="D23" s="12" t="s">
        <v>43</v>
      </c>
      <c r="E23" s="13">
        <v>38905</v>
      </c>
      <c r="F23" s="14">
        <v>50.466000000000001</v>
      </c>
      <c r="G23" s="15">
        <f t="shared" si="0"/>
        <v>1963380</v>
      </c>
      <c r="I23" s="16"/>
      <c r="J23" s="15"/>
      <c r="K23" s="16"/>
      <c r="L23" s="15"/>
      <c r="M23" s="16"/>
      <c r="N23" s="15"/>
      <c r="O23" s="16"/>
      <c r="P23" s="15"/>
      <c r="Q23" s="16"/>
      <c r="R23" s="15"/>
      <c r="S23" s="16"/>
      <c r="T23" s="15"/>
      <c r="U23" s="16"/>
      <c r="V23" s="15"/>
      <c r="W23" s="16"/>
      <c r="X23" s="15"/>
      <c r="Y23" s="16"/>
      <c r="Z23" s="15"/>
      <c r="AA23" s="16"/>
      <c r="AB23" s="15"/>
      <c r="AC23" s="16"/>
      <c r="AD23" s="15"/>
      <c r="AE23" s="9"/>
      <c r="AF23" s="16"/>
      <c r="AG23" s="15"/>
      <c r="AH23" s="16"/>
      <c r="AI23" s="15"/>
      <c r="AJ23" s="16"/>
      <c r="AK23" s="15"/>
      <c r="AL23" s="16"/>
      <c r="AM23" s="15"/>
      <c r="AN23" s="16"/>
      <c r="AO23" s="15"/>
      <c r="AP23" s="16"/>
      <c r="AQ23" s="15"/>
      <c r="AR23"/>
      <c r="AS23"/>
    </row>
    <row r="24" spans="1:45" s="2" customFormat="1" ht="38.25" outlineLevel="1" x14ac:dyDescent="0.25">
      <c r="A24" s="10" t="s">
        <v>71</v>
      </c>
      <c r="B24" s="10" t="s">
        <v>72</v>
      </c>
      <c r="C24" s="11" t="s">
        <v>73</v>
      </c>
      <c r="D24" s="12" t="s">
        <v>30</v>
      </c>
      <c r="E24" s="13">
        <v>19689</v>
      </c>
      <c r="F24" s="14">
        <v>5</v>
      </c>
      <c r="G24" s="15">
        <f t="shared" si="0"/>
        <v>98445</v>
      </c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5"/>
      <c r="AC24" s="16"/>
      <c r="AD24" s="15"/>
      <c r="AE24" s="9"/>
      <c r="AF24" s="16"/>
      <c r="AG24" s="15"/>
      <c r="AH24" s="16"/>
      <c r="AI24" s="15"/>
      <c r="AJ24" s="16"/>
      <c r="AK24" s="15"/>
      <c r="AL24" s="16"/>
      <c r="AM24" s="15"/>
      <c r="AN24" s="16"/>
      <c r="AO24" s="15"/>
      <c r="AP24" s="16"/>
      <c r="AQ24" s="15"/>
      <c r="AR24"/>
      <c r="AS24"/>
    </row>
    <row r="25" spans="1:45" s="2" customFormat="1" ht="38.25" outlineLevel="1" x14ac:dyDescent="0.25">
      <c r="A25" s="10" t="s">
        <v>54</v>
      </c>
      <c r="B25" s="10" t="s">
        <v>56</v>
      </c>
      <c r="C25" s="11" t="s">
        <v>74</v>
      </c>
      <c r="D25" s="12" t="s">
        <v>43</v>
      </c>
      <c r="E25" s="13">
        <v>14045</v>
      </c>
      <c r="F25" s="14">
        <v>7.3810000000000002</v>
      </c>
      <c r="G25" s="15">
        <f t="shared" si="0"/>
        <v>103666</v>
      </c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5"/>
      <c r="AC25" s="16"/>
      <c r="AD25" s="15"/>
      <c r="AE25" s="9"/>
      <c r="AF25" s="16"/>
      <c r="AG25" s="15"/>
      <c r="AH25" s="16"/>
      <c r="AI25" s="15"/>
      <c r="AJ25" s="16"/>
      <c r="AK25" s="15"/>
      <c r="AL25" s="16"/>
      <c r="AM25" s="15"/>
      <c r="AN25" s="16"/>
      <c r="AO25" s="15"/>
      <c r="AP25" s="16"/>
      <c r="AQ25" s="15"/>
      <c r="AR25"/>
      <c r="AS25"/>
    </row>
    <row r="26" spans="1:45" s="2" customFormat="1" ht="38.25" outlineLevel="1" x14ac:dyDescent="0.25">
      <c r="A26" s="10" t="s">
        <v>67</v>
      </c>
      <c r="B26" s="10" t="s">
        <v>75</v>
      </c>
      <c r="C26" s="11" t="s">
        <v>76</v>
      </c>
      <c r="D26" s="12" t="s">
        <v>30</v>
      </c>
      <c r="E26" s="13">
        <v>13965</v>
      </c>
      <c r="F26" s="14">
        <v>2.6</v>
      </c>
      <c r="G26" s="15">
        <f t="shared" si="0"/>
        <v>36309</v>
      </c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5"/>
      <c r="AC26" s="16"/>
      <c r="AD26" s="15"/>
      <c r="AE26" s="9"/>
      <c r="AF26" s="16"/>
      <c r="AG26" s="15"/>
      <c r="AH26" s="16"/>
      <c r="AI26" s="15"/>
      <c r="AJ26" s="16"/>
      <c r="AK26" s="15"/>
      <c r="AL26" s="16"/>
      <c r="AM26" s="15"/>
      <c r="AN26" s="16"/>
      <c r="AO26" s="15"/>
      <c r="AP26" s="16"/>
      <c r="AQ26" s="15"/>
      <c r="AR26"/>
      <c r="AS26"/>
    </row>
    <row r="27" spans="1:45" s="2" customFormat="1" ht="51" outlineLevel="1" x14ac:dyDescent="0.25">
      <c r="A27" s="10" t="s">
        <v>77</v>
      </c>
      <c r="B27" s="10" t="s">
        <v>77</v>
      </c>
      <c r="C27" s="11" t="s">
        <v>78</v>
      </c>
      <c r="D27" s="12" t="s">
        <v>43</v>
      </c>
      <c r="E27" s="13">
        <v>54249</v>
      </c>
      <c r="F27" s="14">
        <v>87.058999999999997</v>
      </c>
      <c r="G27" s="15">
        <f t="shared" si="0"/>
        <v>4722864</v>
      </c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5"/>
      <c r="AC27" s="16"/>
      <c r="AD27" s="15"/>
      <c r="AE27" s="9"/>
      <c r="AF27" s="16"/>
      <c r="AG27" s="15"/>
      <c r="AH27" s="16"/>
      <c r="AI27" s="15"/>
      <c r="AJ27" s="16"/>
      <c r="AK27" s="15"/>
      <c r="AL27" s="16"/>
      <c r="AM27" s="15"/>
      <c r="AN27" s="16"/>
      <c r="AO27" s="15"/>
      <c r="AP27" s="16"/>
      <c r="AQ27" s="15"/>
      <c r="AR27"/>
      <c r="AS27"/>
    </row>
    <row r="28" spans="1:45" s="2" customFormat="1" ht="38.25" outlineLevel="1" x14ac:dyDescent="0.25">
      <c r="A28" s="10" t="s">
        <v>79</v>
      </c>
      <c r="B28" s="10" t="s">
        <v>80</v>
      </c>
      <c r="C28" s="11" t="s">
        <v>81</v>
      </c>
      <c r="D28" s="12" t="s">
        <v>30</v>
      </c>
      <c r="E28" s="13">
        <v>4059</v>
      </c>
      <c r="F28" s="14">
        <v>69.010000000000005</v>
      </c>
      <c r="G28" s="15">
        <f t="shared" si="0"/>
        <v>280112</v>
      </c>
      <c r="I28" s="16"/>
      <c r="J28" s="15"/>
      <c r="K28" s="16"/>
      <c r="L28" s="15"/>
      <c r="M28" s="16"/>
      <c r="N28" s="15"/>
      <c r="O28" s="16"/>
      <c r="P28" s="15"/>
      <c r="Q28" s="16"/>
      <c r="R28" s="15"/>
      <c r="S28" s="16"/>
      <c r="T28" s="15"/>
      <c r="U28" s="16"/>
      <c r="V28" s="15"/>
      <c r="W28" s="16"/>
      <c r="X28" s="15"/>
      <c r="Y28" s="16"/>
      <c r="Z28" s="15"/>
      <c r="AA28" s="16"/>
      <c r="AB28" s="15"/>
      <c r="AC28" s="16"/>
      <c r="AD28" s="15"/>
      <c r="AE28" s="9"/>
      <c r="AF28" s="16"/>
      <c r="AG28" s="15"/>
      <c r="AH28" s="16"/>
      <c r="AI28" s="15"/>
      <c r="AJ28" s="16"/>
      <c r="AK28" s="15"/>
      <c r="AL28" s="16"/>
      <c r="AM28" s="15"/>
      <c r="AN28" s="16"/>
      <c r="AO28" s="15"/>
      <c r="AP28" s="16"/>
      <c r="AQ28" s="15"/>
      <c r="AR28"/>
      <c r="AS28"/>
    </row>
    <row r="29" spans="1:45" s="2" customFormat="1" ht="38.25" outlineLevel="1" x14ac:dyDescent="0.25">
      <c r="A29" s="10" t="s">
        <v>75</v>
      </c>
      <c r="B29" s="10" t="s">
        <v>82</v>
      </c>
      <c r="C29" s="11" t="s">
        <v>83</v>
      </c>
      <c r="D29" s="12" t="s">
        <v>43</v>
      </c>
      <c r="E29" s="13">
        <v>17982</v>
      </c>
      <c r="F29" s="14">
        <v>105.072</v>
      </c>
      <c r="G29" s="15">
        <f t="shared" si="0"/>
        <v>1889405</v>
      </c>
      <c r="I29" s="16"/>
      <c r="J29" s="15"/>
      <c r="K29" s="16"/>
      <c r="L29" s="15"/>
      <c r="M29" s="16"/>
      <c r="N29" s="15"/>
      <c r="O29" s="16"/>
      <c r="P29" s="15"/>
      <c r="Q29" s="16"/>
      <c r="R29" s="15"/>
      <c r="S29" s="16"/>
      <c r="T29" s="15"/>
      <c r="U29" s="16"/>
      <c r="V29" s="15"/>
      <c r="W29" s="16"/>
      <c r="X29" s="15"/>
      <c r="Y29" s="16"/>
      <c r="Z29" s="15"/>
      <c r="AA29" s="16"/>
      <c r="AB29" s="15"/>
      <c r="AC29" s="16"/>
      <c r="AD29" s="15"/>
      <c r="AE29" s="9"/>
      <c r="AF29" s="16"/>
      <c r="AG29" s="15"/>
      <c r="AH29" s="16"/>
      <c r="AI29" s="15"/>
      <c r="AJ29" s="16"/>
      <c r="AK29" s="15"/>
      <c r="AL29" s="16"/>
      <c r="AM29" s="15"/>
      <c r="AN29" s="16"/>
      <c r="AO29" s="15"/>
      <c r="AP29" s="16"/>
      <c r="AQ29" s="15"/>
      <c r="AR29"/>
      <c r="AS29"/>
    </row>
    <row r="30" spans="1:45" s="2" customFormat="1" ht="38.25" outlineLevel="1" x14ac:dyDescent="0.25">
      <c r="A30" s="10" t="s">
        <v>80</v>
      </c>
      <c r="B30" s="10" t="s">
        <v>69</v>
      </c>
      <c r="C30" s="11" t="s">
        <v>84</v>
      </c>
      <c r="D30" s="12" t="s">
        <v>43</v>
      </c>
      <c r="E30" s="13">
        <v>12914</v>
      </c>
      <c r="F30" s="14">
        <v>408.012</v>
      </c>
      <c r="G30" s="15">
        <f t="shared" si="0"/>
        <v>5269067</v>
      </c>
      <c r="I30" s="16"/>
      <c r="J30" s="15"/>
      <c r="K30" s="16"/>
      <c r="L30" s="15"/>
      <c r="M30" s="16"/>
      <c r="N30" s="15"/>
      <c r="O30" s="16"/>
      <c r="P30" s="15"/>
      <c r="Q30" s="16"/>
      <c r="R30" s="15"/>
      <c r="S30" s="16"/>
      <c r="T30" s="15"/>
      <c r="U30" s="16"/>
      <c r="V30" s="15"/>
      <c r="W30" s="16"/>
      <c r="X30" s="15"/>
      <c r="Y30" s="16"/>
      <c r="Z30" s="15"/>
      <c r="AA30" s="16"/>
      <c r="AB30" s="15"/>
      <c r="AC30" s="16"/>
      <c r="AD30" s="15"/>
      <c r="AE30" s="9"/>
      <c r="AF30" s="16"/>
      <c r="AG30" s="15"/>
      <c r="AH30" s="16"/>
      <c r="AI30" s="15"/>
      <c r="AJ30" s="16"/>
      <c r="AK30" s="15"/>
      <c r="AL30" s="16"/>
      <c r="AM30" s="15"/>
      <c r="AN30" s="16"/>
      <c r="AO30" s="15"/>
      <c r="AP30" s="16"/>
      <c r="AQ30" s="15"/>
      <c r="AR30"/>
      <c r="AS30"/>
    </row>
    <row r="31" spans="1:45" s="2" customFormat="1" ht="38.25" outlineLevel="1" x14ac:dyDescent="0.25">
      <c r="A31" s="10" t="s">
        <v>64</v>
      </c>
      <c r="B31" s="10" t="s">
        <v>85</v>
      </c>
      <c r="C31" s="11" t="s">
        <v>86</v>
      </c>
      <c r="D31" s="12" t="s">
        <v>43</v>
      </c>
      <c r="E31" s="13">
        <v>21741</v>
      </c>
      <c r="F31" s="14">
        <v>3.8500000000000005</v>
      </c>
      <c r="G31" s="15">
        <f t="shared" si="0"/>
        <v>83703</v>
      </c>
      <c r="I31" s="16"/>
      <c r="J31" s="15"/>
      <c r="K31" s="16"/>
      <c r="L31" s="15"/>
      <c r="M31" s="16"/>
      <c r="N31" s="15"/>
      <c r="O31" s="16"/>
      <c r="P31" s="15"/>
      <c r="Q31" s="16"/>
      <c r="R31" s="15"/>
      <c r="S31" s="16"/>
      <c r="T31" s="15"/>
      <c r="U31" s="16"/>
      <c r="V31" s="15"/>
      <c r="W31" s="16"/>
      <c r="X31" s="15"/>
      <c r="Y31" s="16"/>
      <c r="Z31" s="15"/>
      <c r="AA31" s="16"/>
      <c r="AB31" s="15"/>
      <c r="AC31" s="16"/>
      <c r="AD31" s="15"/>
      <c r="AE31" s="9"/>
      <c r="AF31" s="16"/>
      <c r="AG31" s="15"/>
      <c r="AH31" s="16"/>
      <c r="AI31" s="15"/>
      <c r="AJ31" s="16"/>
      <c r="AK31" s="15"/>
      <c r="AL31" s="16"/>
      <c r="AM31" s="15"/>
      <c r="AN31" s="16"/>
      <c r="AO31" s="15"/>
      <c r="AP31" s="16"/>
      <c r="AQ31" s="15"/>
      <c r="AR31"/>
      <c r="AS31"/>
    </row>
    <row r="32" spans="1:45" s="2" customFormat="1" ht="51" outlineLevel="1" x14ac:dyDescent="0.25">
      <c r="A32" s="10" t="s">
        <v>87</v>
      </c>
      <c r="B32" s="10" t="s">
        <v>88</v>
      </c>
      <c r="C32" s="11" t="s">
        <v>89</v>
      </c>
      <c r="D32" s="12" t="s">
        <v>30</v>
      </c>
      <c r="E32" s="13">
        <v>7103</v>
      </c>
      <c r="F32" s="14">
        <v>100</v>
      </c>
      <c r="G32" s="15">
        <f t="shared" si="0"/>
        <v>710300</v>
      </c>
      <c r="I32" s="16"/>
      <c r="J32" s="15"/>
      <c r="K32" s="16"/>
      <c r="L32" s="15"/>
      <c r="M32" s="16"/>
      <c r="N32" s="15"/>
      <c r="O32" s="16"/>
      <c r="P32" s="15"/>
      <c r="Q32" s="16"/>
      <c r="R32" s="15"/>
      <c r="S32" s="16"/>
      <c r="T32" s="15"/>
      <c r="U32" s="16"/>
      <c r="V32" s="15"/>
      <c r="W32" s="16"/>
      <c r="X32" s="15"/>
      <c r="Y32" s="16"/>
      <c r="Z32" s="15"/>
      <c r="AA32" s="16"/>
      <c r="AB32" s="15"/>
      <c r="AC32" s="16"/>
      <c r="AD32" s="15"/>
      <c r="AE32" s="9"/>
      <c r="AF32" s="16"/>
      <c r="AG32" s="15"/>
      <c r="AH32" s="16"/>
      <c r="AI32" s="15"/>
      <c r="AJ32" s="16"/>
      <c r="AK32" s="15"/>
      <c r="AL32" s="16"/>
      <c r="AM32" s="15"/>
      <c r="AN32" s="16"/>
      <c r="AO32" s="15"/>
      <c r="AP32" s="16"/>
      <c r="AQ32" s="15"/>
      <c r="AR32"/>
      <c r="AS32"/>
    </row>
    <row r="33" spans="1:45" s="2" customFormat="1" outlineLevel="1" x14ac:dyDescent="0.25">
      <c r="A33" s="17" t="s">
        <v>90</v>
      </c>
      <c r="B33" s="17" t="s">
        <v>90</v>
      </c>
      <c r="C33" s="18" t="s">
        <v>91</v>
      </c>
      <c r="D33" s="6"/>
      <c r="E33" s="6"/>
      <c r="F33" s="19"/>
      <c r="G33" s="8"/>
      <c r="I33" s="16"/>
      <c r="J33" s="15"/>
      <c r="K33" s="16"/>
      <c r="L33" s="15"/>
      <c r="M33" s="16"/>
      <c r="N33" s="15"/>
      <c r="O33" s="16"/>
      <c r="P33" s="15"/>
      <c r="Q33" s="16"/>
      <c r="R33" s="15"/>
      <c r="S33" s="16"/>
      <c r="T33" s="15"/>
      <c r="U33" s="16"/>
      <c r="V33" s="15"/>
      <c r="W33" s="16"/>
      <c r="X33" s="15"/>
      <c r="Y33" s="16"/>
      <c r="Z33" s="15"/>
      <c r="AA33" s="16"/>
      <c r="AB33" s="15"/>
      <c r="AC33" s="16"/>
      <c r="AD33" s="15"/>
      <c r="AE33" s="9"/>
      <c r="AF33" s="16"/>
      <c r="AG33" s="15"/>
      <c r="AH33" s="16"/>
      <c r="AI33" s="15"/>
      <c r="AJ33" s="16"/>
      <c r="AK33" s="15"/>
      <c r="AL33" s="16"/>
      <c r="AM33" s="15"/>
      <c r="AN33" s="16"/>
      <c r="AO33" s="15"/>
      <c r="AP33" s="16"/>
      <c r="AQ33" s="15"/>
      <c r="AR33"/>
      <c r="AS33"/>
    </row>
    <row r="34" spans="1:45" s="2" customFormat="1" ht="51" outlineLevel="1" x14ac:dyDescent="0.2">
      <c r="A34" s="10" t="s">
        <v>92</v>
      </c>
      <c r="B34" s="10" t="s">
        <v>93</v>
      </c>
      <c r="C34" s="11" t="s">
        <v>94</v>
      </c>
      <c r="D34" s="12" t="s">
        <v>95</v>
      </c>
      <c r="E34" s="13">
        <v>66659</v>
      </c>
      <c r="F34" s="14">
        <v>99</v>
      </c>
      <c r="G34" s="15">
        <f t="shared" ref="G34:G36" si="1">ROUND(F34*E34,0)</f>
        <v>6599241</v>
      </c>
      <c r="I34" s="16"/>
      <c r="J34" s="15"/>
      <c r="K34" s="16"/>
      <c r="L34" s="15"/>
      <c r="M34" s="16"/>
      <c r="N34" s="15"/>
      <c r="O34" s="16"/>
      <c r="P34" s="15"/>
      <c r="Q34" s="16"/>
      <c r="R34" s="15"/>
      <c r="S34" s="16"/>
      <c r="T34" s="15"/>
      <c r="U34" s="16"/>
      <c r="V34" s="15"/>
      <c r="W34" s="16"/>
      <c r="X34" s="15"/>
      <c r="Y34" s="16"/>
      <c r="Z34" s="15"/>
      <c r="AA34" s="16"/>
      <c r="AB34" s="15"/>
      <c r="AC34" s="16"/>
      <c r="AD34" s="15"/>
      <c r="AE34" s="9"/>
      <c r="AF34" s="16"/>
      <c r="AG34" s="15"/>
      <c r="AH34" s="16"/>
      <c r="AI34" s="15"/>
      <c r="AJ34" s="16"/>
      <c r="AK34" s="15"/>
      <c r="AL34" s="16"/>
      <c r="AM34" s="15"/>
      <c r="AN34" s="16"/>
      <c r="AO34" s="15"/>
      <c r="AP34" s="16"/>
      <c r="AQ34" s="15"/>
    </row>
    <row r="35" spans="1:45" s="2" customFormat="1" ht="38.25" outlineLevel="1" x14ac:dyDescent="0.2">
      <c r="A35" s="10" t="s">
        <v>93</v>
      </c>
      <c r="B35" s="10" t="s">
        <v>96</v>
      </c>
      <c r="C35" s="11" t="s">
        <v>97</v>
      </c>
      <c r="D35" s="12" t="s">
        <v>95</v>
      </c>
      <c r="E35" s="13">
        <v>68460</v>
      </c>
      <c r="F35" s="14">
        <v>19.399000000000001</v>
      </c>
      <c r="G35" s="15">
        <f t="shared" si="1"/>
        <v>1328056</v>
      </c>
      <c r="I35" s="16"/>
      <c r="J35" s="15"/>
      <c r="K35" s="16"/>
      <c r="L35" s="15"/>
      <c r="M35" s="16"/>
      <c r="N35" s="15"/>
      <c r="O35" s="16"/>
      <c r="P35" s="15"/>
      <c r="Q35" s="16"/>
      <c r="R35" s="15"/>
      <c r="S35" s="16"/>
      <c r="T35" s="15"/>
      <c r="U35" s="16"/>
      <c r="V35" s="15"/>
      <c r="W35" s="16"/>
      <c r="X35" s="15"/>
      <c r="Y35" s="16"/>
      <c r="Z35" s="15"/>
      <c r="AA35" s="16"/>
      <c r="AB35" s="15"/>
      <c r="AC35" s="16"/>
      <c r="AD35" s="15"/>
      <c r="AE35" s="9"/>
      <c r="AF35" s="16"/>
      <c r="AG35" s="15"/>
      <c r="AH35" s="16"/>
      <c r="AI35" s="15"/>
      <c r="AJ35" s="16"/>
      <c r="AK35" s="15"/>
      <c r="AL35" s="16"/>
      <c r="AM35" s="15"/>
      <c r="AN35" s="16"/>
      <c r="AO35" s="15"/>
      <c r="AP35" s="16"/>
      <c r="AQ35" s="15"/>
    </row>
    <row r="36" spans="1:45" s="2" customFormat="1" ht="63.75" outlineLevel="1" x14ac:dyDescent="0.2">
      <c r="A36" s="10" t="s">
        <v>98</v>
      </c>
      <c r="B36" s="10" t="s">
        <v>99</v>
      </c>
      <c r="C36" s="11" t="s">
        <v>100</v>
      </c>
      <c r="D36" s="12" t="s">
        <v>95</v>
      </c>
      <c r="E36" s="13">
        <v>56182</v>
      </c>
      <c r="F36" s="14">
        <v>10</v>
      </c>
      <c r="G36" s="15">
        <f t="shared" si="1"/>
        <v>561820</v>
      </c>
      <c r="I36" s="16"/>
      <c r="J36" s="15"/>
      <c r="K36" s="16"/>
      <c r="L36" s="15"/>
      <c r="M36" s="16"/>
      <c r="N36" s="15"/>
      <c r="O36" s="16"/>
      <c r="P36" s="15"/>
      <c r="Q36" s="16"/>
      <c r="R36" s="15"/>
      <c r="S36" s="16"/>
      <c r="T36" s="15"/>
      <c r="U36" s="16"/>
      <c r="V36" s="15"/>
      <c r="W36" s="16"/>
      <c r="X36" s="15"/>
      <c r="Y36" s="16"/>
      <c r="Z36" s="15"/>
      <c r="AA36" s="16"/>
      <c r="AB36" s="15"/>
      <c r="AC36" s="16"/>
      <c r="AD36" s="15"/>
      <c r="AE36" s="9"/>
      <c r="AF36" s="16"/>
      <c r="AG36" s="15"/>
      <c r="AH36" s="16"/>
      <c r="AI36" s="15"/>
      <c r="AJ36" s="16"/>
      <c r="AK36" s="15"/>
      <c r="AL36" s="16"/>
      <c r="AM36" s="15"/>
      <c r="AN36" s="16"/>
      <c r="AO36" s="15"/>
      <c r="AP36" s="16"/>
      <c r="AQ36" s="15"/>
    </row>
    <row r="37" spans="1:45" s="2" customFormat="1" outlineLevel="1" x14ac:dyDescent="0.25">
      <c r="A37" s="17" t="s">
        <v>101</v>
      </c>
      <c r="B37" s="17" t="s">
        <v>101</v>
      </c>
      <c r="C37" s="18" t="s">
        <v>102</v>
      </c>
      <c r="D37" s="6"/>
      <c r="E37" s="6"/>
      <c r="F37" s="19"/>
      <c r="G37" s="8"/>
      <c r="I37" s="16"/>
      <c r="J37" s="15"/>
      <c r="K37" s="16"/>
      <c r="L37" s="15"/>
      <c r="M37" s="16"/>
      <c r="N37" s="15"/>
      <c r="O37" s="16"/>
      <c r="P37" s="15"/>
      <c r="Q37" s="16"/>
      <c r="R37" s="15"/>
      <c r="S37" s="16"/>
      <c r="T37" s="15"/>
      <c r="U37" s="16"/>
      <c r="V37" s="15"/>
      <c r="W37" s="16"/>
      <c r="X37" s="15"/>
      <c r="Y37" s="16"/>
      <c r="Z37" s="15"/>
      <c r="AA37" s="16"/>
      <c r="AB37" s="15"/>
      <c r="AC37" s="16"/>
      <c r="AD37" s="15"/>
      <c r="AE37" s="9"/>
      <c r="AF37" s="16"/>
      <c r="AG37" s="15"/>
      <c r="AH37" s="16"/>
      <c r="AI37" s="15"/>
      <c r="AJ37" s="16"/>
      <c r="AK37" s="15"/>
      <c r="AL37" s="16"/>
      <c r="AM37" s="15"/>
      <c r="AN37" s="16"/>
      <c r="AO37" s="15"/>
      <c r="AP37" s="16"/>
      <c r="AQ37" s="15"/>
    </row>
    <row r="38" spans="1:45" s="2" customFormat="1" ht="76.5" outlineLevel="1" x14ac:dyDescent="0.2">
      <c r="A38" s="10" t="s">
        <v>103</v>
      </c>
      <c r="B38" s="10" t="s">
        <v>104</v>
      </c>
      <c r="C38" s="11" t="s">
        <v>105</v>
      </c>
      <c r="D38" s="12" t="s">
        <v>30</v>
      </c>
      <c r="E38" s="13">
        <v>45389</v>
      </c>
      <c r="F38" s="14">
        <v>5.8</v>
      </c>
      <c r="G38" s="15">
        <f t="shared" ref="G38:G44" si="2">ROUND(F38*E38,0)</f>
        <v>263256</v>
      </c>
      <c r="I38" s="16"/>
      <c r="J38" s="15"/>
      <c r="K38" s="16"/>
      <c r="L38" s="15"/>
      <c r="M38" s="16"/>
      <c r="N38" s="15"/>
      <c r="O38" s="16"/>
      <c r="P38" s="15"/>
      <c r="Q38" s="16"/>
      <c r="R38" s="15"/>
      <c r="S38" s="16"/>
      <c r="T38" s="15"/>
      <c r="U38" s="16"/>
      <c r="V38" s="15"/>
      <c r="W38" s="16"/>
      <c r="X38" s="15"/>
      <c r="Y38" s="16"/>
      <c r="Z38" s="15"/>
      <c r="AA38" s="16"/>
      <c r="AB38" s="15"/>
      <c r="AC38" s="16"/>
      <c r="AD38" s="15"/>
      <c r="AE38" s="9"/>
      <c r="AF38" s="16"/>
      <c r="AG38" s="15"/>
      <c r="AH38" s="16"/>
      <c r="AI38" s="15"/>
      <c r="AJ38" s="16"/>
      <c r="AK38" s="15"/>
      <c r="AL38" s="16"/>
      <c r="AM38" s="15"/>
      <c r="AN38" s="16"/>
      <c r="AO38" s="15"/>
      <c r="AP38" s="16"/>
      <c r="AQ38" s="15"/>
    </row>
    <row r="39" spans="1:45" s="2" customFormat="1" ht="76.5" outlineLevel="1" x14ac:dyDescent="0.2">
      <c r="A39" s="10" t="s">
        <v>106</v>
      </c>
      <c r="B39" s="10" t="s">
        <v>107</v>
      </c>
      <c r="C39" s="11" t="s">
        <v>108</v>
      </c>
      <c r="D39" s="12" t="s">
        <v>30</v>
      </c>
      <c r="E39" s="13">
        <v>32280</v>
      </c>
      <c r="F39" s="14">
        <v>4</v>
      </c>
      <c r="G39" s="15">
        <f t="shared" si="2"/>
        <v>129120</v>
      </c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/>
      <c r="Z39" s="15"/>
      <c r="AA39" s="16"/>
      <c r="AB39" s="15"/>
      <c r="AC39" s="16"/>
      <c r="AD39" s="15"/>
      <c r="AE39" s="9"/>
      <c r="AF39" s="16"/>
      <c r="AG39" s="15"/>
      <c r="AH39" s="16"/>
      <c r="AI39" s="15"/>
      <c r="AJ39" s="16"/>
      <c r="AK39" s="15"/>
      <c r="AL39" s="16"/>
      <c r="AM39" s="15"/>
      <c r="AN39" s="16"/>
      <c r="AO39" s="15"/>
      <c r="AP39" s="16"/>
      <c r="AQ39" s="15"/>
    </row>
    <row r="40" spans="1:45" s="2" customFormat="1" ht="51" outlineLevel="1" x14ac:dyDescent="0.2">
      <c r="A40" s="10" t="s">
        <v>109</v>
      </c>
      <c r="B40" s="10" t="s">
        <v>110</v>
      </c>
      <c r="C40" s="11" t="s">
        <v>111</v>
      </c>
      <c r="D40" s="12" t="s">
        <v>39</v>
      </c>
      <c r="E40" s="13">
        <v>48247</v>
      </c>
      <c r="F40" s="14">
        <v>4</v>
      </c>
      <c r="G40" s="15">
        <f t="shared" si="2"/>
        <v>192988</v>
      </c>
      <c r="I40" s="16"/>
      <c r="J40" s="15"/>
      <c r="K40" s="16"/>
      <c r="L40" s="15"/>
      <c r="M40" s="16"/>
      <c r="N40" s="15"/>
      <c r="O40" s="16"/>
      <c r="P40" s="15"/>
      <c r="Q40" s="16"/>
      <c r="R40" s="15"/>
      <c r="S40" s="16"/>
      <c r="T40" s="15"/>
      <c r="U40" s="16"/>
      <c r="V40" s="15"/>
      <c r="W40" s="16"/>
      <c r="X40" s="15"/>
      <c r="Y40" s="16"/>
      <c r="Z40" s="15"/>
      <c r="AA40" s="16"/>
      <c r="AB40" s="15"/>
      <c r="AC40" s="16"/>
      <c r="AD40" s="15"/>
      <c r="AE40" s="9"/>
      <c r="AF40" s="16"/>
      <c r="AG40" s="15"/>
      <c r="AH40" s="16"/>
      <c r="AI40" s="15"/>
      <c r="AJ40" s="16"/>
      <c r="AK40" s="15"/>
      <c r="AL40" s="16"/>
      <c r="AM40" s="15"/>
      <c r="AN40" s="16"/>
      <c r="AO40" s="15"/>
      <c r="AP40" s="16"/>
      <c r="AQ40" s="15"/>
    </row>
    <row r="41" spans="1:45" s="2" customFormat="1" ht="63.75" outlineLevel="1" x14ac:dyDescent="0.2">
      <c r="A41" s="10" t="s">
        <v>112</v>
      </c>
      <c r="B41" s="10" t="s">
        <v>113</v>
      </c>
      <c r="C41" s="11" t="s">
        <v>114</v>
      </c>
      <c r="D41" s="12" t="s">
        <v>30</v>
      </c>
      <c r="E41" s="13">
        <v>107760</v>
      </c>
      <c r="F41" s="14">
        <v>10</v>
      </c>
      <c r="G41" s="15">
        <f t="shared" si="2"/>
        <v>1077600</v>
      </c>
      <c r="I41" s="16"/>
      <c r="J41" s="15"/>
      <c r="K41" s="16"/>
      <c r="L41" s="15"/>
      <c r="M41" s="16"/>
      <c r="N41" s="15"/>
      <c r="O41" s="16"/>
      <c r="P41" s="15"/>
      <c r="Q41" s="16"/>
      <c r="R41" s="15"/>
      <c r="S41" s="16"/>
      <c r="T41" s="15"/>
      <c r="U41" s="16"/>
      <c r="V41" s="15"/>
      <c r="W41" s="16"/>
      <c r="X41" s="15"/>
      <c r="Y41" s="16"/>
      <c r="Z41" s="15"/>
      <c r="AA41" s="16"/>
      <c r="AB41" s="15"/>
      <c r="AC41" s="16"/>
      <c r="AD41" s="15"/>
      <c r="AE41" s="9"/>
      <c r="AF41" s="16"/>
      <c r="AG41" s="15"/>
      <c r="AH41" s="16"/>
      <c r="AI41" s="15"/>
      <c r="AJ41" s="16"/>
      <c r="AK41" s="15"/>
      <c r="AL41" s="16"/>
      <c r="AM41" s="15"/>
      <c r="AN41" s="16"/>
      <c r="AO41" s="15"/>
      <c r="AP41" s="16"/>
      <c r="AQ41" s="15"/>
    </row>
    <row r="42" spans="1:45" s="2" customFormat="1" ht="63.75" outlineLevel="1" x14ac:dyDescent="0.2">
      <c r="A42" s="10" t="s">
        <v>115</v>
      </c>
      <c r="B42" s="10" t="s">
        <v>116</v>
      </c>
      <c r="C42" s="11" t="s">
        <v>117</v>
      </c>
      <c r="D42" s="12" t="s">
        <v>30</v>
      </c>
      <c r="E42" s="13">
        <v>110640</v>
      </c>
      <c r="F42" s="14">
        <v>20</v>
      </c>
      <c r="G42" s="15">
        <f t="shared" si="2"/>
        <v>2212800</v>
      </c>
      <c r="I42" s="16"/>
      <c r="J42" s="15"/>
      <c r="K42" s="16"/>
      <c r="L42" s="15"/>
      <c r="M42" s="16"/>
      <c r="N42" s="15"/>
      <c r="O42" s="16"/>
      <c r="P42" s="15"/>
      <c r="Q42" s="16"/>
      <c r="R42" s="15"/>
      <c r="S42" s="16"/>
      <c r="T42" s="15"/>
      <c r="U42" s="16"/>
      <c r="V42" s="15"/>
      <c r="W42" s="16"/>
      <c r="X42" s="15"/>
      <c r="Y42" s="16"/>
      <c r="Z42" s="15"/>
      <c r="AA42" s="16"/>
      <c r="AB42" s="15"/>
      <c r="AC42" s="16"/>
      <c r="AD42" s="15"/>
      <c r="AE42" s="9"/>
      <c r="AF42" s="16"/>
      <c r="AG42" s="15"/>
      <c r="AH42" s="16"/>
      <c r="AI42" s="15"/>
      <c r="AJ42" s="16"/>
      <c r="AK42" s="15"/>
      <c r="AL42" s="16"/>
      <c r="AM42" s="15"/>
      <c r="AN42" s="16"/>
      <c r="AO42" s="15"/>
      <c r="AP42" s="16"/>
      <c r="AQ42" s="15"/>
    </row>
    <row r="43" spans="1:45" s="2" customFormat="1" ht="76.5" outlineLevel="1" x14ac:dyDescent="0.2">
      <c r="A43" s="10" t="s">
        <v>118</v>
      </c>
      <c r="B43" s="10" t="s">
        <v>119</v>
      </c>
      <c r="C43" s="11" t="s">
        <v>120</v>
      </c>
      <c r="D43" s="12" t="s">
        <v>30</v>
      </c>
      <c r="E43" s="13">
        <v>82502</v>
      </c>
      <c r="F43" s="14">
        <v>18.48</v>
      </c>
      <c r="G43" s="15">
        <f t="shared" si="2"/>
        <v>1524637</v>
      </c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  <c r="Z43" s="15"/>
      <c r="AA43" s="16"/>
      <c r="AB43" s="15"/>
      <c r="AC43" s="16"/>
      <c r="AD43" s="15"/>
      <c r="AE43" s="9"/>
      <c r="AF43" s="16"/>
      <c r="AG43" s="15"/>
      <c r="AH43" s="16"/>
      <c r="AI43" s="15"/>
      <c r="AJ43" s="16"/>
      <c r="AK43" s="15"/>
      <c r="AL43" s="16"/>
      <c r="AM43" s="15"/>
      <c r="AN43" s="16"/>
      <c r="AO43" s="15"/>
      <c r="AP43" s="16"/>
      <c r="AQ43" s="15"/>
    </row>
    <row r="44" spans="1:45" s="2" customFormat="1" ht="63.75" outlineLevel="1" x14ac:dyDescent="0.2">
      <c r="A44" s="10" t="s">
        <v>121</v>
      </c>
      <c r="B44" s="10" t="s">
        <v>122</v>
      </c>
      <c r="C44" s="11" t="s">
        <v>123</v>
      </c>
      <c r="D44" s="12" t="s">
        <v>124</v>
      </c>
      <c r="E44" s="13">
        <v>8293</v>
      </c>
      <c r="F44" s="14">
        <v>50</v>
      </c>
      <c r="G44" s="15">
        <f t="shared" si="2"/>
        <v>414650</v>
      </c>
      <c r="I44" s="16"/>
      <c r="J44" s="15"/>
      <c r="K44" s="16"/>
      <c r="L44" s="15"/>
      <c r="M44" s="16"/>
      <c r="N44" s="15"/>
      <c r="O44" s="16"/>
      <c r="P44" s="15"/>
      <c r="Q44" s="16"/>
      <c r="R44" s="15"/>
      <c r="S44" s="16"/>
      <c r="T44" s="15"/>
      <c r="U44" s="16"/>
      <c r="V44" s="15"/>
      <c r="W44" s="16"/>
      <c r="X44" s="15"/>
      <c r="Y44" s="16"/>
      <c r="Z44" s="15"/>
      <c r="AA44" s="16"/>
      <c r="AB44" s="15"/>
      <c r="AC44" s="16"/>
      <c r="AD44" s="15"/>
      <c r="AE44" s="9"/>
      <c r="AF44" s="16"/>
      <c r="AG44" s="15"/>
      <c r="AH44" s="16"/>
      <c r="AI44" s="15"/>
      <c r="AJ44" s="16"/>
      <c r="AK44" s="15"/>
      <c r="AL44" s="16"/>
      <c r="AM44" s="15"/>
      <c r="AN44" s="16"/>
      <c r="AO44" s="15"/>
      <c r="AP44" s="16"/>
      <c r="AQ44" s="15"/>
    </row>
    <row r="45" spans="1:45" s="2" customFormat="1" outlineLevel="1" x14ac:dyDescent="0.25">
      <c r="A45" s="17" t="s">
        <v>125</v>
      </c>
      <c r="B45" s="17" t="s">
        <v>126</v>
      </c>
      <c r="C45" s="18" t="s">
        <v>127</v>
      </c>
      <c r="D45" s="6"/>
      <c r="E45" s="6"/>
      <c r="F45" s="19"/>
      <c r="G45" s="8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  <c r="Z45" s="15"/>
      <c r="AA45" s="16"/>
      <c r="AB45" s="15"/>
      <c r="AC45" s="16"/>
      <c r="AD45" s="15"/>
      <c r="AE45" s="9"/>
      <c r="AF45" s="16"/>
      <c r="AG45" s="15"/>
      <c r="AH45" s="16"/>
      <c r="AI45" s="15"/>
      <c r="AJ45" s="16"/>
      <c r="AK45" s="15"/>
      <c r="AL45" s="16"/>
      <c r="AM45" s="15"/>
      <c r="AN45" s="16"/>
      <c r="AO45" s="15"/>
      <c r="AP45" s="16"/>
      <c r="AQ45" s="15"/>
    </row>
    <row r="46" spans="1:45" s="2" customFormat="1" ht="102" outlineLevel="1" x14ac:dyDescent="0.2">
      <c r="A46" s="10" t="s">
        <v>128</v>
      </c>
      <c r="B46" s="10" t="s">
        <v>121</v>
      </c>
      <c r="C46" s="11" t="s">
        <v>129</v>
      </c>
      <c r="D46" s="12" t="s">
        <v>43</v>
      </c>
      <c r="E46" s="13">
        <v>233336.8093714469</v>
      </c>
      <c r="F46" s="14">
        <v>61.523999999999994</v>
      </c>
      <c r="G46" s="15">
        <f>ROUND(F46*E46,0)</f>
        <v>14355814</v>
      </c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  <c r="W46" s="16"/>
      <c r="X46" s="15"/>
      <c r="Y46" s="16"/>
      <c r="Z46" s="15"/>
      <c r="AA46" s="16"/>
      <c r="AB46" s="15"/>
      <c r="AC46" s="16"/>
      <c r="AD46" s="15"/>
      <c r="AE46" s="9"/>
      <c r="AF46" s="16"/>
      <c r="AG46" s="15"/>
      <c r="AH46" s="16"/>
      <c r="AI46" s="15"/>
      <c r="AJ46" s="16"/>
      <c r="AK46" s="15"/>
      <c r="AL46" s="16"/>
      <c r="AM46" s="15"/>
      <c r="AN46" s="16"/>
      <c r="AO46" s="15"/>
      <c r="AP46" s="16"/>
      <c r="AQ46" s="15"/>
    </row>
    <row r="47" spans="1:45" s="2" customFormat="1" ht="89.25" outlineLevel="1" x14ac:dyDescent="0.2">
      <c r="A47" s="10" t="s">
        <v>130</v>
      </c>
      <c r="B47" s="10" t="s">
        <v>131</v>
      </c>
      <c r="C47" s="11" t="s">
        <v>132</v>
      </c>
      <c r="D47" s="12" t="s">
        <v>43</v>
      </c>
      <c r="E47" s="13">
        <v>187505.04038461536</v>
      </c>
      <c r="F47" s="14">
        <v>20.9</v>
      </c>
      <c r="G47" s="15">
        <f t="shared" ref="G47:G54" si="3">ROUND(F47*E47,0)</f>
        <v>3918855</v>
      </c>
      <c r="I47" s="16"/>
      <c r="J47" s="15"/>
      <c r="K47" s="16"/>
      <c r="L47" s="15"/>
      <c r="M47" s="16"/>
      <c r="N47" s="15"/>
      <c r="O47" s="16"/>
      <c r="P47" s="15"/>
      <c r="Q47" s="16"/>
      <c r="R47" s="15"/>
      <c r="S47" s="16"/>
      <c r="T47" s="15"/>
      <c r="U47" s="16"/>
      <c r="V47" s="15"/>
      <c r="W47" s="16"/>
      <c r="X47" s="15"/>
      <c r="Y47" s="16"/>
      <c r="Z47" s="15"/>
      <c r="AA47" s="16"/>
      <c r="AB47" s="15"/>
      <c r="AC47" s="16"/>
      <c r="AD47" s="15"/>
      <c r="AE47" s="9"/>
      <c r="AF47" s="16"/>
      <c r="AG47" s="15"/>
      <c r="AH47" s="16"/>
      <c r="AI47" s="15"/>
      <c r="AJ47" s="16"/>
      <c r="AK47" s="15"/>
      <c r="AL47" s="16"/>
      <c r="AM47" s="15"/>
      <c r="AN47" s="16"/>
      <c r="AO47" s="15"/>
      <c r="AP47" s="16"/>
      <c r="AQ47" s="15"/>
      <c r="AS47" s="20"/>
    </row>
    <row r="48" spans="1:45" s="2" customFormat="1" ht="76.5" outlineLevel="1" x14ac:dyDescent="0.2">
      <c r="A48" s="10" t="s">
        <v>133</v>
      </c>
      <c r="B48" s="10" t="s">
        <v>134</v>
      </c>
      <c r="C48" s="11" t="s">
        <v>135</v>
      </c>
      <c r="D48" s="12" t="s">
        <v>43</v>
      </c>
      <c r="E48" s="13">
        <v>57137</v>
      </c>
      <c r="F48" s="14">
        <v>187.732</v>
      </c>
      <c r="G48" s="15">
        <f t="shared" si="3"/>
        <v>10726443</v>
      </c>
      <c r="I48" s="16"/>
      <c r="J48" s="15"/>
      <c r="K48" s="16"/>
      <c r="L48" s="15"/>
      <c r="M48" s="16"/>
      <c r="N48" s="15"/>
      <c r="O48" s="16"/>
      <c r="P48" s="15"/>
      <c r="Q48" s="16"/>
      <c r="R48" s="15"/>
      <c r="S48" s="16"/>
      <c r="T48" s="15"/>
      <c r="U48" s="16"/>
      <c r="V48" s="15"/>
      <c r="W48" s="16"/>
      <c r="X48" s="15"/>
      <c r="Y48" s="16"/>
      <c r="Z48" s="15"/>
      <c r="AA48" s="16"/>
      <c r="AB48" s="15"/>
      <c r="AC48" s="16"/>
      <c r="AD48" s="15"/>
      <c r="AE48" s="9"/>
      <c r="AF48" s="16"/>
      <c r="AG48" s="15"/>
      <c r="AH48" s="16"/>
      <c r="AI48" s="15"/>
      <c r="AJ48" s="16"/>
      <c r="AK48" s="15"/>
      <c r="AL48" s="16"/>
      <c r="AM48" s="15"/>
      <c r="AN48" s="16"/>
      <c r="AO48" s="15"/>
      <c r="AP48" s="16"/>
      <c r="AQ48" s="15"/>
    </row>
    <row r="49" spans="1:45" s="2" customFormat="1" ht="51" outlineLevel="1" x14ac:dyDescent="0.2">
      <c r="A49" s="10" t="s">
        <v>136</v>
      </c>
      <c r="B49" s="10" t="s">
        <v>137</v>
      </c>
      <c r="C49" s="11" t="s">
        <v>138</v>
      </c>
      <c r="D49" s="12" t="s">
        <v>30</v>
      </c>
      <c r="E49" s="13">
        <v>8815</v>
      </c>
      <c r="F49" s="14">
        <v>25.8</v>
      </c>
      <c r="G49" s="15">
        <f t="shared" si="3"/>
        <v>227427</v>
      </c>
      <c r="I49" s="16"/>
      <c r="J49" s="15"/>
      <c r="K49" s="16"/>
      <c r="L49" s="15"/>
      <c r="M49" s="16"/>
      <c r="N49" s="15"/>
      <c r="O49" s="16"/>
      <c r="P49" s="15"/>
      <c r="Q49" s="16"/>
      <c r="R49" s="15"/>
      <c r="S49" s="16"/>
      <c r="T49" s="15"/>
      <c r="U49" s="16"/>
      <c r="V49" s="15"/>
      <c r="W49" s="16"/>
      <c r="X49" s="15"/>
      <c r="Y49" s="16"/>
      <c r="Z49" s="15"/>
      <c r="AA49" s="16"/>
      <c r="AB49" s="15"/>
      <c r="AC49" s="16"/>
      <c r="AD49" s="15"/>
      <c r="AE49" s="9"/>
      <c r="AF49" s="16"/>
      <c r="AG49" s="15"/>
      <c r="AH49" s="16"/>
      <c r="AI49" s="15"/>
      <c r="AJ49" s="16"/>
      <c r="AK49" s="15"/>
      <c r="AL49" s="16"/>
      <c r="AM49" s="15"/>
      <c r="AN49" s="16"/>
      <c r="AO49" s="15"/>
      <c r="AP49" s="16"/>
      <c r="AQ49" s="15"/>
    </row>
    <row r="50" spans="1:45" s="2" customFormat="1" ht="76.5" outlineLevel="1" x14ac:dyDescent="0.25">
      <c r="A50" s="10" t="s">
        <v>139</v>
      </c>
      <c r="B50" s="10" t="s">
        <v>140</v>
      </c>
      <c r="C50" s="11" t="s">
        <v>141</v>
      </c>
      <c r="D50" s="12" t="s">
        <v>43</v>
      </c>
      <c r="E50" s="13">
        <v>38235.082999999999</v>
      </c>
      <c r="F50" s="14">
        <v>600</v>
      </c>
      <c r="G50" s="15">
        <f t="shared" si="3"/>
        <v>22941050</v>
      </c>
      <c r="I50" s="16"/>
      <c r="J50" s="15"/>
      <c r="K50" s="16"/>
      <c r="L50" s="15"/>
      <c r="M50" s="16"/>
      <c r="N50" s="15"/>
      <c r="O50" s="16"/>
      <c r="P50" s="15"/>
      <c r="Q50" s="16"/>
      <c r="R50" s="15"/>
      <c r="S50" s="16"/>
      <c r="T50" s="15"/>
      <c r="U50" s="16"/>
      <c r="V50" s="15"/>
      <c r="W50" s="16"/>
      <c r="X50" s="15"/>
      <c r="Y50" s="16"/>
      <c r="Z50" s="15"/>
      <c r="AA50" s="16"/>
      <c r="AB50" s="15"/>
      <c r="AC50" s="16"/>
      <c r="AD50" s="15"/>
      <c r="AE50" s="9"/>
      <c r="AF50" s="16"/>
      <c r="AG50" s="15"/>
      <c r="AH50" s="16"/>
      <c r="AI50" s="15"/>
      <c r="AJ50" s="16"/>
      <c r="AK50" s="15"/>
      <c r="AL50" s="16"/>
      <c r="AM50" s="15"/>
      <c r="AN50" s="16"/>
      <c r="AO50" s="15"/>
      <c r="AP50" s="16"/>
      <c r="AQ50" s="15"/>
      <c r="AR50"/>
      <c r="AS50"/>
    </row>
    <row r="51" spans="1:45" s="2" customFormat="1" ht="89.25" outlineLevel="1" x14ac:dyDescent="0.25">
      <c r="A51" s="10" t="s">
        <v>142</v>
      </c>
      <c r="B51" s="10" t="s">
        <v>143</v>
      </c>
      <c r="C51" s="11" t="s">
        <v>144</v>
      </c>
      <c r="D51" s="12" t="s">
        <v>43</v>
      </c>
      <c r="E51" s="13">
        <v>53477</v>
      </c>
      <c r="F51" s="14">
        <v>888</v>
      </c>
      <c r="G51" s="15">
        <f t="shared" si="3"/>
        <v>47487576</v>
      </c>
      <c r="I51" s="16"/>
      <c r="J51" s="15"/>
      <c r="K51" s="16"/>
      <c r="L51" s="15"/>
      <c r="M51" s="16"/>
      <c r="N51" s="15"/>
      <c r="O51" s="16"/>
      <c r="P51" s="15"/>
      <c r="Q51" s="16"/>
      <c r="R51" s="15"/>
      <c r="S51" s="16"/>
      <c r="T51" s="15"/>
      <c r="U51" s="16"/>
      <c r="V51" s="15"/>
      <c r="W51" s="16"/>
      <c r="X51" s="15"/>
      <c r="Y51" s="16"/>
      <c r="Z51" s="15"/>
      <c r="AA51" s="16"/>
      <c r="AB51" s="15"/>
      <c r="AC51" s="16"/>
      <c r="AD51" s="15"/>
      <c r="AE51" s="9"/>
      <c r="AF51" s="16"/>
      <c r="AG51" s="15"/>
      <c r="AH51" s="16"/>
      <c r="AI51" s="15"/>
      <c r="AJ51" s="16"/>
      <c r="AK51" s="15"/>
      <c r="AL51" s="16"/>
      <c r="AM51" s="15"/>
      <c r="AN51" s="16"/>
      <c r="AO51" s="15"/>
      <c r="AP51" s="16"/>
      <c r="AQ51" s="15"/>
      <c r="AR51"/>
      <c r="AS51"/>
    </row>
    <row r="52" spans="1:45" s="2" customFormat="1" ht="51" outlineLevel="1" x14ac:dyDescent="0.25">
      <c r="A52" s="10" t="s">
        <v>145</v>
      </c>
      <c r="B52" s="10" t="s">
        <v>146</v>
      </c>
      <c r="C52" s="11" t="s">
        <v>147</v>
      </c>
      <c r="D52" s="12" t="s">
        <v>43</v>
      </c>
      <c r="E52" s="13">
        <v>90400</v>
      </c>
      <c r="F52" s="14">
        <v>34.75</v>
      </c>
      <c r="G52" s="15">
        <f t="shared" si="3"/>
        <v>3141400</v>
      </c>
      <c r="I52" s="16"/>
      <c r="J52" s="15"/>
      <c r="K52" s="16"/>
      <c r="L52" s="15"/>
      <c r="M52" s="16"/>
      <c r="N52" s="15"/>
      <c r="O52" s="16"/>
      <c r="P52" s="15"/>
      <c r="Q52" s="16"/>
      <c r="R52" s="15"/>
      <c r="S52" s="16"/>
      <c r="T52" s="15"/>
      <c r="U52" s="16"/>
      <c r="V52" s="15"/>
      <c r="W52" s="16"/>
      <c r="X52" s="15"/>
      <c r="Y52" s="16"/>
      <c r="Z52" s="15"/>
      <c r="AA52" s="16"/>
      <c r="AB52" s="15"/>
      <c r="AC52" s="16"/>
      <c r="AD52" s="15"/>
      <c r="AE52" s="9"/>
      <c r="AF52" s="16"/>
      <c r="AG52" s="15"/>
      <c r="AH52" s="16"/>
      <c r="AI52" s="15"/>
      <c r="AJ52" s="16"/>
      <c r="AK52" s="15"/>
      <c r="AL52" s="16"/>
      <c r="AM52" s="15"/>
      <c r="AN52" s="16"/>
      <c r="AO52" s="15"/>
      <c r="AP52" s="16"/>
      <c r="AQ52" s="15"/>
      <c r="AR52"/>
      <c r="AS52"/>
    </row>
    <row r="53" spans="1:45" s="2" customFormat="1" ht="63.75" outlineLevel="1" x14ac:dyDescent="0.25">
      <c r="A53" s="10" t="s">
        <v>148</v>
      </c>
      <c r="B53" s="10" t="s">
        <v>149</v>
      </c>
      <c r="C53" s="11" t="s">
        <v>150</v>
      </c>
      <c r="D53" s="12" t="s">
        <v>43</v>
      </c>
      <c r="E53" s="13">
        <v>44129.89371245513</v>
      </c>
      <c r="F53" s="14">
        <v>43.1</v>
      </c>
      <c r="G53" s="15">
        <f t="shared" si="3"/>
        <v>1901998</v>
      </c>
      <c r="I53" s="16"/>
      <c r="J53" s="15"/>
      <c r="K53" s="16"/>
      <c r="L53" s="15"/>
      <c r="M53" s="16"/>
      <c r="N53" s="15"/>
      <c r="O53" s="16"/>
      <c r="P53" s="15"/>
      <c r="Q53" s="16"/>
      <c r="R53" s="15"/>
      <c r="S53" s="16"/>
      <c r="T53" s="15"/>
      <c r="U53" s="16"/>
      <c r="V53" s="15"/>
      <c r="W53" s="16"/>
      <c r="X53" s="15"/>
      <c r="Y53" s="16"/>
      <c r="Z53" s="15"/>
      <c r="AA53" s="16"/>
      <c r="AB53" s="15"/>
      <c r="AC53" s="16"/>
      <c r="AD53" s="15"/>
      <c r="AE53" s="9"/>
      <c r="AF53" s="16"/>
      <c r="AG53" s="15"/>
      <c r="AH53" s="16"/>
      <c r="AI53" s="15"/>
      <c r="AJ53" s="16"/>
      <c r="AK53" s="15"/>
      <c r="AL53" s="16"/>
      <c r="AM53" s="15"/>
      <c r="AN53" s="16"/>
      <c r="AO53" s="15"/>
      <c r="AP53" s="16"/>
      <c r="AQ53" s="15"/>
      <c r="AR53"/>
      <c r="AS53"/>
    </row>
    <row r="54" spans="1:45" s="2" customFormat="1" ht="51" outlineLevel="1" x14ac:dyDescent="0.25">
      <c r="A54" s="10" t="s">
        <v>151</v>
      </c>
      <c r="B54" s="10" t="s">
        <v>152</v>
      </c>
      <c r="C54" s="11" t="s">
        <v>153</v>
      </c>
      <c r="D54" s="12" t="s">
        <v>43</v>
      </c>
      <c r="E54" s="13">
        <v>97230</v>
      </c>
      <c r="F54" s="14">
        <v>20</v>
      </c>
      <c r="G54" s="15">
        <f t="shared" si="3"/>
        <v>1944600</v>
      </c>
      <c r="I54" s="16"/>
      <c r="J54" s="15"/>
      <c r="K54" s="16"/>
      <c r="L54" s="15"/>
      <c r="M54" s="16"/>
      <c r="N54" s="15"/>
      <c r="O54" s="16"/>
      <c r="P54" s="15"/>
      <c r="Q54" s="16"/>
      <c r="R54" s="15"/>
      <c r="S54" s="16"/>
      <c r="T54" s="15"/>
      <c r="U54" s="16"/>
      <c r="V54" s="15"/>
      <c r="W54" s="16"/>
      <c r="X54" s="15"/>
      <c r="Y54" s="16"/>
      <c r="Z54" s="15"/>
      <c r="AA54" s="16"/>
      <c r="AB54" s="15"/>
      <c r="AC54" s="16"/>
      <c r="AD54" s="15"/>
      <c r="AE54" s="9"/>
      <c r="AF54" s="16"/>
      <c r="AG54" s="15"/>
      <c r="AH54" s="16"/>
      <c r="AI54" s="15"/>
      <c r="AJ54" s="16"/>
      <c r="AK54" s="15"/>
      <c r="AL54" s="16"/>
      <c r="AM54" s="15"/>
      <c r="AN54" s="16"/>
      <c r="AO54" s="15"/>
      <c r="AP54" s="16"/>
      <c r="AQ54" s="15"/>
      <c r="AR54"/>
      <c r="AS54"/>
    </row>
    <row r="55" spans="1:45" s="2" customFormat="1" outlineLevel="1" x14ac:dyDescent="0.25">
      <c r="A55" s="17" t="s">
        <v>154</v>
      </c>
      <c r="B55" s="17" t="s">
        <v>154</v>
      </c>
      <c r="C55" s="18" t="s">
        <v>155</v>
      </c>
      <c r="D55" s="6"/>
      <c r="E55" s="6"/>
      <c r="F55" s="19"/>
      <c r="G55" s="8"/>
      <c r="I55" s="16"/>
      <c r="J55" s="15"/>
      <c r="K55" s="16"/>
      <c r="L55" s="15"/>
      <c r="M55" s="16"/>
      <c r="N55" s="15"/>
      <c r="O55" s="16"/>
      <c r="P55" s="15"/>
      <c r="Q55" s="16"/>
      <c r="R55" s="15"/>
      <c r="S55" s="16"/>
      <c r="T55" s="15"/>
      <c r="U55" s="16"/>
      <c r="V55" s="15"/>
      <c r="W55" s="16"/>
      <c r="X55" s="15"/>
      <c r="Y55" s="16"/>
      <c r="Z55" s="15"/>
      <c r="AA55" s="16"/>
      <c r="AB55" s="15"/>
      <c r="AC55" s="16"/>
      <c r="AD55" s="15"/>
      <c r="AE55" s="9"/>
      <c r="AF55" s="16"/>
      <c r="AG55" s="15"/>
      <c r="AH55" s="16"/>
      <c r="AI55" s="15"/>
      <c r="AJ55" s="16"/>
      <c r="AK55" s="15"/>
      <c r="AL55" s="16"/>
      <c r="AM55" s="15"/>
      <c r="AN55" s="16"/>
      <c r="AO55" s="15"/>
      <c r="AP55" s="16"/>
      <c r="AQ55" s="15"/>
      <c r="AR55"/>
      <c r="AS55"/>
    </row>
    <row r="56" spans="1:45" s="2" customFormat="1" ht="102" outlineLevel="1" x14ac:dyDescent="0.25">
      <c r="A56" s="10" t="s">
        <v>156</v>
      </c>
      <c r="B56" s="10" t="s">
        <v>157</v>
      </c>
      <c r="C56" s="11" t="s">
        <v>158</v>
      </c>
      <c r="D56" s="12" t="s">
        <v>43</v>
      </c>
      <c r="E56" s="13">
        <v>146868.71896775</v>
      </c>
      <c r="F56" s="14">
        <v>69.349999999999994</v>
      </c>
      <c r="G56" s="15">
        <f t="shared" ref="G56:G66" si="4">ROUND(F56*E56,0)</f>
        <v>10185346</v>
      </c>
      <c r="I56" s="16"/>
      <c r="J56" s="15"/>
      <c r="K56" s="16"/>
      <c r="L56" s="15"/>
      <c r="M56" s="16"/>
      <c r="N56" s="15"/>
      <c r="O56" s="16"/>
      <c r="P56" s="15"/>
      <c r="Q56" s="16"/>
      <c r="R56" s="15"/>
      <c r="S56" s="16"/>
      <c r="T56" s="15"/>
      <c r="U56" s="16"/>
      <c r="V56" s="15"/>
      <c r="W56" s="16"/>
      <c r="X56" s="15"/>
      <c r="Y56" s="16"/>
      <c r="Z56" s="15"/>
      <c r="AA56" s="16"/>
      <c r="AB56" s="15"/>
      <c r="AC56" s="16"/>
      <c r="AD56" s="15"/>
      <c r="AE56" s="9"/>
      <c r="AF56" s="16"/>
      <c r="AG56" s="15"/>
      <c r="AH56" s="16"/>
      <c r="AI56" s="15"/>
      <c r="AJ56" s="16"/>
      <c r="AK56" s="15"/>
      <c r="AL56" s="16"/>
      <c r="AM56" s="15"/>
      <c r="AN56" s="16"/>
      <c r="AO56" s="15"/>
      <c r="AP56" s="16"/>
      <c r="AQ56" s="15"/>
      <c r="AR56"/>
      <c r="AS56"/>
    </row>
    <row r="57" spans="1:45" s="2" customFormat="1" ht="76.5" outlineLevel="1" x14ac:dyDescent="0.25">
      <c r="A57" s="10" t="s">
        <v>159</v>
      </c>
      <c r="B57" s="10" t="s">
        <v>160</v>
      </c>
      <c r="C57" s="11" t="s">
        <v>161</v>
      </c>
      <c r="D57" s="12" t="s">
        <v>43</v>
      </c>
      <c r="E57" s="21">
        <v>294732.56064516137</v>
      </c>
      <c r="F57" s="14">
        <v>188.1866</v>
      </c>
      <c r="G57" s="15">
        <f t="shared" si="4"/>
        <v>55464718</v>
      </c>
      <c r="I57" s="16"/>
      <c r="J57" s="15"/>
      <c r="K57" s="16"/>
      <c r="L57" s="15"/>
      <c r="M57" s="16"/>
      <c r="N57" s="15"/>
      <c r="O57" s="16"/>
      <c r="P57" s="15"/>
      <c r="Q57" s="16"/>
      <c r="R57" s="15"/>
      <c r="S57" s="16"/>
      <c r="T57" s="15"/>
      <c r="U57" s="16"/>
      <c r="V57" s="15"/>
      <c r="W57" s="16"/>
      <c r="X57" s="15"/>
      <c r="Y57" s="16"/>
      <c r="Z57" s="15"/>
      <c r="AA57" s="16"/>
      <c r="AB57" s="15"/>
      <c r="AC57" s="16"/>
      <c r="AD57" s="15"/>
      <c r="AE57" s="9"/>
      <c r="AF57" s="16"/>
      <c r="AG57" s="15"/>
      <c r="AH57" s="16"/>
      <c r="AI57" s="15"/>
      <c r="AJ57" s="16"/>
      <c r="AK57" s="15"/>
      <c r="AL57" s="16"/>
      <c r="AM57" s="15"/>
      <c r="AN57" s="16"/>
      <c r="AO57" s="15"/>
      <c r="AP57" s="16"/>
      <c r="AQ57" s="15"/>
      <c r="AR57"/>
      <c r="AS57"/>
    </row>
    <row r="58" spans="1:45" s="2" customFormat="1" ht="51" outlineLevel="1" x14ac:dyDescent="0.25">
      <c r="A58" s="10" t="s">
        <v>162</v>
      </c>
      <c r="B58" s="10" t="s">
        <v>163</v>
      </c>
      <c r="C58" s="11" t="s">
        <v>164</v>
      </c>
      <c r="D58" s="12" t="s">
        <v>30</v>
      </c>
      <c r="E58" s="13">
        <v>117523</v>
      </c>
      <c r="F58" s="14">
        <v>92.949999999999989</v>
      </c>
      <c r="G58" s="15">
        <f t="shared" si="4"/>
        <v>10923763</v>
      </c>
      <c r="I58" s="16"/>
      <c r="J58" s="15"/>
      <c r="K58" s="16"/>
      <c r="L58" s="15"/>
      <c r="M58" s="16"/>
      <c r="N58" s="15"/>
      <c r="O58" s="16"/>
      <c r="P58" s="15"/>
      <c r="Q58" s="16"/>
      <c r="R58" s="15"/>
      <c r="S58" s="16"/>
      <c r="T58" s="15"/>
      <c r="U58" s="16"/>
      <c r="V58" s="15"/>
      <c r="W58" s="16"/>
      <c r="X58" s="15"/>
      <c r="Y58" s="16"/>
      <c r="Z58" s="15"/>
      <c r="AA58" s="16"/>
      <c r="AB58" s="15"/>
      <c r="AC58" s="16"/>
      <c r="AD58" s="15"/>
      <c r="AE58" s="9"/>
      <c r="AF58" s="16"/>
      <c r="AG58" s="15"/>
      <c r="AH58" s="16"/>
      <c r="AI58" s="15"/>
      <c r="AJ58" s="16"/>
      <c r="AK58" s="15"/>
      <c r="AL58" s="16"/>
      <c r="AM58" s="15"/>
      <c r="AN58" s="16"/>
      <c r="AO58" s="15"/>
      <c r="AP58" s="16"/>
      <c r="AQ58" s="15"/>
      <c r="AR58"/>
      <c r="AS58"/>
    </row>
    <row r="59" spans="1:45" s="2" customFormat="1" ht="63.75" outlineLevel="1" x14ac:dyDescent="0.25">
      <c r="A59" s="10" t="s">
        <v>165</v>
      </c>
      <c r="B59" s="10" t="s">
        <v>166</v>
      </c>
      <c r="C59" s="11" t="s">
        <v>167</v>
      </c>
      <c r="D59" s="12" t="s">
        <v>30</v>
      </c>
      <c r="E59" s="13">
        <v>212773</v>
      </c>
      <c r="F59" s="14">
        <v>25.720000000000002</v>
      </c>
      <c r="G59" s="15">
        <f t="shared" si="4"/>
        <v>5472522</v>
      </c>
      <c r="I59" s="16"/>
      <c r="J59" s="15"/>
      <c r="K59" s="16"/>
      <c r="L59" s="15"/>
      <c r="M59" s="16"/>
      <c r="N59" s="15"/>
      <c r="O59" s="16"/>
      <c r="P59" s="15"/>
      <c r="Q59" s="16"/>
      <c r="R59" s="15"/>
      <c r="S59" s="16"/>
      <c r="T59" s="15"/>
      <c r="U59" s="16"/>
      <c r="V59" s="15"/>
      <c r="W59" s="16"/>
      <c r="X59" s="15"/>
      <c r="Y59" s="16"/>
      <c r="Z59" s="15"/>
      <c r="AA59" s="16"/>
      <c r="AB59" s="15"/>
      <c r="AC59" s="16"/>
      <c r="AD59" s="15"/>
      <c r="AE59" s="9"/>
      <c r="AF59" s="16"/>
      <c r="AG59" s="15"/>
      <c r="AH59" s="16"/>
      <c r="AI59" s="15"/>
      <c r="AJ59" s="16"/>
      <c r="AK59" s="15"/>
      <c r="AL59" s="16"/>
      <c r="AM59" s="15"/>
      <c r="AN59" s="16"/>
      <c r="AO59" s="15"/>
      <c r="AP59" s="16"/>
      <c r="AQ59" s="15"/>
      <c r="AR59"/>
      <c r="AS59"/>
    </row>
    <row r="60" spans="1:45" s="2" customFormat="1" ht="63.75" outlineLevel="1" x14ac:dyDescent="0.25">
      <c r="A60" s="10" t="s">
        <v>168</v>
      </c>
      <c r="B60" s="10" t="s">
        <v>169</v>
      </c>
      <c r="C60" s="11" t="s">
        <v>170</v>
      </c>
      <c r="D60" s="12" t="s">
        <v>30</v>
      </c>
      <c r="E60" s="13">
        <v>49947</v>
      </c>
      <c r="F60" s="14">
        <v>24.229999999999997</v>
      </c>
      <c r="G60" s="15">
        <f t="shared" si="4"/>
        <v>1210216</v>
      </c>
      <c r="I60" s="16"/>
      <c r="J60" s="15"/>
      <c r="K60" s="16"/>
      <c r="L60" s="15"/>
      <c r="M60" s="16"/>
      <c r="N60" s="15"/>
      <c r="O60" s="16"/>
      <c r="P60" s="15"/>
      <c r="Q60" s="16"/>
      <c r="R60" s="15"/>
      <c r="S60" s="16"/>
      <c r="T60" s="15"/>
      <c r="U60" s="16"/>
      <c r="V60" s="15"/>
      <c r="W60" s="16"/>
      <c r="X60" s="15"/>
      <c r="Y60" s="16"/>
      <c r="Z60" s="15"/>
      <c r="AA60" s="16"/>
      <c r="AB60" s="15"/>
      <c r="AC60" s="16"/>
      <c r="AD60" s="15"/>
      <c r="AE60" s="9"/>
      <c r="AF60" s="16"/>
      <c r="AG60" s="15"/>
      <c r="AH60" s="16"/>
      <c r="AI60" s="15"/>
      <c r="AJ60" s="16"/>
      <c r="AK60" s="15"/>
      <c r="AL60" s="16"/>
      <c r="AM60" s="15"/>
      <c r="AN60" s="16"/>
      <c r="AO60" s="15"/>
      <c r="AP60" s="16"/>
      <c r="AQ60" s="15"/>
      <c r="AR60"/>
      <c r="AS60"/>
    </row>
    <row r="61" spans="1:45" s="2" customFormat="1" ht="89.25" outlineLevel="1" x14ac:dyDescent="0.25">
      <c r="A61" s="10" t="s">
        <v>171</v>
      </c>
      <c r="B61" s="10" t="s">
        <v>172</v>
      </c>
      <c r="C61" s="11" t="s">
        <v>173</v>
      </c>
      <c r="D61" s="12" t="s">
        <v>43</v>
      </c>
      <c r="E61" s="13">
        <v>86131.987692307681</v>
      </c>
      <c r="F61" s="14">
        <v>55.199999999999996</v>
      </c>
      <c r="G61" s="15">
        <f t="shared" si="4"/>
        <v>4754486</v>
      </c>
      <c r="I61" s="16"/>
      <c r="J61" s="15"/>
      <c r="K61" s="16"/>
      <c r="L61" s="15"/>
      <c r="M61" s="16"/>
      <c r="N61" s="15"/>
      <c r="O61" s="16"/>
      <c r="P61" s="15"/>
      <c r="Q61" s="16"/>
      <c r="R61" s="15"/>
      <c r="S61" s="16"/>
      <c r="T61" s="15"/>
      <c r="U61" s="16"/>
      <c r="V61" s="15"/>
      <c r="W61" s="16"/>
      <c r="X61" s="15"/>
      <c r="Y61" s="16"/>
      <c r="Z61" s="15"/>
      <c r="AA61" s="16"/>
      <c r="AB61" s="15"/>
      <c r="AC61" s="16"/>
      <c r="AD61" s="15"/>
      <c r="AE61" s="9"/>
      <c r="AF61" s="16"/>
      <c r="AG61" s="15"/>
      <c r="AH61" s="16"/>
      <c r="AI61" s="15"/>
      <c r="AJ61" s="16"/>
      <c r="AK61" s="15"/>
      <c r="AL61" s="16"/>
      <c r="AM61" s="15"/>
      <c r="AN61" s="16"/>
      <c r="AO61" s="15"/>
      <c r="AP61" s="16"/>
      <c r="AQ61" s="15"/>
      <c r="AR61"/>
      <c r="AS61"/>
    </row>
    <row r="62" spans="1:45" s="2" customFormat="1" ht="89.25" outlineLevel="1" x14ac:dyDescent="0.25">
      <c r="A62" s="10" t="s">
        <v>174</v>
      </c>
      <c r="B62" s="10" t="s">
        <v>175</v>
      </c>
      <c r="C62" s="11" t="s">
        <v>176</v>
      </c>
      <c r="D62" s="12" t="s">
        <v>43</v>
      </c>
      <c r="E62" s="13">
        <v>112543.30605982906</v>
      </c>
      <c r="F62" s="14">
        <v>92.191199999999995</v>
      </c>
      <c r="G62" s="15">
        <f t="shared" si="4"/>
        <v>10375502</v>
      </c>
      <c r="I62" s="16"/>
      <c r="J62" s="15"/>
      <c r="K62" s="16"/>
      <c r="L62" s="15"/>
      <c r="M62" s="16"/>
      <c r="N62" s="15"/>
      <c r="O62" s="16"/>
      <c r="P62" s="15"/>
      <c r="Q62" s="16"/>
      <c r="R62" s="15"/>
      <c r="S62" s="16"/>
      <c r="T62" s="15"/>
      <c r="U62" s="16"/>
      <c r="V62" s="15"/>
      <c r="W62" s="16"/>
      <c r="X62" s="15"/>
      <c r="Y62" s="16"/>
      <c r="Z62" s="15"/>
      <c r="AA62" s="16"/>
      <c r="AB62" s="15"/>
      <c r="AC62" s="16"/>
      <c r="AD62" s="15"/>
      <c r="AE62" s="9"/>
      <c r="AF62" s="16"/>
      <c r="AG62" s="15"/>
      <c r="AH62" s="16"/>
      <c r="AI62" s="15"/>
      <c r="AJ62" s="16"/>
      <c r="AK62" s="15"/>
      <c r="AL62" s="16"/>
      <c r="AM62" s="15"/>
      <c r="AN62" s="16"/>
      <c r="AO62" s="15"/>
      <c r="AP62" s="16"/>
      <c r="AQ62" s="15"/>
      <c r="AR62"/>
      <c r="AS62"/>
    </row>
    <row r="63" spans="1:45" s="2" customFormat="1" ht="38.25" outlineLevel="1" x14ac:dyDescent="0.25">
      <c r="A63" s="10" t="s">
        <v>177</v>
      </c>
      <c r="B63" s="10" t="s">
        <v>178</v>
      </c>
      <c r="C63" s="11" t="s">
        <v>179</v>
      </c>
      <c r="D63" s="12" t="s">
        <v>39</v>
      </c>
      <c r="E63" s="13">
        <v>61886</v>
      </c>
      <c r="F63" s="14">
        <v>38</v>
      </c>
      <c r="G63" s="15">
        <f t="shared" si="4"/>
        <v>2351668</v>
      </c>
      <c r="I63" s="16"/>
      <c r="J63" s="15"/>
      <c r="K63" s="16"/>
      <c r="L63" s="15"/>
      <c r="M63" s="16"/>
      <c r="N63" s="15"/>
      <c r="O63" s="16"/>
      <c r="P63" s="15"/>
      <c r="Q63" s="16"/>
      <c r="R63" s="15"/>
      <c r="S63" s="16"/>
      <c r="T63" s="15"/>
      <c r="U63" s="16"/>
      <c r="V63" s="15"/>
      <c r="W63" s="16"/>
      <c r="X63" s="15"/>
      <c r="Y63" s="16"/>
      <c r="Z63" s="15"/>
      <c r="AA63" s="16"/>
      <c r="AB63" s="15"/>
      <c r="AC63" s="16"/>
      <c r="AD63" s="15"/>
      <c r="AE63" s="9"/>
      <c r="AF63" s="16"/>
      <c r="AG63" s="15"/>
      <c r="AH63" s="16"/>
      <c r="AI63" s="15"/>
      <c r="AJ63" s="16"/>
      <c r="AK63" s="15"/>
      <c r="AL63" s="16"/>
      <c r="AM63" s="15"/>
      <c r="AN63" s="16"/>
      <c r="AO63" s="15"/>
      <c r="AP63" s="16"/>
      <c r="AQ63" s="15"/>
      <c r="AR63"/>
      <c r="AS63"/>
    </row>
    <row r="64" spans="1:45" s="2" customFormat="1" ht="63.75" outlineLevel="1" x14ac:dyDescent="0.25">
      <c r="A64" s="10" t="s">
        <v>166</v>
      </c>
      <c r="B64" s="10" t="s">
        <v>162</v>
      </c>
      <c r="C64" s="11" t="s">
        <v>180</v>
      </c>
      <c r="D64" s="12" t="s">
        <v>43</v>
      </c>
      <c r="E64" s="13">
        <v>92850</v>
      </c>
      <c r="F64" s="14">
        <v>20</v>
      </c>
      <c r="G64" s="15">
        <f t="shared" si="4"/>
        <v>1857000</v>
      </c>
      <c r="I64" s="16"/>
      <c r="J64" s="15"/>
      <c r="K64" s="16"/>
      <c r="L64" s="15"/>
      <c r="M64" s="16"/>
      <c r="N64" s="15"/>
      <c r="O64" s="16"/>
      <c r="P64" s="15"/>
      <c r="Q64" s="16"/>
      <c r="R64" s="15"/>
      <c r="S64" s="16"/>
      <c r="T64" s="15"/>
      <c r="U64" s="16"/>
      <c r="V64" s="15"/>
      <c r="W64" s="16"/>
      <c r="X64" s="15"/>
      <c r="Y64" s="16"/>
      <c r="Z64" s="15"/>
      <c r="AA64" s="16"/>
      <c r="AB64" s="15"/>
      <c r="AC64" s="16"/>
      <c r="AD64" s="15"/>
      <c r="AE64" s="9"/>
      <c r="AF64" s="16"/>
      <c r="AG64" s="15"/>
      <c r="AH64" s="16"/>
      <c r="AI64" s="15"/>
      <c r="AJ64" s="16"/>
      <c r="AK64" s="15"/>
      <c r="AL64" s="16"/>
      <c r="AM64" s="15"/>
      <c r="AN64" s="16"/>
      <c r="AO64" s="15"/>
      <c r="AP64" s="16"/>
      <c r="AQ64" s="15"/>
      <c r="AR64"/>
      <c r="AS64"/>
    </row>
    <row r="65" spans="1:45" s="2" customFormat="1" ht="51" outlineLevel="1" x14ac:dyDescent="0.25">
      <c r="A65" s="10" t="s">
        <v>181</v>
      </c>
      <c r="B65" s="10" t="s">
        <v>182</v>
      </c>
      <c r="C65" s="11" t="s">
        <v>183</v>
      </c>
      <c r="D65" s="12" t="s">
        <v>30</v>
      </c>
      <c r="E65" s="13">
        <v>66751</v>
      </c>
      <c r="F65" s="14">
        <v>2</v>
      </c>
      <c r="G65" s="15">
        <f t="shared" si="4"/>
        <v>133502</v>
      </c>
      <c r="I65" s="16"/>
      <c r="J65" s="15"/>
      <c r="K65" s="16"/>
      <c r="L65" s="15"/>
      <c r="M65" s="16"/>
      <c r="N65" s="15"/>
      <c r="O65" s="16"/>
      <c r="P65" s="15"/>
      <c r="Q65" s="16"/>
      <c r="R65" s="15"/>
      <c r="S65" s="16"/>
      <c r="T65" s="15"/>
      <c r="U65" s="16"/>
      <c r="V65" s="15"/>
      <c r="W65" s="16"/>
      <c r="X65" s="15"/>
      <c r="Y65" s="16"/>
      <c r="Z65" s="15"/>
      <c r="AA65" s="16"/>
      <c r="AB65" s="15"/>
      <c r="AC65" s="16"/>
      <c r="AD65" s="15"/>
      <c r="AE65" s="9"/>
      <c r="AF65" s="16"/>
      <c r="AG65" s="15"/>
      <c r="AH65" s="16"/>
      <c r="AI65" s="15"/>
      <c r="AJ65" s="16"/>
      <c r="AK65" s="15"/>
      <c r="AL65" s="16"/>
      <c r="AM65" s="15"/>
      <c r="AN65" s="16"/>
      <c r="AO65" s="15"/>
      <c r="AP65" s="16"/>
      <c r="AQ65" s="15"/>
      <c r="AR65"/>
      <c r="AS65"/>
    </row>
    <row r="66" spans="1:45" s="2" customFormat="1" ht="89.25" outlineLevel="1" x14ac:dyDescent="0.25">
      <c r="A66" s="10" t="s">
        <v>184</v>
      </c>
      <c r="B66" s="10" t="s">
        <v>185</v>
      </c>
      <c r="C66" s="11" t="s">
        <v>186</v>
      </c>
      <c r="D66" s="12" t="s">
        <v>43</v>
      </c>
      <c r="E66" s="13">
        <v>128047</v>
      </c>
      <c r="F66" s="14">
        <v>133.47820000000002</v>
      </c>
      <c r="G66" s="15">
        <f t="shared" si="4"/>
        <v>17091483</v>
      </c>
      <c r="I66" s="16"/>
      <c r="J66" s="15"/>
      <c r="K66" s="16"/>
      <c r="L66" s="15"/>
      <c r="M66" s="16"/>
      <c r="N66" s="15"/>
      <c r="O66" s="16"/>
      <c r="P66" s="15"/>
      <c r="Q66" s="16"/>
      <c r="R66" s="15"/>
      <c r="S66" s="16"/>
      <c r="T66" s="15"/>
      <c r="U66" s="16"/>
      <c r="V66" s="15"/>
      <c r="W66" s="16"/>
      <c r="X66" s="15"/>
      <c r="Y66" s="16"/>
      <c r="Z66" s="15"/>
      <c r="AA66" s="16"/>
      <c r="AB66" s="15"/>
      <c r="AC66" s="16"/>
      <c r="AD66" s="15"/>
      <c r="AE66" s="9"/>
      <c r="AF66" s="16"/>
      <c r="AG66" s="15"/>
      <c r="AH66" s="16"/>
      <c r="AI66" s="15"/>
      <c r="AJ66" s="16"/>
      <c r="AK66" s="15"/>
      <c r="AL66" s="16"/>
      <c r="AM66" s="15"/>
      <c r="AN66" s="16"/>
      <c r="AO66" s="15"/>
      <c r="AP66" s="16"/>
      <c r="AQ66" s="15"/>
      <c r="AR66"/>
      <c r="AS66"/>
    </row>
    <row r="67" spans="1:45" s="2" customFormat="1" outlineLevel="1" x14ac:dyDescent="0.25">
      <c r="A67" s="17" t="s">
        <v>187</v>
      </c>
      <c r="B67" s="17" t="s">
        <v>125</v>
      </c>
      <c r="C67" s="18" t="s">
        <v>188</v>
      </c>
      <c r="D67" s="6"/>
      <c r="E67" s="6"/>
      <c r="F67" s="19"/>
      <c r="G67" s="8"/>
      <c r="I67" s="16"/>
      <c r="J67" s="15"/>
      <c r="K67" s="16"/>
      <c r="L67" s="15"/>
      <c r="M67" s="16"/>
      <c r="N67" s="15"/>
      <c r="O67" s="16"/>
      <c r="P67" s="15"/>
      <c r="Q67" s="16"/>
      <c r="R67" s="15"/>
      <c r="S67" s="16"/>
      <c r="T67" s="15"/>
      <c r="U67" s="16"/>
      <c r="V67" s="15"/>
      <c r="W67" s="16"/>
      <c r="X67" s="15"/>
      <c r="Y67" s="16"/>
      <c r="Z67" s="15"/>
      <c r="AA67" s="16"/>
      <c r="AB67" s="15"/>
      <c r="AC67" s="16"/>
      <c r="AD67" s="15"/>
      <c r="AE67" s="9"/>
      <c r="AF67" s="16"/>
      <c r="AG67" s="15"/>
      <c r="AH67" s="16"/>
      <c r="AI67" s="15"/>
      <c r="AJ67" s="16"/>
      <c r="AK67" s="15"/>
      <c r="AL67" s="16"/>
      <c r="AM67" s="15"/>
      <c r="AN67" s="16"/>
      <c r="AO67" s="15"/>
      <c r="AP67" s="16"/>
      <c r="AQ67" s="15"/>
      <c r="AR67"/>
      <c r="AS67"/>
    </row>
    <row r="68" spans="1:45" s="2" customFormat="1" ht="63.75" outlineLevel="1" x14ac:dyDescent="0.25">
      <c r="A68" s="10" t="s">
        <v>189</v>
      </c>
      <c r="B68" s="10" t="s">
        <v>151</v>
      </c>
      <c r="C68" s="11" t="s">
        <v>190</v>
      </c>
      <c r="D68" s="12" t="s">
        <v>43</v>
      </c>
      <c r="E68" s="13">
        <v>116999</v>
      </c>
      <c r="F68" s="14">
        <v>28.2</v>
      </c>
      <c r="G68" s="15">
        <f t="shared" ref="G68:G73" si="5">ROUND(F68*E68,0)</f>
        <v>3299372</v>
      </c>
      <c r="I68" s="16"/>
      <c r="J68" s="15"/>
      <c r="K68" s="16"/>
      <c r="L68" s="15"/>
      <c r="M68" s="16"/>
      <c r="N68" s="15"/>
      <c r="O68" s="16"/>
      <c r="P68" s="15"/>
      <c r="Q68" s="16"/>
      <c r="R68" s="15"/>
      <c r="S68" s="16"/>
      <c r="T68" s="15"/>
      <c r="U68" s="16"/>
      <c r="V68" s="15"/>
      <c r="W68" s="16"/>
      <c r="X68" s="15"/>
      <c r="Y68" s="16"/>
      <c r="Z68" s="15"/>
      <c r="AA68" s="16"/>
      <c r="AB68" s="15"/>
      <c r="AC68" s="16"/>
      <c r="AD68" s="15"/>
      <c r="AE68" s="9"/>
      <c r="AF68" s="16"/>
      <c r="AG68" s="15"/>
      <c r="AH68" s="16"/>
      <c r="AI68" s="15"/>
      <c r="AJ68" s="16"/>
      <c r="AK68" s="15"/>
      <c r="AL68" s="16"/>
      <c r="AM68" s="15"/>
      <c r="AN68" s="16"/>
      <c r="AO68" s="15"/>
      <c r="AP68" s="16"/>
      <c r="AQ68" s="15"/>
      <c r="AR68"/>
      <c r="AS68"/>
    </row>
    <row r="69" spans="1:45" s="2" customFormat="1" ht="89.25" outlineLevel="1" x14ac:dyDescent="0.25">
      <c r="A69" s="10" t="s">
        <v>191</v>
      </c>
      <c r="B69" s="10" t="s">
        <v>145</v>
      </c>
      <c r="C69" s="11" t="s">
        <v>192</v>
      </c>
      <c r="D69" s="12" t="s">
        <v>43</v>
      </c>
      <c r="E69" s="13">
        <v>122540</v>
      </c>
      <c r="F69" s="14">
        <v>19.649999999999999</v>
      </c>
      <c r="G69" s="15">
        <f t="shared" si="5"/>
        <v>2407911</v>
      </c>
      <c r="I69" s="16"/>
      <c r="J69" s="15"/>
      <c r="K69" s="16"/>
      <c r="L69" s="15"/>
      <c r="M69" s="16"/>
      <c r="N69" s="15"/>
      <c r="O69" s="16"/>
      <c r="P69" s="15"/>
      <c r="Q69" s="16"/>
      <c r="R69" s="15"/>
      <c r="S69" s="16"/>
      <c r="T69" s="15"/>
      <c r="U69" s="16"/>
      <c r="V69" s="15"/>
      <c r="W69" s="16"/>
      <c r="X69" s="15"/>
      <c r="Y69" s="16"/>
      <c r="Z69" s="15"/>
      <c r="AA69" s="16"/>
      <c r="AB69" s="15"/>
      <c r="AC69" s="16"/>
      <c r="AD69" s="15"/>
      <c r="AE69" s="9"/>
      <c r="AF69" s="16"/>
      <c r="AG69" s="15"/>
      <c r="AH69" s="16"/>
      <c r="AI69" s="15"/>
      <c r="AJ69" s="16"/>
      <c r="AK69" s="15"/>
      <c r="AL69" s="16"/>
      <c r="AM69" s="15"/>
      <c r="AN69" s="16"/>
      <c r="AO69" s="15"/>
      <c r="AP69" s="16"/>
      <c r="AQ69" s="15"/>
      <c r="AR69"/>
      <c r="AS69"/>
    </row>
    <row r="70" spans="1:45" s="2" customFormat="1" ht="76.5" outlineLevel="1" x14ac:dyDescent="0.25">
      <c r="A70" s="10" t="s">
        <v>193</v>
      </c>
      <c r="B70" s="10" t="s">
        <v>194</v>
      </c>
      <c r="C70" s="11" t="s">
        <v>195</v>
      </c>
      <c r="D70" s="12" t="s">
        <v>43</v>
      </c>
      <c r="E70" s="13">
        <v>151183</v>
      </c>
      <c r="F70" s="14">
        <v>20</v>
      </c>
      <c r="G70" s="15">
        <f t="shared" si="5"/>
        <v>3023660</v>
      </c>
      <c r="I70" s="16"/>
      <c r="J70" s="15"/>
      <c r="K70" s="16"/>
      <c r="L70" s="15"/>
      <c r="M70" s="16"/>
      <c r="N70" s="15"/>
      <c r="O70" s="16"/>
      <c r="P70" s="15"/>
      <c r="Q70" s="16"/>
      <c r="R70" s="15"/>
      <c r="S70" s="16"/>
      <c r="T70" s="15"/>
      <c r="U70" s="16"/>
      <c r="V70" s="15"/>
      <c r="W70" s="16"/>
      <c r="X70" s="15"/>
      <c r="Y70" s="16"/>
      <c r="Z70" s="15"/>
      <c r="AA70" s="16"/>
      <c r="AB70" s="15"/>
      <c r="AC70" s="16"/>
      <c r="AD70" s="15"/>
      <c r="AE70" s="9"/>
      <c r="AF70" s="16"/>
      <c r="AG70" s="15"/>
      <c r="AH70" s="16"/>
      <c r="AI70" s="15"/>
      <c r="AJ70" s="16"/>
      <c r="AK70" s="15"/>
      <c r="AL70" s="16"/>
      <c r="AM70" s="15"/>
      <c r="AN70" s="16"/>
      <c r="AO70" s="15"/>
      <c r="AP70" s="16"/>
      <c r="AQ70" s="15"/>
      <c r="AR70"/>
      <c r="AS70"/>
    </row>
    <row r="71" spans="1:45" s="2" customFormat="1" ht="89.25" outlineLevel="1" x14ac:dyDescent="0.25">
      <c r="A71" s="10" t="s">
        <v>196</v>
      </c>
      <c r="B71" s="10" t="s">
        <v>197</v>
      </c>
      <c r="C71" s="11" t="s">
        <v>198</v>
      </c>
      <c r="D71" s="12" t="s">
        <v>43</v>
      </c>
      <c r="E71" s="13">
        <v>271555</v>
      </c>
      <c r="F71" s="14">
        <v>15</v>
      </c>
      <c r="G71" s="15">
        <f t="shared" si="5"/>
        <v>4073325</v>
      </c>
      <c r="I71" s="16"/>
      <c r="J71" s="15"/>
      <c r="K71" s="16"/>
      <c r="L71" s="15"/>
      <c r="M71" s="16"/>
      <c r="N71" s="15"/>
      <c r="O71" s="16"/>
      <c r="P71" s="15"/>
      <c r="Q71" s="16"/>
      <c r="R71" s="15"/>
      <c r="S71" s="16"/>
      <c r="T71" s="15"/>
      <c r="U71" s="16"/>
      <c r="V71" s="15"/>
      <c r="W71" s="16"/>
      <c r="X71" s="15"/>
      <c r="Y71" s="16"/>
      <c r="Z71" s="15"/>
      <c r="AA71" s="16"/>
      <c r="AB71" s="15"/>
      <c r="AC71" s="16"/>
      <c r="AD71" s="15"/>
      <c r="AE71" s="9"/>
      <c r="AF71" s="16"/>
      <c r="AG71" s="15"/>
      <c r="AH71" s="16"/>
      <c r="AI71" s="15"/>
      <c r="AJ71" s="16"/>
      <c r="AK71" s="15"/>
      <c r="AL71" s="16"/>
      <c r="AM71" s="15"/>
      <c r="AN71" s="16"/>
      <c r="AO71" s="15"/>
      <c r="AP71" s="16"/>
      <c r="AQ71" s="15"/>
      <c r="AR71"/>
      <c r="AS71"/>
    </row>
    <row r="72" spans="1:45" s="2" customFormat="1" ht="63.75" outlineLevel="1" x14ac:dyDescent="0.25">
      <c r="A72" s="10" t="s">
        <v>199</v>
      </c>
      <c r="B72" s="10" t="s">
        <v>128</v>
      </c>
      <c r="C72" s="11" t="s">
        <v>200</v>
      </c>
      <c r="D72" s="12" t="s">
        <v>43</v>
      </c>
      <c r="E72" s="13">
        <v>186409</v>
      </c>
      <c r="F72" s="14">
        <v>55.86</v>
      </c>
      <c r="G72" s="15">
        <f t="shared" si="5"/>
        <v>10412807</v>
      </c>
      <c r="I72" s="16"/>
      <c r="J72" s="15"/>
      <c r="K72" s="16"/>
      <c r="L72" s="15"/>
      <c r="M72" s="16"/>
      <c r="N72" s="15"/>
      <c r="O72" s="16"/>
      <c r="P72" s="15"/>
      <c r="Q72" s="16"/>
      <c r="R72" s="15"/>
      <c r="S72" s="16"/>
      <c r="T72" s="15"/>
      <c r="U72" s="16"/>
      <c r="V72" s="15"/>
      <c r="W72" s="16"/>
      <c r="X72" s="15"/>
      <c r="Y72" s="16"/>
      <c r="Z72" s="15"/>
      <c r="AA72" s="16"/>
      <c r="AB72" s="15"/>
      <c r="AC72" s="16"/>
      <c r="AD72" s="15"/>
      <c r="AE72" s="9"/>
      <c r="AF72" s="16"/>
      <c r="AG72" s="15"/>
      <c r="AH72" s="16"/>
      <c r="AI72" s="15"/>
      <c r="AJ72" s="16"/>
      <c r="AK72" s="15"/>
      <c r="AL72" s="16"/>
      <c r="AM72" s="15"/>
      <c r="AN72" s="16"/>
      <c r="AO72" s="15"/>
      <c r="AP72" s="16"/>
      <c r="AQ72" s="15"/>
      <c r="AR72"/>
      <c r="AS72"/>
    </row>
    <row r="73" spans="1:45" s="2" customFormat="1" ht="76.5" outlineLevel="1" x14ac:dyDescent="0.25">
      <c r="A73" s="10" t="s">
        <v>201</v>
      </c>
      <c r="B73" s="10" t="s">
        <v>202</v>
      </c>
      <c r="C73" s="11" t="s">
        <v>203</v>
      </c>
      <c r="D73" s="12" t="s">
        <v>43</v>
      </c>
      <c r="E73" s="13">
        <v>422817.15897710714</v>
      </c>
      <c r="F73" s="14">
        <v>10</v>
      </c>
      <c r="G73" s="15">
        <f t="shared" si="5"/>
        <v>4228172</v>
      </c>
      <c r="I73" s="16"/>
      <c r="J73" s="15"/>
      <c r="K73" s="16"/>
      <c r="L73" s="15"/>
      <c r="M73" s="16"/>
      <c r="N73" s="15"/>
      <c r="O73" s="16"/>
      <c r="P73" s="15"/>
      <c r="Q73" s="16"/>
      <c r="R73" s="15"/>
      <c r="S73" s="16"/>
      <c r="T73" s="15"/>
      <c r="U73" s="16"/>
      <c r="V73" s="15"/>
      <c r="W73" s="16"/>
      <c r="X73" s="15"/>
      <c r="Y73" s="16"/>
      <c r="Z73" s="15"/>
      <c r="AA73" s="16"/>
      <c r="AB73" s="15"/>
      <c r="AC73" s="16"/>
      <c r="AD73" s="15"/>
      <c r="AE73" s="9"/>
      <c r="AF73" s="16"/>
      <c r="AG73" s="15"/>
      <c r="AH73" s="16"/>
      <c r="AI73" s="15"/>
      <c r="AJ73" s="16"/>
      <c r="AK73" s="15"/>
      <c r="AL73" s="16"/>
      <c r="AM73" s="15"/>
      <c r="AN73" s="16"/>
      <c r="AO73" s="15"/>
      <c r="AP73" s="16"/>
      <c r="AQ73" s="15"/>
      <c r="AR73"/>
      <c r="AS73"/>
    </row>
    <row r="74" spans="1:45" s="2" customFormat="1" outlineLevel="1" x14ac:dyDescent="0.25">
      <c r="A74" s="17" t="s">
        <v>204</v>
      </c>
      <c r="B74" s="17" t="s">
        <v>204</v>
      </c>
      <c r="C74" s="18" t="s">
        <v>205</v>
      </c>
      <c r="D74" s="6"/>
      <c r="E74" s="6"/>
      <c r="F74" s="19"/>
      <c r="G74" s="8"/>
      <c r="I74" s="16"/>
      <c r="J74" s="15"/>
      <c r="K74" s="16"/>
      <c r="L74" s="15"/>
      <c r="M74" s="16"/>
      <c r="N74" s="15"/>
      <c r="O74" s="16"/>
      <c r="P74" s="15"/>
      <c r="Q74" s="16"/>
      <c r="R74" s="15"/>
      <c r="S74" s="16"/>
      <c r="T74" s="15"/>
      <c r="U74" s="16"/>
      <c r="V74" s="15"/>
      <c r="W74" s="16"/>
      <c r="X74" s="15"/>
      <c r="Y74" s="16"/>
      <c r="Z74" s="15"/>
      <c r="AA74" s="16"/>
      <c r="AB74" s="15"/>
      <c r="AC74" s="16"/>
      <c r="AD74" s="15"/>
      <c r="AE74" s="9"/>
      <c r="AF74" s="16"/>
      <c r="AG74" s="15"/>
      <c r="AH74" s="16"/>
      <c r="AI74" s="15"/>
      <c r="AJ74" s="16"/>
      <c r="AK74" s="15"/>
      <c r="AL74" s="16"/>
      <c r="AM74" s="15"/>
      <c r="AN74" s="16"/>
      <c r="AO74" s="15"/>
      <c r="AP74" s="16"/>
      <c r="AQ74" s="15"/>
      <c r="AR74"/>
      <c r="AS74"/>
    </row>
    <row r="75" spans="1:45" s="2" customFormat="1" ht="89.25" outlineLevel="1" x14ac:dyDescent="0.25">
      <c r="A75" s="10" t="s">
        <v>206</v>
      </c>
      <c r="B75" s="10" t="s">
        <v>206</v>
      </c>
      <c r="C75" s="11" t="s">
        <v>207</v>
      </c>
      <c r="D75" s="12" t="s">
        <v>43</v>
      </c>
      <c r="E75" s="13">
        <v>23994</v>
      </c>
      <c r="F75" s="14">
        <v>627.14200000000005</v>
      </c>
      <c r="G75" s="15">
        <f t="shared" ref="G75:G90" si="6">ROUND(F75*E75,0)</f>
        <v>15047645</v>
      </c>
      <c r="I75" s="16"/>
      <c r="J75" s="15"/>
      <c r="K75" s="16"/>
      <c r="L75" s="15"/>
      <c r="M75" s="16"/>
      <c r="N75" s="15"/>
      <c r="O75" s="16"/>
      <c r="P75" s="15"/>
      <c r="Q75" s="16"/>
      <c r="R75" s="15"/>
      <c r="S75" s="16"/>
      <c r="T75" s="15"/>
      <c r="U75" s="16"/>
      <c r="V75" s="15"/>
      <c r="W75" s="16"/>
      <c r="X75" s="15"/>
      <c r="Y75" s="16"/>
      <c r="Z75" s="15"/>
      <c r="AA75" s="16"/>
      <c r="AB75" s="15"/>
      <c r="AC75" s="16"/>
      <c r="AD75" s="15"/>
      <c r="AE75" s="9"/>
      <c r="AF75" s="16"/>
      <c r="AG75" s="15"/>
      <c r="AH75" s="16"/>
      <c r="AI75" s="15"/>
      <c r="AJ75" s="16"/>
      <c r="AK75" s="15"/>
      <c r="AL75" s="16"/>
      <c r="AM75" s="15"/>
      <c r="AN75" s="16"/>
      <c r="AO75" s="15"/>
      <c r="AP75" s="16"/>
      <c r="AQ75" s="15"/>
      <c r="AR75"/>
      <c r="AS75"/>
    </row>
    <row r="76" spans="1:45" s="2" customFormat="1" ht="89.25" outlineLevel="1" x14ac:dyDescent="0.25">
      <c r="A76" s="10" t="s">
        <v>208</v>
      </c>
      <c r="B76" s="10" t="s">
        <v>208</v>
      </c>
      <c r="C76" s="11" t="s">
        <v>209</v>
      </c>
      <c r="D76" s="12" t="s">
        <v>43</v>
      </c>
      <c r="E76" s="13">
        <v>27457</v>
      </c>
      <c r="F76" s="14">
        <v>597.39</v>
      </c>
      <c r="G76" s="15">
        <f t="shared" si="6"/>
        <v>16402537</v>
      </c>
      <c r="I76" s="16"/>
      <c r="J76" s="15"/>
      <c r="K76" s="16"/>
      <c r="L76" s="15"/>
      <c r="M76" s="16"/>
      <c r="N76" s="15"/>
      <c r="O76" s="16"/>
      <c r="P76" s="15"/>
      <c r="Q76" s="16"/>
      <c r="R76" s="15"/>
      <c r="S76" s="16"/>
      <c r="T76" s="15"/>
      <c r="U76" s="16"/>
      <c r="V76" s="15"/>
      <c r="W76" s="16"/>
      <c r="X76" s="15"/>
      <c r="Y76" s="16"/>
      <c r="Z76" s="15"/>
      <c r="AA76" s="16"/>
      <c r="AB76" s="15"/>
      <c r="AC76" s="16"/>
      <c r="AD76" s="15"/>
      <c r="AE76" s="9"/>
      <c r="AF76" s="16"/>
      <c r="AG76" s="15"/>
      <c r="AH76" s="16"/>
      <c r="AI76" s="15"/>
      <c r="AJ76" s="16"/>
      <c r="AK76" s="15"/>
      <c r="AL76" s="16"/>
      <c r="AM76" s="15"/>
      <c r="AN76" s="16"/>
      <c r="AO76" s="15"/>
      <c r="AP76" s="16"/>
      <c r="AQ76" s="15"/>
      <c r="AR76"/>
      <c r="AS76"/>
    </row>
    <row r="77" spans="1:45" s="2" customFormat="1" ht="102" outlineLevel="1" x14ac:dyDescent="0.25">
      <c r="A77" s="10" t="s">
        <v>210</v>
      </c>
      <c r="B77" s="10" t="s">
        <v>210</v>
      </c>
      <c r="C77" s="11" t="s">
        <v>211</v>
      </c>
      <c r="D77" s="12" t="s">
        <v>43</v>
      </c>
      <c r="E77" s="13">
        <v>30644</v>
      </c>
      <c r="F77" s="14">
        <v>341.98599999999999</v>
      </c>
      <c r="G77" s="15">
        <f t="shared" si="6"/>
        <v>10479819</v>
      </c>
      <c r="I77" s="16"/>
      <c r="J77" s="15"/>
      <c r="K77" s="16"/>
      <c r="L77" s="15"/>
      <c r="M77" s="16"/>
      <c r="N77" s="15"/>
      <c r="O77" s="16"/>
      <c r="P77" s="15"/>
      <c r="Q77" s="16"/>
      <c r="R77" s="15"/>
      <c r="S77" s="16"/>
      <c r="T77" s="15"/>
      <c r="U77" s="16"/>
      <c r="V77" s="15"/>
      <c r="W77" s="16"/>
      <c r="X77" s="15"/>
      <c r="Y77" s="16"/>
      <c r="Z77" s="15"/>
      <c r="AA77" s="16"/>
      <c r="AB77" s="15"/>
      <c r="AC77" s="16"/>
      <c r="AD77" s="15"/>
      <c r="AE77" s="9"/>
      <c r="AF77" s="16"/>
      <c r="AG77" s="15"/>
      <c r="AH77" s="16"/>
      <c r="AI77" s="15"/>
      <c r="AJ77" s="16"/>
      <c r="AK77" s="15"/>
      <c r="AL77" s="16"/>
      <c r="AM77" s="15"/>
      <c r="AN77" s="16"/>
      <c r="AO77" s="15"/>
      <c r="AP77" s="16"/>
      <c r="AQ77" s="15"/>
      <c r="AR77"/>
      <c r="AS77"/>
    </row>
    <row r="78" spans="1:45" s="2" customFormat="1" ht="76.5" outlineLevel="1" x14ac:dyDescent="0.25">
      <c r="A78" s="10" t="s">
        <v>212</v>
      </c>
      <c r="B78" s="10" t="s">
        <v>212</v>
      </c>
      <c r="C78" s="11" t="s">
        <v>213</v>
      </c>
      <c r="D78" s="12" t="s">
        <v>43</v>
      </c>
      <c r="E78" s="13">
        <v>38801</v>
      </c>
      <c r="F78" s="14">
        <v>100.95500000000001</v>
      </c>
      <c r="G78" s="15">
        <f t="shared" si="6"/>
        <v>3917155</v>
      </c>
      <c r="I78" s="16"/>
      <c r="J78" s="15"/>
      <c r="K78" s="16"/>
      <c r="L78" s="15"/>
      <c r="M78" s="16"/>
      <c r="N78" s="15"/>
      <c r="O78" s="16"/>
      <c r="P78" s="15"/>
      <c r="Q78" s="16"/>
      <c r="R78" s="15"/>
      <c r="S78" s="16"/>
      <c r="T78" s="15"/>
      <c r="U78" s="16"/>
      <c r="V78" s="15"/>
      <c r="W78" s="16"/>
      <c r="X78" s="15"/>
      <c r="Y78" s="16"/>
      <c r="Z78" s="15"/>
      <c r="AA78" s="16"/>
      <c r="AB78" s="15"/>
      <c r="AC78" s="16"/>
      <c r="AD78" s="15"/>
      <c r="AE78" s="9"/>
      <c r="AF78" s="16"/>
      <c r="AG78" s="15"/>
      <c r="AH78" s="16"/>
      <c r="AI78" s="15"/>
      <c r="AJ78" s="16"/>
      <c r="AK78" s="15"/>
      <c r="AL78" s="16"/>
      <c r="AM78" s="15"/>
      <c r="AN78" s="16"/>
      <c r="AO78" s="15"/>
      <c r="AP78" s="16"/>
      <c r="AQ78" s="15"/>
      <c r="AR78"/>
      <c r="AS78"/>
    </row>
    <row r="79" spans="1:45" s="2" customFormat="1" ht="89.25" outlineLevel="1" x14ac:dyDescent="0.25">
      <c r="A79" s="10" t="s">
        <v>214</v>
      </c>
      <c r="B79" s="10" t="s">
        <v>215</v>
      </c>
      <c r="C79" s="11" t="s">
        <v>216</v>
      </c>
      <c r="D79" s="12" t="s">
        <v>43</v>
      </c>
      <c r="E79" s="13">
        <v>43885</v>
      </c>
      <c r="F79" s="14">
        <v>20</v>
      </c>
      <c r="G79" s="15">
        <f t="shared" si="6"/>
        <v>877700</v>
      </c>
      <c r="I79" s="16"/>
      <c r="J79" s="15"/>
      <c r="K79" s="16"/>
      <c r="L79" s="15"/>
      <c r="M79" s="16"/>
      <c r="N79" s="15"/>
      <c r="O79" s="16"/>
      <c r="P79" s="15"/>
      <c r="Q79" s="16"/>
      <c r="R79" s="15"/>
      <c r="S79" s="16"/>
      <c r="T79" s="15"/>
      <c r="U79" s="16"/>
      <c r="V79" s="15"/>
      <c r="W79" s="16"/>
      <c r="X79" s="15"/>
      <c r="Y79" s="16"/>
      <c r="Z79" s="15"/>
      <c r="AA79" s="16"/>
      <c r="AB79" s="15"/>
      <c r="AC79" s="16"/>
      <c r="AD79" s="15"/>
      <c r="AE79" s="9"/>
      <c r="AF79" s="16"/>
      <c r="AG79" s="15"/>
      <c r="AH79" s="16"/>
      <c r="AI79" s="15"/>
      <c r="AJ79" s="16"/>
      <c r="AK79" s="15"/>
      <c r="AL79" s="16"/>
      <c r="AM79" s="15"/>
      <c r="AN79" s="16"/>
      <c r="AO79" s="15"/>
      <c r="AP79" s="16"/>
      <c r="AQ79" s="15"/>
      <c r="AR79"/>
      <c r="AS79"/>
    </row>
    <row r="80" spans="1:45" s="2" customFormat="1" ht="38.25" outlineLevel="1" x14ac:dyDescent="0.25">
      <c r="A80" s="10" t="s">
        <v>217</v>
      </c>
      <c r="B80" s="10" t="s">
        <v>218</v>
      </c>
      <c r="C80" s="11" t="s">
        <v>219</v>
      </c>
      <c r="D80" s="12" t="s">
        <v>30</v>
      </c>
      <c r="E80" s="13">
        <v>28957</v>
      </c>
      <c r="F80" s="14">
        <v>14.14</v>
      </c>
      <c r="G80" s="15">
        <f t="shared" si="6"/>
        <v>409452</v>
      </c>
      <c r="I80" s="16"/>
      <c r="J80" s="15"/>
      <c r="K80" s="16"/>
      <c r="L80" s="15"/>
      <c r="M80" s="16"/>
      <c r="N80" s="15"/>
      <c r="O80" s="16"/>
      <c r="P80" s="15"/>
      <c r="Q80" s="16"/>
      <c r="R80" s="15"/>
      <c r="S80" s="16"/>
      <c r="T80" s="15"/>
      <c r="U80" s="16"/>
      <c r="V80" s="15"/>
      <c r="W80" s="16"/>
      <c r="X80" s="15"/>
      <c r="Y80" s="16"/>
      <c r="Z80" s="15"/>
      <c r="AA80" s="16"/>
      <c r="AB80" s="15"/>
      <c r="AC80" s="16"/>
      <c r="AD80" s="15"/>
      <c r="AE80" s="9"/>
      <c r="AF80" s="16"/>
      <c r="AG80" s="15"/>
      <c r="AH80" s="16"/>
      <c r="AI80" s="15"/>
      <c r="AJ80" s="16"/>
      <c r="AK80" s="15"/>
      <c r="AL80" s="16"/>
      <c r="AM80" s="15"/>
      <c r="AN80" s="16"/>
      <c r="AO80" s="15"/>
      <c r="AP80" s="16"/>
      <c r="AQ80" s="15"/>
      <c r="AR80"/>
      <c r="AS80"/>
    </row>
    <row r="81" spans="1:45" s="2" customFormat="1" ht="89.25" outlineLevel="1" x14ac:dyDescent="0.25">
      <c r="A81" s="10" t="s">
        <v>220</v>
      </c>
      <c r="B81" s="10" t="s">
        <v>214</v>
      </c>
      <c r="C81" s="11" t="s">
        <v>221</v>
      </c>
      <c r="D81" s="12" t="s">
        <v>30</v>
      </c>
      <c r="E81" s="13">
        <v>11582</v>
      </c>
      <c r="F81" s="14">
        <v>10</v>
      </c>
      <c r="G81" s="15">
        <f t="shared" si="6"/>
        <v>115820</v>
      </c>
      <c r="I81" s="16"/>
      <c r="J81" s="15"/>
      <c r="K81" s="16"/>
      <c r="L81" s="15"/>
      <c r="M81" s="16"/>
      <c r="N81" s="15"/>
      <c r="O81" s="16"/>
      <c r="P81" s="15"/>
      <c r="Q81" s="16"/>
      <c r="R81" s="15"/>
      <c r="S81" s="16"/>
      <c r="T81" s="15"/>
      <c r="U81" s="16"/>
      <c r="V81" s="15"/>
      <c r="W81" s="16"/>
      <c r="X81" s="15"/>
      <c r="Y81" s="16"/>
      <c r="Z81" s="15"/>
      <c r="AA81" s="16"/>
      <c r="AB81" s="15"/>
      <c r="AC81" s="16"/>
      <c r="AD81" s="15"/>
      <c r="AE81" s="9"/>
      <c r="AF81" s="16"/>
      <c r="AG81" s="15"/>
      <c r="AH81" s="16"/>
      <c r="AI81" s="15"/>
      <c r="AJ81" s="16"/>
      <c r="AK81" s="15"/>
      <c r="AL81" s="16"/>
      <c r="AM81" s="15"/>
      <c r="AN81" s="16"/>
      <c r="AO81" s="15"/>
      <c r="AP81" s="16"/>
      <c r="AQ81" s="15"/>
      <c r="AR81"/>
      <c r="AS81"/>
    </row>
    <row r="82" spans="1:45" s="2" customFormat="1" ht="76.5" outlineLevel="1" x14ac:dyDescent="0.25">
      <c r="A82" s="10" t="s">
        <v>222</v>
      </c>
      <c r="B82" s="10" t="s">
        <v>223</v>
      </c>
      <c r="C82" s="11" t="s">
        <v>224</v>
      </c>
      <c r="D82" s="12" t="s">
        <v>43</v>
      </c>
      <c r="E82" s="13">
        <v>21820</v>
      </c>
      <c r="F82" s="14">
        <v>561.0184999999999</v>
      </c>
      <c r="G82" s="15">
        <f t="shared" si="6"/>
        <v>12241424</v>
      </c>
      <c r="I82" s="16"/>
      <c r="J82" s="15"/>
      <c r="K82" s="16"/>
      <c r="L82" s="15"/>
      <c r="M82" s="16"/>
      <c r="N82" s="15"/>
      <c r="O82" s="16"/>
      <c r="P82" s="15"/>
      <c r="Q82" s="16"/>
      <c r="R82" s="15"/>
      <c r="S82" s="16"/>
      <c r="T82" s="15"/>
      <c r="U82" s="16"/>
      <c r="V82" s="15"/>
      <c r="W82" s="16"/>
      <c r="X82" s="15"/>
      <c r="Y82" s="16"/>
      <c r="Z82" s="15"/>
      <c r="AA82" s="16"/>
      <c r="AB82" s="15"/>
      <c r="AC82" s="16"/>
      <c r="AD82" s="15"/>
      <c r="AE82" s="9"/>
      <c r="AF82" s="16"/>
      <c r="AG82" s="15"/>
      <c r="AH82" s="16"/>
      <c r="AI82" s="15"/>
      <c r="AJ82" s="16"/>
      <c r="AK82" s="15"/>
      <c r="AL82" s="16"/>
      <c r="AM82" s="15"/>
      <c r="AN82" s="16"/>
      <c r="AO82" s="15"/>
      <c r="AP82" s="16"/>
      <c r="AQ82" s="15"/>
      <c r="AR82"/>
      <c r="AS82"/>
    </row>
    <row r="83" spans="1:45" s="2" customFormat="1" ht="76.5" outlineLevel="1" x14ac:dyDescent="0.25">
      <c r="A83" s="10" t="s">
        <v>223</v>
      </c>
      <c r="B83" s="10" t="s">
        <v>225</v>
      </c>
      <c r="C83" s="11" t="s">
        <v>226</v>
      </c>
      <c r="D83" s="12" t="s">
        <v>43</v>
      </c>
      <c r="E83" s="13">
        <v>54270.427555555558</v>
      </c>
      <c r="F83" s="14">
        <v>75</v>
      </c>
      <c r="G83" s="15">
        <f t="shared" si="6"/>
        <v>4070282</v>
      </c>
      <c r="I83" s="16"/>
      <c r="J83" s="15"/>
      <c r="K83" s="16"/>
      <c r="L83" s="15"/>
      <c r="M83" s="16"/>
      <c r="N83" s="15"/>
      <c r="O83" s="16"/>
      <c r="P83" s="15"/>
      <c r="Q83" s="16"/>
      <c r="R83" s="15"/>
      <c r="S83" s="16"/>
      <c r="T83" s="15"/>
      <c r="U83" s="16"/>
      <c r="V83" s="15"/>
      <c r="W83" s="16"/>
      <c r="X83" s="15"/>
      <c r="Y83" s="16"/>
      <c r="Z83" s="15"/>
      <c r="AA83" s="16"/>
      <c r="AB83" s="15"/>
      <c r="AC83" s="16"/>
      <c r="AD83" s="15"/>
      <c r="AE83" s="9"/>
      <c r="AF83" s="16"/>
      <c r="AG83" s="15"/>
      <c r="AH83" s="16"/>
      <c r="AI83" s="15"/>
      <c r="AJ83" s="16"/>
      <c r="AK83" s="15"/>
      <c r="AL83" s="16"/>
      <c r="AM83" s="15"/>
      <c r="AN83" s="16"/>
      <c r="AO83" s="15"/>
      <c r="AP83" s="16"/>
      <c r="AQ83" s="15"/>
      <c r="AR83"/>
      <c r="AS83"/>
    </row>
    <row r="84" spans="1:45" s="2" customFormat="1" ht="63.75" outlineLevel="1" x14ac:dyDescent="0.25">
      <c r="A84" s="10" t="s">
        <v>225</v>
      </c>
      <c r="B84" s="10" t="s">
        <v>227</v>
      </c>
      <c r="C84" s="11" t="s">
        <v>228</v>
      </c>
      <c r="D84" s="12" t="s">
        <v>43</v>
      </c>
      <c r="E84" s="13">
        <v>68133</v>
      </c>
      <c r="F84" s="14">
        <v>80</v>
      </c>
      <c r="G84" s="15">
        <f t="shared" si="6"/>
        <v>5450640</v>
      </c>
      <c r="I84" s="16"/>
      <c r="J84" s="15"/>
      <c r="K84" s="16"/>
      <c r="L84" s="15"/>
      <c r="M84" s="16"/>
      <c r="N84" s="15"/>
      <c r="O84" s="16"/>
      <c r="P84" s="15"/>
      <c r="Q84" s="16"/>
      <c r="R84" s="15"/>
      <c r="S84" s="16"/>
      <c r="T84" s="15"/>
      <c r="U84" s="16"/>
      <c r="V84" s="15"/>
      <c r="W84" s="16"/>
      <c r="X84" s="15"/>
      <c r="Y84" s="16"/>
      <c r="Z84" s="15"/>
      <c r="AA84" s="16"/>
      <c r="AB84" s="15"/>
      <c r="AC84" s="16"/>
      <c r="AD84" s="15"/>
      <c r="AE84" s="9"/>
      <c r="AF84" s="16"/>
      <c r="AG84" s="15"/>
      <c r="AH84" s="16"/>
      <c r="AI84" s="15"/>
      <c r="AJ84" s="16"/>
      <c r="AK84" s="15"/>
      <c r="AL84" s="16"/>
      <c r="AM84" s="15"/>
      <c r="AN84" s="16"/>
      <c r="AO84" s="15"/>
      <c r="AP84" s="16"/>
      <c r="AQ84" s="15"/>
      <c r="AR84"/>
      <c r="AS84"/>
    </row>
    <row r="85" spans="1:45" s="2" customFormat="1" ht="76.5" outlineLevel="1" x14ac:dyDescent="0.25">
      <c r="A85" s="10" t="s">
        <v>229</v>
      </c>
      <c r="B85" s="10" t="s">
        <v>229</v>
      </c>
      <c r="C85" s="11" t="s">
        <v>230</v>
      </c>
      <c r="D85" s="12" t="s">
        <v>43</v>
      </c>
      <c r="E85" s="13">
        <v>21290</v>
      </c>
      <c r="F85" s="14">
        <v>80</v>
      </c>
      <c r="G85" s="15">
        <f t="shared" si="6"/>
        <v>1703200</v>
      </c>
      <c r="I85" s="16"/>
      <c r="J85" s="15"/>
      <c r="K85" s="16"/>
      <c r="L85" s="15"/>
      <c r="M85" s="16"/>
      <c r="N85" s="15"/>
      <c r="O85" s="16"/>
      <c r="P85" s="15"/>
      <c r="Q85" s="16"/>
      <c r="R85" s="15"/>
      <c r="S85" s="16"/>
      <c r="T85" s="15"/>
      <c r="U85" s="16"/>
      <c r="V85" s="15"/>
      <c r="W85" s="16"/>
      <c r="X85" s="15"/>
      <c r="Y85" s="16"/>
      <c r="Z85" s="15"/>
      <c r="AA85" s="16"/>
      <c r="AB85" s="15"/>
      <c r="AC85" s="16"/>
      <c r="AD85" s="15"/>
      <c r="AE85" s="9"/>
      <c r="AF85" s="16"/>
      <c r="AG85" s="15"/>
      <c r="AH85" s="16"/>
      <c r="AI85" s="15"/>
      <c r="AJ85" s="16"/>
      <c r="AK85" s="15"/>
      <c r="AL85" s="16"/>
      <c r="AM85" s="15"/>
      <c r="AN85" s="16"/>
      <c r="AO85" s="15"/>
      <c r="AP85" s="16"/>
      <c r="AQ85" s="15"/>
      <c r="AR85"/>
      <c r="AS85"/>
    </row>
    <row r="86" spans="1:45" s="2" customFormat="1" ht="102" outlineLevel="1" x14ac:dyDescent="0.25">
      <c r="A86" s="10" t="s">
        <v>218</v>
      </c>
      <c r="B86" s="10" t="s">
        <v>231</v>
      </c>
      <c r="C86" s="11" t="s">
        <v>232</v>
      </c>
      <c r="D86" s="12" t="s">
        <v>43</v>
      </c>
      <c r="E86" s="13">
        <v>113424</v>
      </c>
      <c r="F86" s="14">
        <v>6.4</v>
      </c>
      <c r="G86" s="15">
        <f t="shared" si="6"/>
        <v>725914</v>
      </c>
      <c r="I86" s="16"/>
      <c r="J86" s="15"/>
      <c r="K86" s="16"/>
      <c r="L86" s="15"/>
      <c r="M86" s="16"/>
      <c r="N86" s="15"/>
      <c r="O86" s="16"/>
      <c r="P86" s="15"/>
      <c r="Q86" s="16"/>
      <c r="R86" s="15"/>
      <c r="S86" s="16"/>
      <c r="T86" s="15"/>
      <c r="U86" s="16"/>
      <c r="V86" s="15"/>
      <c r="W86" s="16"/>
      <c r="X86" s="15"/>
      <c r="Y86" s="16"/>
      <c r="Z86" s="15"/>
      <c r="AA86" s="16"/>
      <c r="AB86" s="15"/>
      <c r="AC86" s="16"/>
      <c r="AD86" s="15"/>
      <c r="AE86" s="9"/>
      <c r="AF86" s="16"/>
      <c r="AG86" s="15"/>
      <c r="AH86" s="16"/>
      <c r="AI86" s="15"/>
      <c r="AJ86" s="16"/>
      <c r="AK86" s="15"/>
      <c r="AL86" s="16"/>
      <c r="AM86" s="15"/>
      <c r="AN86" s="16"/>
      <c r="AO86" s="15"/>
      <c r="AP86" s="16"/>
      <c r="AQ86" s="15"/>
      <c r="AR86"/>
      <c r="AS86"/>
    </row>
    <row r="87" spans="1:45" s="2" customFormat="1" ht="76.5" outlineLevel="1" x14ac:dyDescent="0.25">
      <c r="A87" s="10" t="s">
        <v>215</v>
      </c>
      <c r="B87" s="10" t="s">
        <v>233</v>
      </c>
      <c r="C87" s="11" t="s">
        <v>234</v>
      </c>
      <c r="D87" s="12" t="s">
        <v>43</v>
      </c>
      <c r="E87" s="13">
        <v>43455</v>
      </c>
      <c r="F87" s="14">
        <v>80</v>
      </c>
      <c r="G87" s="15">
        <f t="shared" si="6"/>
        <v>3476400</v>
      </c>
      <c r="I87" s="16"/>
      <c r="J87" s="15"/>
      <c r="K87" s="16"/>
      <c r="L87" s="15"/>
      <c r="M87" s="16"/>
      <c r="N87" s="15"/>
      <c r="O87" s="16"/>
      <c r="P87" s="15"/>
      <c r="Q87" s="16"/>
      <c r="R87" s="15"/>
      <c r="S87" s="16"/>
      <c r="T87" s="15"/>
      <c r="U87" s="16"/>
      <c r="V87" s="15"/>
      <c r="W87" s="16"/>
      <c r="X87" s="15"/>
      <c r="Y87" s="16"/>
      <c r="Z87" s="15"/>
      <c r="AA87" s="16"/>
      <c r="AB87" s="15"/>
      <c r="AC87" s="16"/>
      <c r="AD87" s="15"/>
      <c r="AE87" s="9"/>
      <c r="AF87" s="16"/>
      <c r="AG87" s="15"/>
      <c r="AH87" s="16"/>
      <c r="AI87" s="15"/>
      <c r="AJ87" s="16"/>
      <c r="AK87" s="15"/>
      <c r="AL87" s="16"/>
      <c r="AM87" s="15"/>
      <c r="AN87" s="16"/>
      <c r="AO87" s="15"/>
      <c r="AP87" s="16"/>
      <c r="AQ87" s="15"/>
      <c r="AR87"/>
      <c r="AS87"/>
    </row>
    <row r="88" spans="1:45" s="2" customFormat="1" ht="76.5" outlineLevel="1" x14ac:dyDescent="0.25">
      <c r="A88" s="10" t="s">
        <v>235</v>
      </c>
      <c r="B88" s="10" t="s">
        <v>217</v>
      </c>
      <c r="C88" s="11" t="s">
        <v>236</v>
      </c>
      <c r="D88" s="12" t="s">
        <v>43</v>
      </c>
      <c r="E88" s="13">
        <v>31484</v>
      </c>
      <c r="F88" s="14">
        <v>59.010000000000005</v>
      </c>
      <c r="G88" s="15">
        <f t="shared" si="6"/>
        <v>1857871</v>
      </c>
      <c r="I88" s="16"/>
      <c r="J88" s="15"/>
      <c r="K88" s="16"/>
      <c r="L88" s="15"/>
      <c r="M88" s="16"/>
      <c r="N88" s="15"/>
      <c r="O88" s="16"/>
      <c r="P88" s="15"/>
      <c r="Q88" s="16"/>
      <c r="R88" s="15"/>
      <c r="S88" s="16"/>
      <c r="T88" s="15"/>
      <c r="U88" s="16"/>
      <c r="V88" s="15"/>
      <c r="W88" s="16"/>
      <c r="X88" s="15"/>
      <c r="Y88" s="16"/>
      <c r="Z88" s="15"/>
      <c r="AA88" s="16"/>
      <c r="AB88" s="15"/>
      <c r="AC88" s="16"/>
      <c r="AD88" s="15"/>
      <c r="AE88" s="9"/>
      <c r="AF88" s="16"/>
      <c r="AG88" s="15"/>
      <c r="AH88" s="16"/>
      <c r="AI88" s="15"/>
      <c r="AJ88" s="16"/>
      <c r="AK88" s="15"/>
      <c r="AL88" s="16"/>
      <c r="AM88" s="15"/>
      <c r="AN88" s="16"/>
      <c r="AO88" s="15"/>
      <c r="AP88" s="16"/>
      <c r="AQ88" s="15"/>
      <c r="AR88"/>
      <c r="AS88"/>
    </row>
    <row r="89" spans="1:45" s="2" customFormat="1" ht="76.5" outlineLevel="1" x14ac:dyDescent="0.25">
      <c r="A89" s="10" t="s">
        <v>237</v>
      </c>
      <c r="B89" s="10" t="s">
        <v>235</v>
      </c>
      <c r="C89" s="11" t="s">
        <v>238</v>
      </c>
      <c r="D89" s="12" t="s">
        <v>30</v>
      </c>
      <c r="E89" s="13">
        <v>27340</v>
      </c>
      <c r="F89" s="14">
        <v>180</v>
      </c>
      <c r="G89" s="15">
        <f t="shared" si="6"/>
        <v>4921200</v>
      </c>
      <c r="I89" s="16"/>
      <c r="J89" s="15"/>
      <c r="K89" s="16"/>
      <c r="L89" s="15"/>
      <c r="M89" s="16"/>
      <c r="N89" s="15"/>
      <c r="O89" s="16"/>
      <c r="P89" s="15"/>
      <c r="Q89" s="16"/>
      <c r="R89" s="15"/>
      <c r="S89" s="16"/>
      <c r="T89" s="15"/>
      <c r="U89" s="16"/>
      <c r="V89" s="15"/>
      <c r="W89" s="16"/>
      <c r="X89" s="15"/>
      <c r="Y89" s="16"/>
      <c r="Z89" s="15"/>
      <c r="AA89" s="16"/>
      <c r="AB89" s="15"/>
      <c r="AC89" s="16"/>
      <c r="AD89" s="15"/>
      <c r="AE89" s="9"/>
      <c r="AF89" s="16"/>
      <c r="AG89" s="15"/>
      <c r="AH89" s="16"/>
      <c r="AI89" s="15"/>
      <c r="AJ89" s="16"/>
      <c r="AK89" s="15"/>
      <c r="AL89" s="16"/>
      <c r="AM89" s="15"/>
      <c r="AN89" s="16"/>
      <c r="AO89" s="15"/>
      <c r="AP89" s="16"/>
      <c r="AQ89" s="15"/>
      <c r="AR89"/>
      <c r="AS89"/>
    </row>
    <row r="90" spans="1:45" s="2" customFormat="1" ht="127.5" outlineLevel="1" x14ac:dyDescent="0.25">
      <c r="A90" s="10" t="s">
        <v>239</v>
      </c>
      <c r="B90" s="10" t="s">
        <v>240</v>
      </c>
      <c r="C90" s="11" t="s">
        <v>241</v>
      </c>
      <c r="D90" s="12" t="s">
        <v>43</v>
      </c>
      <c r="E90" s="13">
        <v>92840</v>
      </c>
      <c r="F90" s="14">
        <v>561.0184999999999</v>
      </c>
      <c r="G90" s="15">
        <f t="shared" si="6"/>
        <v>52084958</v>
      </c>
      <c r="I90" s="16"/>
      <c r="J90" s="15"/>
      <c r="K90" s="16"/>
      <c r="L90" s="15"/>
      <c r="M90" s="16"/>
      <c r="N90" s="15"/>
      <c r="O90" s="16"/>
      <c r="P90" s="15"/>
      <c r="Q90" s="16"/>
      <c r="R90" s="15"/>
      <c r="S90" s="16"/>
      <c r="T90" s="15"/>
      <c r="U90" s="16"/>
      <c r="V90" s="15"/>
      <c r="W90" s="16"/>
      <c r="X90" s="15"/>
      <c r="Y90" s="16"/>
      <c r="Z90" s="15"/>
      <c r="AA90" s="16"/>
      <c r="AB90" s="15"/>
      <c r="AC90" s="16"/>
      <c r="AD90" s="15"/>
      <c r="AE90" s="9"/>
      <c r="AF90" s="16"/>
      <c r="AG90" s="15"/>
      <c r="AH90" s="16"/>
      <c r="AI90" s="15"/>
      <c r="AJ90" s="16"/>
      <c r="AK90" s="15"/>
      <c r="AL90" s="16"/>
      <c r="AM90" s="15"/>
      <c r="AN90" s="16"/>
      <c r="AO90" s="15"/>
      <c r="AP90" s="16"/>
      <c r="AQ90" s="15"/>
      <c r="AR90"/>
      <c r="AS90"/>
    </row>
    <row r="91" spans="1:45" s="2" customFormat="1" outlineLevel="1" x14ac:dyDescent="0.25">
      <c r="A91" s="17" t="s">
        <v>242</v>
      </c>
      <c r="B91" s="17" t="s">
        <v>187</v>
      </c>
      <c r="C91" s="18" t="s">
        <v>243</v>
      </c>
      <c r="D91" s="6"/>
      <c r="E91" s="6"/>
      <c r="F91" s="19"/>
      <c r="G91" s="8"/>
      <c r="I91" s="16"/>
      <c r="J91" s="15"/>
      <c r="K91" s="16"/>
      <c r="L91" s="15"/>
      <c r="M91" s="16"/>
      <c r="N91" s="15"/>
      <c r="O91" s="16"/>
      <c r="P91" s="15"/>
      <c r="Q91" s="16"/>
      <c r="R91" s="15"/>
      <c r="S91" s="16"/>
      <c r="T91" s="15"/>
      <c r="U91" s="16"/>
      <c r="V91" s="15"/>
      <c r="W91" s="16"/>
      <c r="X91" s="15"/>
      <c r="Y91" s="16"/>
      <c r="Z91" s="15"/>
      <c r="AA91" s="16"/>
      <c r="AB91" s="15"/>
      <c r="AC91" s="16"/>
      <c r="AD91" s="15"/>
      <c r="AE91" s="9"/>
      <c r="AF91" s="16"/>
      <c r="AG91" s="15"/>
      <c r="AH91" s="16"/>
      <c r="AI91" s="15"/>
      <c r="AJ91" s="16"/>
      <c r="AK91" s="15"/>
      <c r="AL91" s="16"/>
      <c r="AM91" s="15"/>
      <c r="AN91" s="16"/>
      <c r="AO91" s="15"/>
      <c r="AP91" s="16"/>
      <c r="AQ91" s="15"/>
      <c r="AR91"/>
      <c r="AS91"/>
    </row>
    <row r="92" spans="1:45" s="2" customFormat="1" ht="76.5" outlineLevel="1" x14ac:dyDescent="0.25">
      <c r="A92" s="10" t="s">
        <v>244</v>
      </c>
      <c r="B92" s="10" t="s">
        <v>245</v>
      </c>
      <c r="C92" s="11" t="s">
        <v>246</v>
      </c>
      <c r="D92" s="12" t="s">
        <v>30</v>
      </c>
      <c r="E92" s="13">
        <v>24245</v>
      </c>
      <c r="F92" s="14">
        <v>30</v>
      </c>
      <c r="G92" s="15">
        <f t="shared" ref="G92:G94" si="7">ROUND(F92*E92,0)</f>
        <v>727350</v>
      </c>
      <c r="I92" s="16"/>
      <c r="J92" s="15"/>
      <c r="K92" s="16"/>
      <c r="L92" s="15"/>
      <c r="M92" s="16"/>
      <c r="N92" s="15"/>
      <c r="O92" s="16"/>
      <c r="P92" s="15"/>
      <c r="Q92" s="16"/>
      <c r="R92" s="15"/>
      <c r="S92" s="16"/>
      <c r="T92" s="15"/>
      <c r="U92" s="16"/>
      <c r="V92" s="15"/>
      <c r="W92" s="16"/>
      <c r="X92" s="15"/>
      <c r="Y92" s="16"/>
      <c r="Z92" s="15"/>
      <c r="AA92" s="16"/>
      <c r="AB92" s="15"/>
      <c r="AC92" s="16"/>
      <c r="AD92" s="15"/>
      <c r="AE92" s="9"/>
      <c r="AF92" s="16"/>
      <c r="AG92" s="15"/>
      <c r="AH92" s="16"/>
      <c r="AI92" s="15"/>
      <c r="AJ92" s="16"/>
      <c r="AK92" s="15"/>
      <c r="AL92" s="16"/>
      <c r="AM92" s="15"/>
      <c r="AN92" s="16"/>
      <c r="AO92" s="15"/>
      <c r="AP92" s="16"/>
      <c r="AQ92" s="15"/>
      <c r="AR92"/>
      <c r="AS92"/>
    </row>
    <row r="93" spans="1:45" s="2" customFormat="1" ht="76.5" outlineLevel="1" x14ac:dyDescent="0.25">
      <c r="A93" s="10" t="s">
        <v>247</v>
      </c>
      <c r="B93" s="10" t="s">
        <v>189</v>
      </c>
      <c r="C93" s="11" t="s">
        <v>248</v>
      </c>
      <c r="D93" s="12" t="s">
        <v>30</v>
      </c>
      <c r="E93" s="13">
        <v>27014</v>
      </c>
      <c r="F93" s="14">
        <v>10</v>
      </c>
      <c r="G93" s="15">
        <f t="shared" si="7"/>
        <v>270140</v>
      </c>
      <c r="I93" s="16"/>
      <c r="J93" s="15"/>
      <c r="K93" s="16"/>
      <c r="L93" s="15"/>
      <c r="M93" s="16"/>
      <c r="N93" s="15"/>
      <c r="O93" s="16"/>
      <c r="P93" s="15"/>
      <c r="Q93" s="16"/>
      <c r="R93" s="15"/>
      <c r="S93" s="16"/>
      <c r="T93" s="15"/>
      <c r="U93" s="16"/>
      <c r="V93" s="15"/>
      <c r="W93" s="16"/>
      <c r="X93" s="15"/>
      <c r="Y93" s="16"/>
      <c r="Z93" s="15"/>
      <c r="AA93" s="16"/>
      <c r="AB93" s="15"/>
      <c r="AC93" s="16"/>
      <c r="AD93" s="15"/>
      <c r="AE93" s="9"/>
      <c r="AF93" s="16"/>
      <c r="AG93" s="15"/>
      <c r="AH93" s="16"/>
      <c r="AI93" s="15"/>
      <c r="AJ93" s="16"/>
      <c r="AK93" s="15"/>
      <c r="AL93" s="16"/>
      <c r="AM93" s="15"/>
      <c r="AN93" s="16"/>
      <c r="AO93" s="15"/>
      <c r="AP93" s="16"/>
      <c r="AQ93" s="15"/>
      <c r="AR93"/>
      <c r="AS93"/>
    </row>
    <row r="94" spans="1:45" s="2" customFormat="1" ht="63.75" outlineLevel="1" x14ac:dyDescent="0.25">
      <c r="A94" s="10" t="s">
        <v>249</v>
      </c>
      <c r="B94" s="10" t="s">
        <v>250</v>
      </c>
      <c r="C94" s="11" t="s">
        <v>251</v>
      </c>
      <c r="D94" s="12" t="s">
        <v>39</v>
      </c>
      <c r="E94" s="13">
        <v>104453</v>
      </c>
      <c r="F94" s="14">
        <v>20</v>
      </c>
      <c r="G94" s="15">
        <f t="shared" si="7"/>
        <v>2089060</v>
      </c>
      <c r="I94" s="16"/>
      <c r="J94" s="15"/>
      <c r="K94" s="16"/>
      <c r="L94" s="15"/>
      <c r="M94" s="16"/>
      <c r="N94" s="15"/>
      <c r="O94" s="16"/>
      <c r="P94" s="15"/>
      <c r="Q94" s="16"/>
      <c r="R94" s="15"/>
      <c r="S94" s="16"/>
      <c r="T94" s="15"/>
      <c r="U94" s="16"/>
      <c r="V94" s="15"/>
      <c r="W94" s="16"/>
      <c r="X94" s="15"/>
      <c r="Y94" s="16"/>
      <c r="Z94" s="15"/>
      <c r="AA94" s="16"/>
      <c r="AB94" s="15"/>
      <c r="AC94" s="16"/>
      <c r="AD94" s="15"/>
      <c r="AE94" s="9"/>
      <c r="AF94" s="16"/>
      <c r="AG94" s="15"/>
      <c r="AH94" s="16"/>
      <c r="AI94" s="15"/>
      <c r="AJ94" s="16"/>
      <c r="AK94" s="15"/>
      <c r="AL94" s="16"/>
      <c r="AM94" s="15"/>
      <c r="AN94" s="16"/>
      <c r="AO94" s="15"/>
      <c r="AP94" s="16"/>
      <c r="AQ94" s="15"/>
      <c r="AR94"/>
      <c r="AS94"/>
    </row>
    <row r="95" spans="1:45" s="2" customFormat="1" outlineLevel="1" x14ac:dyDescent="0.25">
      <c r="A95" s="17" t="s">
        <v>252</v>
      </c>
      <c r="B95" s="17" t="s">
        <v>242</v>
      </c>
      <c r="C95" s="18" t="s">
        <v>253</v>
      </c>
      <c r="D95" s="6"/>
      <c r="E95" s="6"/>
      <c r="F95" s="19"/>
      <c r="G95" s="8"/>
      <c r="I95" s="16"/>
      <c r="J95" s="15"/>
      <c r="K95" s="16"/>
      <c r="L95" s="15"/>
      <c r="M95" s="16"/>
      <c r="N95" s="15"/>
      <c r="O95" s="16"/>
      <c r="P95" s="15"/>
      <c r="Q95" s="16"/>
      <c r="R95" s="15"/>
      <c r="S95" s="16"/>
      <c r="T95" s="15"/>
      <c r="U95" s="16"/>
      <c r="V95" s="15"/>
      <c r="W95" s="16"/>
      <c r="X95" s="15"/>
      <c r="Y95" s="16"/>
      <c r="Z95" s="15"/>
      <c r="AA95" s="16"/>
      <c r="AB95" s="15"/>
      <c r="AC95" s="16"/>
      <c r="AD95" s="15"/>
      <c r="AE95" s="9"/>
      <c r="AF95" s="16"/>
      <c r="AG95" s="15"/>
      <c r="AH95" s="16"/>
      <c r="AI95" s="15"/>
      <c r="AJ95" s="16"/>
      <c r="AK95" s="15"/>
      <c r="AL95" s="16"/>
      <c r="AM95" s="15"/>
      <c r="AN95" s="16"/>
      <c r="AO95" s="15"/>
      <c r="AP95" s="16"/>
      <c r="AQ95" s="15"/>
      <c r="AR95"/>
      <c r="AS95"/>
    </row>
    <row r="96" spans="1:45" s="2" customFormat="1" ht="63.75" outlineLevel="1" x14ac:dyDescent="0.25">
      <c r="A96" s="10" t="s">
        <v>254</v>
      </c>
      <c r="B96" s="10" t="s">
        <v>255</v>
      </c>
      <c r="C96" s="11" t="s">
        <v>256</v>
      </c>
      <c r="D96" s="12" t="s">
        <v>30</v>
      </c>
      <c r="E96" s="13">
        <v>58674</v>
      </c>
      <c r="F96" s="14">
        <v>20</v>
      </c>
      <c r="G96" s="15">
        <f t="shared" ref="G96:G104" si="8">ROUND(F96*E96,0)</f>
        <v>1173480</v>
      </c>
      <c r="I96" s="16"/>
      <c r="J96" s="15"/>
      <c r="K96" s="16"/>
      <c r="L96" s="15"/>
      <c r="M96" s="16"/>
      <c r="N96" s="15"/>
      <c r="O96" s="16"/>
      <c r="P96" s="15"/>
      <c r="Q96" s="16"/>
      <c r="R96" s="15"/>
      <c r="S96" s="16"/>
      <c r="T96" s="15"/>
      <c r="U96" s="16"/>
      <c r="V96" s="15"/>
      <c r="W96" s="16"/>
      <c r="X96" s="15"/>
      <c r="Y96" s="16"/>
      <c r="Z96" s="15"/>
      <c r="AA96" s="16"/>
      <c r="AB96" s="15"/>
      <c r="AC96" s="16"/>
      <c r="AD96" s="15"/>
      <c r="AE96" s="9"/>
      <c r="AF96" s="16"/>
      <c r="AG96" s="15"/>
      <c r="AH96" s="16"/>
      <c r="AI96" s="15"/>
      <c r="AJ96" s="16"/>
      <c r="AK96" s="15"/>
      <c r="AL96" s="16"/>
      <c r="AM96" s="15"/>
      <c r="AN96" s="16"/>
      <c r="AO96" s="15"/>
      <c r="AP96" s="16"/>
      <c r="AQ96" s="15"/>
      <c r="AR96"/>
      <c r="AS96"/>
    </row>
    <row r="97" spans="1:45" s="2" customFormat="1" ht="63.75" outlineLevel="1" x14ac:dyDescent="0.25">
      <c r="A97" s="10" t="s">
        <v>257</v>
      </c>
      <c r="B97" s="10" t="s">
        <v>258</v>
      </c>
      <c r="C97" s="11" t="s">
        <v>259</v>
      </c>
      <c r="D97" s="12" t="s">
        <v>30</v>
      </c>
      <c r="E97" s="13">
        <v>79164</v>
      </c>
      <c r="F97" s="14">
        <v>10</v>
      </c>
      <c r="G97" s="15">
        <f t="shared" si="8"/>
        <v>791640</v>
      </c>
      <c r="I97" s="16"/>
      <c r="J97" s="15"/>
      <c r="K97" s="16"/>
      <c r="L97" s="15"/>
      <c r="M97" s="16"/>
      <c r="N97" s="15"/>
      <c r="O97" s="16"/>
      <c r="P97" s="15"/>
      <c r="Q97" s="16"/>
      <c r="R97" s="15"/>
      <c r="S97" s="16"/>
      <c r="T97" s="15"/>
      <c r="U97" s="16"/>
      <c r="V97" s="15"/>
      <c r="W97" s="16"/>
      <c r="X97" s="15"/>
      <c r="Y97" s="16"/>
      <c r="Z97" s="15"/>
      <c r="AA97" s="16"/>
      <c r="AB97" s="15"/>
      <c r="AC97" s="16"/>
      <c r="AD97" s="15"/>
      <c r="AE97" s="9"/>
      <c r="AF97" s="16"/>
      <c r="AG97" s="15"/>
      <c r="AH97" s="16"/>
      <c r="AI97" s="15"/>
      <c r="AJ97" s="16"/>
      <c r="AK97" s="15"/>
      <c r="AL97" s="16"/>
      <c r="AM97" s="15"/>
      <c r="AN97" s="16"/>
      <c r="AO97" s="15"/>
      <c r="AP97" s="16"/>
      <c r="AQ97" s="15"/>
      <c r="AR97"/>
      <c r="AS97"/>
    </row>
    <row r="98" spans="1:45" s="2" customFormat="1" ht="63.75" outlineLevel="1" x14ac:dyDescent="0.25">
      <c r="A98" s="10" t="s">
        <v>260</v>
      </c>
      <c r="B98" s="10" t="s">
        <v>261</v>
      </c>
      <c r="C98" s="11" t="s">
        <v>262</v>
      </c>
      <c r="D98" s="12" t="s">
        <v>30</v>
      </c>
      <c r="E98" s="13">
        <v>110220.29450882353</v>
      </c>
      <c r="F98" s="14">
        <v>15</v>
      </c>
      <c r="G98" s="15">
        <f t="shared" si="8"/>
        <v>1653304</v>
      </c>
      <c r="I98" s="16"/>
      <c r="J98" s="15"/>
      <c r="K98" s="16"/>
      <c r="L98" s="15"/>
      <c r="M98" s="16"/>
      <c r="N98" s="15"/>
      <c r="O98" s="16"/>
      <c r="P98" s="15"/>
      <c r="Q98" s="16"/>
      <c r="R98" s="15"/>
      <c r="S98" s="16"/>
      <c r="T98" s="15"/>
      <c r="U98" s="16"/>
      <c r="V98" s="15"/>
      <c r="W98" s="16"/>
      <c r="X98" s="15"/>
      <c r="Y98" s="16"/>
      <c r="Z98" s="15"/>
      <c r="AA98" s="16"/>
      <c r="AB98" s="15"/>
      <c r="AC98" s="16"/>
      <c r="AD98" s="15"/>
      <c r="AE98" s="9"/>
      <c r="AF98" s="16"/>
      <c r="AG98" s="15"/>
      <c r="AH98" s="16"/>
      <c r="AI98" s="15"/>
      <c r="AJ98" s="16"/>
      <c r="AK98" s="15"/>
      <c r="AL98" s="16"/>
      <c r="AM98" s="15"/>
      <c r="AN98" s="16"/>
      <c r="AO98" s="15"/>
      <c r="AP98" s="16"/>
      <c r="AQ98" s="15"/>
      <c r="AR98"/>
      <c r="AS98"/>
    </row>
    <row r="99" spans="1:45" s="2" customFormat="1" ht="51" outlineLevel="1" x14ac:dyDescent="0.25">
      <c r="A99" s="10" t="s">
        <v>263</v>
      </c>
      <c r="B99" s="10" t="s">
        <v>244</v>
      </c>
      <c r="C99" s="11" t="s">
        <v>264</v>
      </c>
      <c r="D99" s="12" t="s">
        <v>30</v>
      </c>
      <c r="E99" s="13">
        <v>115570.59117549019</v>
      </c>
      <c r="F99" s="14">
        <v>60</v>
      </c>
      <c r="G99" s="15">
        <f t="shared" si="8"/>
        <v>6934235</v>
      </c>
      <c r="I99" s="16"/>
      <c r="J99" s="15"/>
      <c r="K99" s="16"/>
      <c r="L99" s="15"/>
      <c r="M99" s="16"/>
      <c r="N99" s="15"/>
      <c r="O99" s="16"/>
      <c r="P99" s="15"/>
      <c r="Q99" s="16"/>
      <c r="R99" s="15"/>
      <c r="S99" s="16"/>
      <c r="T99" s="15"/>
      <c r="U99" s="16"/>
      <c r="V99" s="15"/>
      <c r="W99" s="16"/>
      <c r="X99" s="15"/>
      <c r="Y99" s="16"/>
      <c r="Z99" s="15"/>
      <c r="AA99" s="16"/>
      <c r="AB99" s="15"/>
      <c r="AC99" s="16"/>
      <c r="AD99" s="15"/>
      <c r="AE99" s="9"/>
      <c r="AF99" s="16"/>
      <c r="AG99" s="15"/>
      <c r="AH99" s="16"/>
      <c r="AI99" s="15"/>
      <c r="AJ99" s="16"/>
      <c r="AK99" s="15"/>
      <c r="AL99" s="16"/>
      <c r="AM99" s="15"/>
      <c r="AN99" s="16"/>
      <c r="AO99" s="15"/>
      <c r="AP99" s="16"/>
      <c r="AQ99" s="15"/>
      <c r="AR99"/>
      <c r="AS99"/>
    </row>
    <row r="100" spans="1:45" s="2" customFormat="1" ht="63.75" outlineLevel="1" x14ac:dyDescent="0.25">
      <c r="A100" s="10" t="s">
        <v>265</v>
      </c>
      <c r="B100" s="10" t="s">
        <v>247</v>
      </c>
      <c r="C100" s="11" t="s">
        <v>266</v>
      </c>
      <c r="D100" s="12" t="s">
        <v>39</v>
      </c>
      <c r="E100" s="13">
        <v>146656</v>
      </c>
      <c r="F100" s="14">
        <v>10</v>
      </c>
      <c r="G100" s="15">
        <f t="shared" si="8"/>
        <v>1466560</v>
      </c>
      <c r="I100" s="16"/>
      <c r="J100" s="15"/>
      <c r="K100" s="16"/>
      <c r="L100" s="15"/>
      <c r="M100" s="16"/>
      <c r="N100" s="15"/>
      <c r="O100" s="16"/>
      <c r="P100" s="15"/>
      <c r="Q100" s="16"/>
      <c r="R100" s="15"/>
      <c r="S100" s="16"/>
      <c r="T100" s="15"/>
      <c r="U100" s="16"/>
      <c r="V100" s="15"/>
      <c r="W100" s="16"/>
      <c r="X100" s="15"/>
      <c r="Y100" s="16"/>
      <c r="Z100" s="15"/>
      <c r="AA100" s="16"/>
      <c r="AB100" s="15"/>
      <c r="AC100" s="16"/>
      <c r="AD100" s="15"/>
      <c r="AE100" s="9"/>
      <c r="AF100" s="16"/>
      <c r="AG100" s="15"/>
      <c r="AH100" s="16"/>
      <c r="AI100" s="15"/>
      <c r="AJ100" s="16"/>
      <c r="AK100" s="15"/>
      <c r="AL100" s="16"/>
      <c r="AM100" s="15"/>
      <c r="AN100" s="16"/>
      <c r="AO100" s="15"/>
      <c r="AP100" s="16"/>
      <c r="AQ100" s="15"/>
      <c r="AR100"/>
      <c r="AS100"/>
    </row>
    <row r="101" spans="1:45" s="2" customFormat="1" ht="63.75" outlineLevel="1" x14ac:dyDescent="0.25">
      <c r="A101" s="10" t="s">
        <v>267</v>
      </c>
      <c r="B101" s="10" t="s">
        <v>268</v>
      </c>
      <c r="C101" s="11" t="s">
        <v>269</v>
      </c>
      <c r="D101" s="12" t="s">
        <v>39</v>
      </c>
      <c r="E101" s="13">
        <v>208817</v>
      </c>
      <c r="F101" s="14">
        <v>5</v>
      </c>
      <c r="G101" s="15">
        <f t="shared" si="8"/>
        <v>1044085</v>
      </c>
      <c r="I101" s="16"/>
      <c r="J101" s="15"/>
      <c r="K101" s="16"/>
      <c r="L101" s="15"/>
      <c r="M101" s="16"/>
      <c r="N101" s="15"/>
      <c r="O101" s="16"/>
      <c r="P101" s="15"/>
      <c r="Q101" s="16"/>
      <c r="R101" s="15"/>
      <c r="S101" s="16"/>
      <c r="T101" s="15"/>
      <c r="U101" s="16"/>
      <c r="V101" s="15"/>
      <c r="W101" s="16"/>
      <c r="X101" s="15"/>
      <c r="Y101" s="16"/>
      <c r="Z101" s="15"/>
      <c r="AA101" s="16"/>
      <c r="AB101" s="15"/>
      <c r="AC101" s="16"/>
      <c r="AD101" s="15"/>
      <c r="AE101" s="9"/>
      <c r="AF101" s="16"/>
      <c r="AG101" s="15"/>
      <c r="AH101" s="16"/>
      <c r="AI101" s="15"/>
      <c r="AJ101" s="16"/>
      <c r="AK101" s="15"/>
      <c r="AL101" s="16"/>
      <c r="AM101" s="15"/>
      <c r="AN101" s="16"/>
      <c r="AO101" s="15"/>
      <c r="AP101" s="16"/>
      <c r="AQ101" s="15"/>
      <c r="AR101"/>
      <c r="AS101"/>
    </row>
    <row r="102" spans="1:45" s="2" customFormat="1" ht="63.75" outlineLevel="1" x14ac:dyDescent="0.25">
      <c r="A102" s="10" t="s">
        <v>270</v>
      </c>
      <c r="B102" s="10" t="s">
        <v>271</v>
      </c>
      <c r="C102" s="11" t="s">
        <v>272</v>
      </c>
      <c r="D102" s="12" t="s">
        <v>39</v>
      </c>
      <c r="E102" s="13">
        <v>272825</v>
      </c>
      <c r="F102" s="14">
        <v>10</v>
      </c>
      <c r="G102" s="15">
        <f t="shared" si="8"/>
        <v>2728250</v>
      </c>
      <c r="I102" s="16"/>
      <c r="J102" s="15"/>
      <c r="K102" s="16"/>
      <c r="L102" s="15"/>
      <c r="M102" s="16"/>
      <c r="N102" s="15"/>
      <c r="O102" s="16"/>
      <c r="P102" s="15"/>
      <c r="Q102" s="16"/>
      <c r="R102" s="15"/>
      <c r="S102" s="16"/>
      <c r="T102" s="15"/>
      <c r="U102" s="16"/>
      <c r="V102" s="15"/>
      <c r="W102" s="16"/>
      <c r="X102" s="15"/>
      <c r="Y102" s="16"/>
      <c r="Z102" s="15"/>
      <c r="AA102" s="16"/>
      <c r="AB102" s="15"/>
      <c r="AC102" s="16"/>
      <c r="AD102" s="15"/>
      <c r="AE102" s="9"/>
      <c r="AF102" s="16"/>
      <c r="AG102" s="15"/>
      <c r="AH102" s="16"/>
      <c r="AI102" s="15"/>
      <c r="AJ102" s="16"/>
      <c r="AK102" s="15"/>
      <c r="AL102" s="16"/>
      <c r="AM102" s="15"/>
      <c r="AN102" s="16"/>
      <c r="AO102" s="15"/>
      <c r="AP102" s="16"/>
      <c r="AQ102" s="15"/>
      <c r="AR102"/>
      <c r="AS102"/>
    </row>
    <row r="103" spans="1:45" s="2" customFormat="1" ht="51" outlineLevel="1" x14ac:dyDescent="0.25">
      <c r="A103" s="10" t="s">
        <v>273</v>
      </c>
      <c r="B103" s="10" t="s">
        <v>274</v>
      </c>
      <c r="C103" s="11" t="s">
        <v>275</v>
      </c>
      <c r="D103" s="12" t="s">
        <v>30</v>
      </c>
      <c r="E103" s="13">
        <v>40676</v>
      </c>
      <c r="F103" s="14">
        <v>10</v>
      </c>
      <c r="G103" s="15">
        <f t="shared" si="8"/>
        <v>406760</v>
      </c>
      <c r="I103" s="16"/>
      <c r="J103" s="15"/>
      <c r="K103" s="16"/>
      <c r="L103" s="15"/>
      <c r="M103" s="16"/>
      <c r="N103" s="15"/>
      <c r="O103" s="16"/>
      <c r="P103" s="15"/>
      <c r="Q103" s="16"/>
      <c r="R103" s="15"/>
      <c r="S103" s="16"/>
      <c r="T103" s="15"/>
      <c r="U103" s="16"/>
      <c r="V103" s="15"/>
      <c r="W103" s="16"/>
      <c r="X103" s="15"/>
      <c r="Y103" s="16"/>
      <c r="Z103" s="15"/>
      <c r="AA103" s="16"/>
      <c r="AB103" s="15"/>
      <c r="AC103" s="16"/>
      <c r="AD103" s="15"/>
      <c r="AE103" s="9"/>
      <c r="AF103" s="16"/>
      <c r="AG103" s="15"/>
      <c r="AH103" s="16"/>
      <c r="AI103" s="15"/>
      <c r="AJ103" s="16"/>
      <c r="AK103" s="15"/>
      <c r="AL103" s="16"/>
      <c r="AM103" s="15"/>
      <c r="AN103" s="16"/>
      <c r="AO103" s="15"/>
      <c r="AP103" s="16"/>
      <c r="AQ103" s="15"/>
      <c r="AR103"/>
      <c r="AS103"/>
    </row>
    <row r="104" spans="1:45" s="2" customFormat="1" ht="38.25" outlineLevel="1" x14ac:dyDescent="0.25">
      <c r="A104" s="10" t="s">
        <v>276</v>
      </c>
      <c r="B104" s="10" t="s">
        <v>277</v>
      </c>
      <c r="C104" s="11" t="s">
        <v>278</v>
      </c>
      <c r="D104" s="12" t="s">
        <v>30</v>
      </c>
      <c r="E104" s="13">
        <v>370363</v>
      </c>
      <c r="F104" s="14">
        <v>20</v>
      </c>
      <c r="G104" s="15">
        <f t="shared" si="8"/>
        <v>7407260</v>
      </c>
      <c r="I104" s="16"/>
      <c r="J104" s="15"/>
      <c r="K104" s="16"/>
      <c r="L104" s="15"/>
      <c r="M104" s="16"/>
      <c r="N104" s="15"/>
      <c r="O104" s="16"/>
      <c r="P104" s="15"/>
      <c r="Q104" s="16"/>
      <c r="R104" s="15"/>
      <c r="S104" s="16"/>
      <c r="T104" s="15"/>
      <c r="U104" s="16"/>
      <c r="V104" s="15"/>
      <c r="W104" s="16"/>
      <c r="X104" s="15"/>
      <c r="Y104" s="16"/>
      <c r="Z104" s="15"/>
      <c r="AA104" s="16"/>
      <c r="AB104" s="15"/>
      <c r="AC104" s="16"/>
      <c r="AD104" s="15"/>
      <c r="AE104" s="9"/>
      <c r="AF104" s="16"/>
      <c r="AG104" s="15"/>
      <c r="AH104" s="16"/>
      <c r="AI104" s="15"/>
      <c r="AJ104" s="16"/>
      <c r="AK104" s="15"/>
      <c r="AL104" s="16"/>
      <c r="AM104" s="15"/>
      <c r="AN104" s="16"/>
      <c r="AO104" s="15"/>
      <c r="AP104" s="16"/>
      <c r="AQ104" s="15"/>
      <c r="AR104"/>
      <c r="AS104"/>
    </row>
    <row r="105" spans="1:45" s="2" customFormat="1" ht="51" outlineLevel="1" x14ac:dyDescent="0.25">
      <c r="A105" s="10" t="s">
        <v>279</v>
      </c>
      <c r="B105" s="10" t="s">
        <v>280</v>
      </c>
      <c r="C105" s="11" t="s">
        <v>281</v>
      </c>
      <c r="D105" s="12" t="s">
        <v>30</v>
      </c>
      <c r="E105" s="13">
        <v>43165</v>
      </c>
      <c r="F105" s="16">
        <v>4</v>
      </c>
      <c r="G105" s="15">
        <f>ROUND(F105*E105,0)</f>
        <v>172660</v>
      </c>
      <c r="I105" s="16"/>
      <c r="J105" s="15"/>
      <c r="K105" s="16"/>
      <c r="L105" s="15"/>
      <c r="M105" s="16"/>
      <c r="N105" s="15"/>
      <c r="O105" s="16"/>
      <c r="P105" s="15"/>
      <c r="Q105" s="16"/>
      <c r="R105" s="15"/>
      <c r="S105" s="16"/>
      <c r="T105" s="15"/>
      <c r="U105" s="16"/>
      <c r="V105" s="15"/>
      <c r="W105" s="16"/>
      <c r="X105" s="15"/>
      <c r="Y105" s="16"/>
      <c r="Z105" s="15"/>
      <c r="AA105" s="16"/>
      <c r="AB105" s="15"/>
      <c r="AC105" s="16"/>
      <c r="AD105" s="15"/>
      <c r="AE105" s="9"/>
      <c r="AF105" s="16"/>
      <c r="AG105" s="15"/>
      <c r="AH105" s="16"/>
      <c r="AI105" s="15"/>
      <c r="AJ105" s="16"/>
      <c r="AK105" s="15"/>
      <c r="AL105" s="16"/>
      <c r="AM105" s="15"/>
      <c r="AN105" s="16"/>
      <c r="AO105" s="15"/>
      <c r="AP105" s="16"/>
      <c r="AQ105" s="15"/>
      <c r="AR105"/>
      <c r="AS105"/>
    </row>
    <row r="106" spans="1:45" s="2" customFormat="1" outlineLevel="1" x14ac:dyDescent="0.25">
      <c r="A106" s="17" t="s">
        <v>282</v>
      </c>
      <c r="B106" s="17" t="s">
        <v>252</v>
      </c>
      <c r="C106" s="18" t="s">
        <v>283</v>
      </c>
      <c r="D106" s="6"/>
      <c r="E106" s="6"/>
      <c r="F106" s="19"/>
      <c r="G106" s="8"/>
      <c r="I106" s="16"/>
      <c r="J106" s="15"/>
      <c r="K106" s="16"/>
      <c r="L106" s="15"/>
      <c r="M106" s="16"/>
      <c r="N106" s="15"/>
      <c r="O106" s="16"/>
      <c r="P106" s="15"/>
      <c r="Q106" s="16"/>
      <c r="R106" s="15"/>
      <c r="S106" s="16"/>
      <c r="T106" s="15"/>
      <c r="U106" s="16"/>
      <c r="V106" s="15"/>
      <c r="W106" s="16"/>
      <c r="X106" s="15"/>
      <c r="Y106" s="16"/>
      <c r="Z106" s="15"/>
      <c r="AA106" s="16"/>
      <c r="AB106" s="15"/>
      <c r="AC106" s="16"/>
      <c r="AD106" s="15"/>
      <c r="AE106" s="9"/>
      <c r="AF106" s="16"/>
      <c r="AG106" s="15"/>
      <c r="AH106" s="16"/>
      <c r="AI106" s="15"/>
      <c r="AJ106" s="16"/>
      <c r="AK106" s="15"/>
      <c r="AL106" s="16"/>
      <c r="AM106" s="15"/>
      <c r="AN106" s="16"/>
      <c r="AO106" s="15"/>
      <c r="AP106" s="16"/>
      <c r="AQ106" s="15"/>
      <c r="AR106"/>
      <c r="AS106"/>
    </row>
    <row r="107" spans="1:45" s="2" customFormat="1" ht="76.5" outlineLevel="1" x14ac:dyDescent="0.25">
      <c r="A107" s="10" t="s">
        <v>284</v>
      </c>
      <c r="B107" s="10" t="s">
        <v>254</v>
      </c>
      <c r="C107" s="11" t="s">
        <v>285</v>
      </c>
      <c r="D107" s="12" t="s">
        <v>39</v>
      </c>
      <c r="E107" s="13">
        <v>270392.55615384609</v>
      </c>
      <c r="F107" s="14">
        <v>20</v>
      </c>
      <c r="G107" s="15">
        <f t="shared" ref="G107:G119" si="9">ROUND(F107*E107,0)</f>
        <v>5407851</v>
      </c>
      <c r="I107" s="16"/>
      <c r="J107" s="15"/>
      <c r="K107" s="16"/>
      <c r="L107" s="15"/>
      <c r="M107" s="16"/>
      <c r="N107" s="15"/>
      <c r="O107" s="16"/>
      <c r="P107" s="15"/>
      <c r="Q107" s="16"/>
      <c r="R107" s="15"/>
      <c r="S107" s="16"/>
      <c r="T107" s="15"/>
      <c r="U107" s="16"/>
      <c r="V107" s="15"/>
      <c r="W107" s="16"/>
      <c r="X107" s="15"/>
      <c r="Y107" s="16"/>
      <c r="Z107" s="15"/>
      <c r="AA107" s="16"/>
      <c r="AB107" s="15"/>
      <c r="AC107" s="16"/>
      <c r="AD107" s="15"/>
      <c r="AE107" s="9"/>
      <c r="AF107" s="16"/>
      <c r="AG107" s="15"/>
      <c r="AH107" s="16"/>
      <c r="AI107" s="15"/>
      <c r="AJ107" s="16"/>
      <c r="AK107" s="15"/>
      <c r="AL107" s="16"/>
      <c r="AM107" s="15"/>
      <c r="AN107" s="16"/>
      <c r="AO107" s="15"/>
      <c r="AP107" s="16"/>
      <c r="AQ107" s="15"/>
      <c r="AR107"/>
      <c r="AS107"/>
    </row>
    <row r="108" spans="1:45" s="2" customFormat="1" ht="63.75" outlineLevel="1" x14ac:dyDescent="0.25">
      <c r="A108" s="10" t="s">
        <v>286</v>
      </c>
      <c r="B108" s="10" t="s">
        <v>257</v>
      </c>
      <c r="C108" s="11" t="s">
        <v>287</v>
      </c>
      <c r="D108" s="12" t="s">
        <v>39</v>
      </c>
      <c r="E108" s="13">
        <v>76186.415384615379</v>
      </c>
      <c r="F108" s="14">
        <v>8</v>
      </c>
      <c r="G108" s="15">
        <f t="shared" si="9"/>
        <v>609491</v>
      </c>
      <c r="I108" s="16"/>
      <c r="J108" s="15"/>
      <c r="K108" s="16"/>
      <c r="L108" s="15"/>
      <c r="M108" s="16"/>
      <c r="N108" s="15"/>
      <c r="O108" s="16"/>
      <c r="P108" s="15"/>
      <c r="Q108" s="16"/>
      <c r="R108" s="15"/>
      <c r="S108" s="16"/>
      <c r="T108" s="15"/>
      <c r="U108" s="16"/>
      <c r="V108" s="15"/>
      <c r="W108" s="16"/>
      <c r="X108" s="15"/>
      <c r="Y108" s="16"/>
      <c r="Z108" s="15"/>
      <c r="AA108" s="16"/>
      <c r="AB108" s="15"/>
      <c r="AC108" s="16"/>
      <c r="AD108" s="15"/>
      <c r="AE108" s="9"/>
      <c r="AF108" s="16"/>
      <c r="AG108" s="15"/>
      <c r="AH108" s="16"/>
      <c r="AI108" s="15"/>
      <c r="AJ108" s="16"/>
      <c r="AK108" s="15"/>
      <c r="AL108" s="16"/>
      <c r="AM108" s="15"/>
      <c r="AN108" s="16"/>
      <c r="AO108" s="15"/>
      <c r="AP108" s="16"/>
      <c r="AQ108" s="15"/>
      <c r="AR108"/>
      <c r="AS108"/>
    </row>
    <row r="109" spans="1:45" s="2" customFormat="1" ht="63.75" outlineLevel="1" x14ac:dyDescent="0.25">
      <c r="A109" s="10" t="s">
        <v>288</v>
      </c>
      <c r="B109" s="10" t="s">
        <v>260</v>
      </c>
      <c r="C109" s="11" t="s">
        <v>289</v>
      </c>
      <c r="D109" s="12" t="s">
        <v>30</v>
      </c>
      <c r="E109" s="13">
        <v>14337</v>
      </c>
      <c r="F109" s="14">
        <v>20</v>
      </c>
      <c r="G109" s="15">
        <f t="shared" si="9"/>
        <v>286740</v>
      </c>
      <c r="I109" s="16"/>
      <c r="J109" s="15"/>
      <c r="K109" s="16"/>
      <c r="L109" s="15"/>
      <c r="M109" s="16"/>
      <c r="N109" s="15"/>
      <c r="O109" s="16"/>
      <c r="P109" s="15"/>
      <c r="Q109" s="16"/>
      <c r="R109" s="15"/>
      <c r="S109" s="16"/>
      <c r="T109" s="15"/>
      <c r="U109" s="16"/>
      <c r="V109" s="15"/>
      <c r="W109" s="16"/>
      <c r="X109" s="15"/>
      <c r="Y109" s="16"/>
      <c r="Z109" s="15"/>
      <c r="AA109" s="16"/>
      <c r="AB109" s="15"/>
      <c r="AC109" s="16"/>
      <c r="AD109" s="15"/>
      <c r="AE109" s="9"/>
      <c r="AF109" s="16"/>
      <c r="AG109" s="15"/>
      <c r="AH109" s="16"/>
      <c r="AI109" s="15"/>
      <c r="AJ109" s="16"/>
      <c r="AK109" s="15"/>
      <c r="AL109" s="16"/>
      <c r="AM109" s="15"/>
      <c r="AN109" s="16"/>
      <c r="AO109" s="15"/>
      <c r="AP109" s="16"/>
      <c r="AQ109" s="15"/>
      <c r="AR109"/>
      <c r="AS109"/>
    </row>
    <row r="110" spans="1:45" s="2" customFormat="1" ht="63.75" outlineLevel="1" x14ac:dyDescent="0.25">
      <c r="A110" s="10" t="s">
        <v>290</v>
      </c>
      <c r="B110" s="10" t="s">
        <v>291</v>
      </c>
      <c r="C110" s="11" t="s">
        <v>292</v>
      </c>
      <c r="D110" s="12" t="s">
        <v>30</v>
      </c>
      <c r="E110" s="13">
        <v>12665</v>
      </c>
      <c r="F110" s="14">
        <v>20</v>
      </c>
      <c r="G110" s="15">
        <f t="shared" si="9"/>
        <v>253300</v>
      </c>
      <c r="I110" s="16"/>
      <c r="J110" s="15"/>
      <c r="K110" s="16"/>
      <c r="L110" s="15"/>
      <c r="M110" s="16"/>
      <c r="N110" s="15"/>
      <c r="O110" s="16"/>
      <c r="P110" s="15"/>
      <c r="Q110" s="16"/>
      <c r="R110" s="15"/>
      <c r="S110" s="16"/>
      <c r="T110" s="15"/>
      <c r="U110" s="16"/>
      <c r="V110" s="15"/>
      <c r="W110" s="16"/>
      <c r="X110" s="15"/>
      <c r="Y110" s="16"/>
      <c r="Z110" s="15"/>
      <c r="AA110" s="16"/>
      <c r="AB110" s="15"/>
      <c r="AC110" s="16"/>
      <c r="AD110" s="15"/>
      <c r="AE110" s="9"/>
      <c r="AF110" s="16"/>
      <c r="AG110" s="15"/>
      <c r="AH110" s="16"/>
      <c r="AI110" s="15"/>
      <c r="AJ110" s="16"/>
      <c r="AK110" s="15"/>
      <c r="AL110" s="16"/>
      <c r="AM110" s="15"/>
      <c r="AN110" s="16"/>
      <c r="AO110" s="15"/>
      <c r="AP110" s="16"/>
      <c r="AQ110" s="15"/>
      <c r="AR110"/>
      <c r="AS110"/>
    </row>
    <row r="111" spans="1:45" s="2" customFormat="1" ht="63.75" outlineLevel="1" x14ac:dyDescent="0.25">
      <c r="A111" s="10" t="s">
        <v>293</v>
      </c>
      <c r="B111" s="10" t="s">
        <v>294</v>
      </c>
      <c r="C111" s="11" t="s">
        <v>295</v>
      </c>
      <c r="D111" s="12" t="s">
        <v>30</v>
      </c>
      <c r="E111" s="13">
        <v>33569</v>
      </c>
      <c r="F111" s="14">
        <v>40</v>
      </c>
      <c r="G111" s="15">
        <f t="shared" si="9"/>
        <v>1342760</v>
      </c>
      <c r="I111" s="16"/>
      <c r="J111" s="15"/>
      <c r="K111" s="16"/>
      <c r="L111" s="15"/>
      <c r="M111" s="16"/>
      <c r="N111" s="15"/>
      <c r="O111" s="16"/>
      <c r="P111" s="15"/>
      <c r="Q111" s="16"/>
      <c r="R111" s="15"/>
      <c r="S111" s="16"/>
      <c r="T111" s="15"/>
      <c r="U111" s="16"/>
      <c r="V111" s="15"/>
      <c r="W111" s="16"/>
      <c r="X111" s="15"/>
      <c r="Y111" s="16"/>
      <c r="Z111" s="15"/>
      <c r="AA111" s="16"/>
      <c r="AB111" s="15"/>
      <c r="AC111" s="16"/>
      <c r="AD111" s="15"/>
      <c r="AE111" s="9"/>
      <c r="AF111" s="16"/>
      <c r="AG111" s="15"/>
      <c r="AH111" s="16"/>
      <c r="AI111" s="15"/>
      <c r="AJ111" s="16"/>
      <c r="AK111" s="15"/>
      <c r="AL111" s="16"/>
      <c r="AM111" s="15"/>
      <c r="AN111" s="16"/>
      <c r="AO111" s="15"/>
      <c r="AP111" s="16"/>
      <c r="AQ111" s="15"/>
      <c r="AR111"/>
      <c r="AS111"/>
    </row>
    <row r="112" spans="1:45" s="2" customFormat="1" ht="89.25" outlineLevel="1" x14ac:dyDescent="0.25">
      <c r="A112" s="10" t="s">
        <v>296</v>
      </c>
      <c r="B112" s="10" t="s">
        <v>279</v>
      </c>
      <c r="C112" s="11" t="s">
        <v>297</v>
      </c>
      <c r="D112" s="12" t="s">
        <v>39</v>
      </c>
      <c r="E112" s="13">
        <v>173739.95294117651</v>
      </c>
      <c r="F112" s="14">
        <v>2</v>
      </c>
      <c r="G112" s="15">
        <f t="shared" si="9"/>
        <v>347480</v>
      </c>
      <c r="I112" s="16"/>
      <c r="J112" s="15"/>
      <c r="K112" s="16"/>
      <c r="L112" s="15"/>
      <c r="M112" s="16"/>
      <c r="N112" s="15"/>
      <c r="O112" s="16"/>
      <c r="P112" s="15"/>
      <c r="Q112" s="16"/>
      <c r="R112" s="15"/>
      <c r="S112" s="16"/>
      <c r="T112" s="15"/>
      <c r="U112" s="16"/>
      <c r="V112" s="15"/>
      <c r="W112" s="16"/>
      <c r="X112" s="15"/>
      <c r="Y112" s="16"/>
      <c r="Z112" s="15"/>
      <c r="AA112" s="16"/>
      <c r="AB112" s="15"/>
      <c r="AC112" s="16"/>
      <c r="AD112" s="15"/>
      <c r="AE112" s="9"/>
      <c r="AF112" s="16"/>
      <c r="AG112" s="15"/>
      <c r="AH112" s="16"/>
      <c r="AI112" s="15"/>
      <c r="AJ112" s="16"/>
      <c r="AK112" s="15"/>
      <c r="AL112" s="16"/>
      <c r="AM112" s="15"/>
      <c r="AN112" s="16"/>
      <c r="AO112" s="15"/>
      <c r="AP112" s="16"/>
      <c r="AQ112" s="15"/>
      <c r="AR112"/>
      <c r="AS112"/>
    </row>
    <row r="113" spans="1:45" s="2" customFormat="1" ht="89.25" outlineLevel="1" x14ac:dyDescent="0.25">
      <c r="A113" s="10" t="s">
        <v>298</v>
      </c>
      <c r="B113" s="10" t="s">
        <v>273</v>
      </c>
      <c r="C113" s="11" t="s">
        <v>299</v>
      </c>
      <c r="D113" s="12" t="s">
        <v>39</v>
      </c>
      <c r="E113" s="13">
        <v>179789.95294117651</v>
      </c>
      <c r="F113" s="14">
        <v>2</v>
      </c>
      <c r="G113" s="15">
        <f t="shared" si="9"/>
        <v>359580</v>
      </c>
      <c r="I113" s="16"/>
      <c r="J113" s="15"/>
      <c r="K113" s="16"/>
      <c r="L113" s="15"/>
      <c r="M113" s="16"/>
      <c r="N113" s="15"/>
      <c r="O113" s="16"/>
      <c r="P113" s="15"/>
      <c r="Q113" s="16"/>
      <c r="R113" s="15"/>
      <c r="S113" s="16"/>
      <c r="T113" s="15"/>
      <c r="U113" s="16"/>
      <c r="V113" s="15"/>
      <c r="W113" s="16"/>
      <c r="X113" s="15"/>
      <c r="Y113" s="16"/>
      <c r="Z113" s="15"/>
      <c r="AA113" s="16"/>
      <c r="AB113" s="15"/>
      <c r="AC113" s="16"/>
      <c r="AD113" s="15"/>
      <c r="AE113" s="9"/>
      <c r="AF113" s="16"/>
      <c r="AG113" s="15"/>
      <c r="AH113" s="16"/>
      <c r="AI113" s="15"/>
      <c r="AJ113" s="16"/>
      <c r="AK113" s="15"/>
      <c r="AL113" s="16"/>
      <c r="AM113" s="15"/>
      <c r="AN113" s="16"/>
      <c r="AO113" s="15"/>
      <c r="AP113" s="16"/>
      <c r="AQ113" s="15"/>
      <c r="AR113"/>
      <c r="AS113"/>
    </row>
    <row r="114" spans="1:45" s="2" customFormat="1" ht="89.25" outlineLevel="1" x14ac:dyDescent="0.25">
      <c r="A114" s="10" t="s">
        <v>300</v>
      </c>
      <c r="B114" s="10" t="s">
        <v>263</v>
      </c>
      <c r="C114" s="11" t="s">
        <v>301</v>
      </c>
      <c r="D114" s="12" t="s">
        <v>39</v>
      </c>
      <c r="E114" s="13">
        <v>155707</v>
      </c>
      <c r="F114" s="14">
        <v>10</v>
      </c>
      <c r="G114" s="15">
        <f t="shared" si="9"/>
        <v>1557070</v>
      </c>
      <c r="I114" s="16"/>
      <c r="J114" s="15"/>
      <c r="K114" s="16"/>
      <c r="L114" s="15"/>
      <c r="M114" s="16"/>
      <c r="N114" s="15"/>
      <c r="O114" s="16"/>
      <c r="P114" s="15"/>
      <c r="Q114" s="16"/>
      <c r="R114" s="15"/>
      <c r="S114" s="16"/>
      <c r="T114" s="15"/>
      <c r="U114" s="16"/>
      <c r="V114" s="15"/>
      <c r="W114" s="16"/>
      <c r="X114" s="15"/>
      <c r="Y114" s="16"/>
      <c r="Z114" s="15"/>
      <c r="AA114" s="16"/>
      <c r="AB114" s="15"/>
      <c r="AC114" s="16"/>
      <c r="AD114" s="15"/>
      <c r="AE114" s="9"/>
      <c r="AF114" s="16"/>
      <c r="AG114" s="15"/>
      <c r="AH114" s="16"/>
      <c r="AI114" s="15"/>
      <c r="AJ114" s="16"/>
      <c r="AK114" s="15"/>
      <c r="AL114" s="16"/>
      <c r="AM114" s="15"/>
      <c r="AN114" s="16"/>
      <c r="AO114" s="15"/>
      <c r="AP114" s="16"/>
      <c r="AQ114" s="15"/>
      <c r="AR114"/>
      <c r="AS114"/>
    </row>
    <row r="115" spans="1:45" s="2" customFormat="1" ht="102" outlineLevel="1" x14ac:dyDescent="0.25">
      <c r="A115" s="10" t="s">
        <v>302</v>
      </c>
      <c r="B115" s="10" t="s">
        <v>265</v>
      </c>
      <c r="C115" s="11" t="s">
        <v>303</v>
      </c>
      <c r="D115" s="12" t="s">
        <v>39</v>
      </c>
      <c r="E115" s="13">
        <v>247066</v>
      </c>
      <c r="F115" s="14">
        <v>18</v>
      </c>
      <c r="G115" s="15">
        <f t="shared" si="9"/>
        <v>4447188</v>
      </c>
      <c r="I115" s="16"/>
      <c r="J115" s="15"/>
      <c r="K115" s="16"/>
      <c r="L115" s="15"/>
      <c r="M115" s="16"/>
      <c r="N115" s="15"/>
      <c r="O115" s="16"/>
      <c r="P115" s="15"/>
      <c r="Q115" s="16"/>
      <c r="R115" s="15"/>
      <c r="S115" s="16"/>
      <c r="T115" s="15"/>
      <c r="U115" s="16"/>
      <c r="V115" s="15"/>
      <c r="W115" s="16"/>
      <c r="X115" s="15"/>
      <c r="Y115" s="16"/>
      <c r="Z115" s="15"/>
      <c r="AA115" s="16"/>
      <c r="AB115" s="15"/>
      <c r="AC115" s="16"/>
      <c r="AD115" s="15"/>
      <c r="AE115" s="9"/>
      <c r="AF115" s="16"/>
      <c r="AG115" s="15"/>
      <c r="AH115" s="16"/>
      <c r="AI115" s="15"/>
      <c r="AJ115" s="16"/>
      <c r="AK115" s="15"/>
      <c r="AL115" s="16"/>
      <c r="AM115" s="15"/>
      <c r="AN115" s="16"/>
      <c r="AO115" s="15"/>
      <c r="AP115" s="16"/>
      <c r="AQ115" s="15"/>
      <c r="AR115"/>
      <c r="AS115"/>
    </row>
    <row r="116" spans="1:45" s="2" customFormat="1" ht="89.25" outlineLevel="1" x14ac:dyDescent="0.25">
      <c r="A116" s="10" t="s">
        <v>304</v>
      </c>
      <c r="B116" s="10" t="s">
        <v>267</v>
      </c>
      <c r="C116" s="11" t="s">
        <v>305</v>
      </c>
      <c r="D116" s="12" t="s">
        <v>39</v>
      </c>
      <c r="E116" s="13">
        <v>157205</v>
      </c>
      <c r="F116" s="14">
        <v>4</v>
      </c>
      <c r="G116" s="15">
        <f t="shared" si="9"/>
        <v>628820</v>
      </c>
      <c r="I116" s="16"/>
      <c r="J116" s="15"/>
      <c r="K116" s="16"/>
      <c r="L116" s="15"/>
      <c r="M116" s="16"/>
      <c r="N116" s="15"/>
      <c r="O116" s="16"/>
      <c r="P116" s="15"/>
      <c r="Q116" s="16"/>
      <c r="R116" s="15"/>
      <c r="S116" s="16"/>
      <c r="T116" s="15"/>
      <c r="U116" s="16"/>
      <c r="V116" s="15"/>
      <c r="W116" s="16"/>
      <c r="X116" s="15"/>
      <c r="Y116" s="16"/>
      <c r="Z116" s="15"/>
      <c r="AA116" s="16"/>
      <c r="AB116" s="15"/>
      <c r="AC116" s="16"/>
      <c r="AD116" s="15"/>
      <c r="AE116" s="9"/>
      <c r="AF116" s="16"/>
      <c r="AG116" s="15"/>
      <c r="AH116" s="16"/>
      <c r="AI116" s="15"/>
      <c r="AJ116" s="16"/>
      <c r="AK116" s="15"/>
      <c r="AL116" s="16"/>
      <c r="AM116" s="15"/>
      <c r="AN116" s="16"/>
      <c r="AO116" s="15"/>
      <c r="AP116" s="16"/>
      <c r="AQ116" s="15"/>
      <c r="AR116"/>
      <c r="AS116"/>
    </row>
    <row r="117" spans="1:45" s="2" customFormat="1" ht="89.25" outlineLevel="1" x14ac:dyDescent="0.25">
      <c r="A117" s="10" t="s">
        <v>306</v>
      </c>
      <c r="B117" s="10" t="s">
        <v>270</v>
      </c>
      <c r="C117" s="11" t="s">
        <v>307</v>
      </c>
      <c r="D117" s="12" t="s">
        <v>39</v>
      </c>
      <c r="E117" s="13">
        <v>149205</v>
      </c>
      <c r="F117" s="14">
        <v>5</v>
      </c>
      <c r="G117" s="15">
        <f t="shared" si="9"/>
        <v>746025</v>
      </c>
      <c r="I117" s="16"/>
      <c r="J117" s="15"/>
      <c r="K117" s="16"/>
      <c r="L117" s="15"/>
      <c r="M117" s="16"/>
      <c r="N117" s="15"/>
      <c r="O117" s="16"/>
      <c r="P117" s="15"/>
      <c r="Q117" s="16"/>
      <c r="R117" s="15"/>
      <c r="S117" s="16"/>
      <c r="T117" s="15"/>
      <c r="U117" s="16"/>
      <c r="V117" s="15"/>
      <c r="W117" s="16"/>
      <c r="X117" s="15"/>
      <c r="Y117" s="16"/>
      <c r="Z117" s="15"/>
      <c r="AA117" s="16"/>
      <c r="AB117" s="15"/>
      <c r="AC117" s="16"/>
      <c r="AD117" s="15"/>
      <c r="AE117" s="9"/>
      <c r="AF117" s="16"/>
      <c r="AG117" s="15"/>
      <c r="AH117" s="16"/>
      <c r="AI117" s="15"/>
      <c r="AJ117" s="16"/>
      <c r="AK117" s="15"/>
      <c r="AL117" s="16"/>
      <c r="AM117" s="15"/>
      <c r="AN117" s="16"/>
      <c r="AO117" s="15"/>
      <c r="AP117" s="16"/>
      <c r="AQ117" s="15"/>
      <c r="AR117"/>
      <c r="AS117"/>
    </row>
    <row r="118" spans="1:45" s="2" customFormat="1" ht="89.25" outlineLevel="1" x14ac:dyDescent="0.25">
      <c r="A118" s="10" t="s">
        <v>308</v>
      </c>
      <c r="B118" s="10" t="s">
        <v>309</v>
      </c>
      <c r="C118" s="11" t="s">
        <v>310</v>
      </c>
      <c r="D118" s="12" t="s">
        <v>39</v>
      </c>
      <c r="E118" s="13">
        <v>183518</v>
      </c>
      <c r="F118" s="14">
        <v>2</v>
      </c>
      <c r="G118" s="15">
        <f t="shared" si="9"/>
        <v>367036</v>
      </c>
      <c r="I118" s="16"/>
      <c r="J118" s="15"/>
      <c r="K118" s="16"/>
      <c r="L118" s="15"/>
      <c r="M118" s="16"/>
      <c r="N118" s="15"/>
      <c r="O118" s="16"/>
      <c r="P118" s="15"/>
      <c r="Q118" s="16"/>
      <c r="R118" s="15"/>
      <c r="S118" s="16"/>
      <c r="T118" s="15"/>
      <c r="U118" s="16"/>
      <c r="V118" s="15"/>
      <c r="W118" s="16"/>
      <c r="X118" s="15"/>
      <c r="Y118" s="16"/>
      <c r="Z118" s="15"/>
      <c r="AA118" s="16"/>
      <c r="AB118" s="15"/>
      <c r="AC118" s="16"/>
      <c r="AD118" s="15"/>
      <c r="AE118" s="9"/>
      <c r="AF118" s="16"/>
      <c r="AG118" s="15"/>
      <c r="AH118" s="16"/>
      <c r="AI118" s="15"/>
      <c r="AJ118" s="16"/>
      <c r="AK118" s="15"/>
      <c r="AL118" s="16"/>
      <c r="AM118" s="15"/>
      <c r="AN118" s="16"/>
      <c r="AO118" s="15"/>
      <c r="AP118" s="16"/>
      <c r="AQ118" s="15"/>
      <c r="AR118"/>
      <c r="AS118"/>
    </row>
    <row r="119" spans="1:45" s="2" customFormat="1" ht="89.25" outlineLevel="1" x14ac:dyDescent="0.25">
      <c r="A119" s="10" t="s">
        <v>311</v>
      </c>
      <c r="B119" s="10" t="s">
        <v>312</v>
      </c>
      <c r="C119" s="11" t="s">
        <v>313</v>
      </c>
      <c r="D119" s="12" t="s">
        <v>39</v>
      </c>
      <c r="E119" s="13">
        <v>138543</v>
      </c>
      <c r="F119" s="14">
        <v>7</v>
      </c>
      <c r="G119" s="15">
        <f t="shared" si="9"/>
        <v>969801</v>
      </c>
      <c r="I119" s="16"/>
      <c r="J119" s="15"/>
      <c r="K119" s="16"/>
      <c r="L119" s="15"/>
      <c r="M119" s="16"/>
      <c r="N119" s="15"/>
      <c r="O119" s="16"/>
      <c r="P119" s="15"/>
      <c r="Q119" s="16"/>
      <c r="R119" s="15"/>
      <c r="S119" s="16"/>
      <c r="T119" s="15"/>
      <c r="U119" s="16"/>
      <c r="V119" s="15"/>
      <c r="W119" s="16"/>
      <c r="X119" s="15"/>
      <c r="Y119" s="16"/>
      <c r="Z119" s="15"/>
      <c r="AA119" s="16"/>
      <c r="AB119" s="15"/>
      <c r="AC119" s="16"/>
      <c r="AD119" s="15"/>
      <c r="AE119" s="9"/>
      <c r="AF119" s="16"/>
      <c r="AG119" s="15"/>
      <c r="AH119" s="16"/>
      <c r="AI119" s="15"/>
      <c r="AJ119" s="16"/>
      <c r="AK119" s="15"/>
      <c r="AL119" s="16"/>
      <c r="AM119" s="15"/>
      <c r="AN119" s="16"/>
      <c r="AO119" s="15"/>
      <c r="AP119" s="16"/>
      <c r="AQ119" s="15"/>
      <c r="AR119"/>
      <c r="AS119"/>
    </row>
    <row r="120" spans="1:45" s="2" customFormat="1" outlineLevel="1" x14ac:dyDescent="0.25">
      <c r="A120" s="17" t="s">
        <v>314</v>
      </c>
      <c r="B120" s="17" t="s">
        <v>282</v>
      </c>
      <c r="C120" s="18" t="s">
        <v>315</v>
      </c>
      <c r="D120" s="6"/>
      <c r="E120" s="6"/>
      <c r="F120" s="19"/>
      <c r="G120" s="8"/>
      <c r="I120" s="16"/>
      <c r="J120" s="15"/>
      <c r="K120" s="16"/>
      <c r="L120" s="15"/>
      <c r="M120" s="16"/>
      <c r="N120" s="15"/>
      <c r="O120" s="16"/>
      <c r="P120" s="15"/>
      <c r="Q120" s="16"/>
      <c r="R120" s="15"/>
      <c r="S120" s="16"/>
      <c r="T120" s="15"/>
      <c r="U120" s="16"/>
      <c r="V120" s="15"/>
      <c r="W120" s="16"/>
      <c r="X120" s="15"/>
      <c r="Y120" s="16"/>
      <c r="Z120" s="15"/>
      <c r="AA120" s="16"/>
      <c r="AB120" s="15"/>
      <c r="AC120" s="16"/>
      <c r="AD120" s="15"/>
      <c r="AE120" s="9"/>
      <c r="AF120" s="16"/>
      <c r="AG120" s="15"/>
      <c r="AH120" s="16"/>
      <c r="AI120" s="15"/>
      <c r="AJ120" s="16"/>
      <c r="AK120" s="15"/>
      <c r="AL120" s="16"/>
      <c r="AM120" s="15"/>
      <c r="AN120" s="16"/>
      <c r="AO120" s="15"/>
      <c r="AP120" s="16"/>
      <c r="AQ120" s="15"/>
      <c r="AR120"/>
      <c r="AS120"/>
    </row>
    <row r="121" spans="1:45" s="2" customFormat="1" ht="63.75" outlineLevel="1" x14ac:dyDescent="0.25">
      <c r="A121" s="10" t="s">
        <v>316</v>
      </c>
      <c r="B121" s="10" t="s">
        <v>288</v>
      </c>
      <c r="C121" s="11" t="s">
        <v>317</v>
      </c>
      <c r="D121" s="12" t="s">
        <v>39</v>
      </c>
      <c r="E121" s="13">
        <v>1048601</v>
      </c>
      <c r="F121" s="14">
        <v>2</v>
      </c>
      <c r="G121" s="15">
        <f t="shared" ref="G121:G125" si="10">ROUND(F121*E121,0)</f>
        <v>2097202</v>
      </c>
      <c r="I121" s="16"/>
      <c r="J121" s="15"/>
      <c r="K121" s="16"/>
      <c r="L121" s="15"/>
      <c r="M121" s="16"/>
      <c r="N121" s="15"/>
      <c r="O121" s="16"/>
      <c r="P121" s="15"/>
      <c r="Q121" s="16"/>
      <c r="R121" s="15"/>
      <c r="S121" s="16"/>
      <c r="T121" s="15"/>
      <c r="U121" s="16"/>
      <c r="V121" s="15"/>
      <c r="W121" s="16"/>
      <c r="X121" s="15"/>
      <c r="Y121" s="16"/>
      <c r="Z121" s="15"/>
      <c r="AA121" s="16"/>
      <c r="AB121" s="15"/>
      <c r="AC121" s="16"/>
      <c r="AD121" s="15"/>
      <c r="AE121" s="9"/>
      <c r="AF121" s="16"/>
      <c r="AG121" s="15"/>
      <c r="AH121" s="16"/>
      <c r="AI121" s="15"/>
      <c r="AJ121" s="16"/>
      <c r="AK121" s="15"/>
      <c r="AL121" s="16"/>
      <c r="AM121" s="15"/>
      <c r="AN121" s="16"/>
      <c r="AO121" s="15"/>
      <c r="AP121" s="16"/>
      <c r="AQ121" s="15"/>
      <c r="AR121"/>
      <c r="AS121"/>
    </row>
    <row r="122" spans="1:45" s="2" customFormat="1" ht="63.75" outlineLevel="1" x14ac:dyDescent="0.25">
      <c r="A122" s="10" t="s">
        <v>318</v>
      </c>
      <c r="B122" s="10" t="s">
        <v>319</v>
      </c>
      <c r="C122" s="11" t="s">
        <v>320</v>
      </c>
      <c r="D122" s="12" t="s">
        <v>39</v>
      </c>
      <c r="E122" s="13">
        <v>436401</v>
      </c>
      <c r="F122" s="14">
        <v>2</v>
      </c>
      <c r="G122" s="15">
        <f t="shared" si="10"/>
        <v>872802</v>
      </c>
      <c r="I122" s="16"/>
      <c r="J122" s="15"/>
      <c r="K122" s="16"/>
      <c r="L122" s="15"/>
      <c r="M122" s="16"/>
      <c r="N122" s="15"/>
      <c r="O122" s="16"/>
      <c r="P122" s="15"/>
      <c r="Q122" s="16"/>
      <c r="R122" s="15"/>
      <c r="S122" s="16"/>
      <c r="T122" s="15"/>
      <c r="U122" s="16"/>
      <c r="V122" s="15"/>
      <c r="W122" s="16"/>
      <c r="X122" s="15"/>
      <c r="Y122" s="16"/>
      <c r="Z122" s="15"/>
      <c r="AA122" s="16"/>
      <c r="AB122" s="15"/>
      <c r="AC122" s="16"/>
      <c r="AD122" s="15"/>
      <c r="AE122" s="9"/>
      <c r="AF122" s="16"/>
      <c r="AG122" s="15"/>
      <c r="AH122" s="16"/>
      <c r="AI122" s="15"/>
      <c r="AJ122" s="16"/>
      <c r="AK122" s="15"/>
      <c r="AL122" s="16"/>
      <c r="AM122" s="15"/>
      <c r="AN122" s="16"/>
      <c r="AO122" s="15"/>
      <c r="AP122" s="16"/>
      <c r="AQ122" s="15"/>
      <c r="AR122"/>
      <c r="AS122"/>
    </row>
    <row r="123" spans="1:45" s="2" customFormat="1" ht="51" outlineLevel="1" x14ac:dyDescent="0.25">
      <c r="A123" s="10" t="s">
        <v>321</v>
      </c>
      <c r="B123" s="10" t="s">
        <v>322</v>
      </c>
      <c r="C123" s="11" t="s">
        <v>323</v>
      </c>
      <c r="D123" s="12" t="s">
        <v>39</v>
      </c>
      <c r="E123" s="13">
        <v>419207.88</v>
      </c>
      <c r="F123" s="14">
        <v>6</v>
      </c>
      <c r="G123" s="15">
        <f t="shared" si="10"/>
        <v>2515247</v>
      </c>
      <c r="I123" s="16"/>
      <c r="J123" s="15"/>
      <c r="K123" s="16"/>
      <c r="L123" s="15"/>
      <c r="M123" s="16"/>
      <c r="N123" s="15"/>
      <c r="O123" s="16"/>
      <c r="P123" s="15"/>
      <c r="Q123" s="16"/>
      <c r="R123" s="15"/>
      <c r="S123" s="16"/>
      <c r="T123" s="15"/>
      <c r="U123" s="16"/>
      <c r="V123" s="15"/>
      <c r="W123" s="16"/>
      <c r="X123" s="15"/>
      <c r="Y123" s="16"/>
      <c r="Z123" s="15"/>
      <c r="AA123" s="16"/>
      <c r="AB123" s="15"/>
      <c r="AC123" s="16"/>
      <c r="AD123" s="15"/>
      <c r="AE123" s="9"/>
      <c r="AF123" s="16"/>
      <c r="AG123" s="15"/>
      <c r="AH123" s="16"/>
      <c r="AI123" s="15"/>
      <c r="AJ123" s="16"/>
      <c r="AK123" s="15"/>
      <c r="AL123" s="16"/>
      <c r="AM123" s="15"/>
      <c r="AN123" s="16"/>
      <c r="AO123" s="15"/>
      <c r="AP123" s="16"/>
      <c r="AQ123" s="15"/>
      <c r="AR123"/>
      <c r="AS123"/>
    </row>
    <row r="124" spans="1:45" s="2" customFormat="1" ht="51" outlineLevel="1" x14ac:dyDescent="0.25">
      <c r="A124" s="10" t="s">
        <v>324</v>
      </c>
      <c r="B124" s="10" t="s">
        <v>290</v>
      </c>
      <c r="C124" s="11" t="s">
        <v>325</v>
      </c>
      <c r="D124" s="12" t="s">
        <v>39</v>
      </c>
      <c r="E124" s="13">
        <v>16497</v>
      </c>
      <c r="F124" s="14">
        <v>36</v>
      </c>
      <c r="G124" s="15">
        <f t="shared" si="10"/>
        <v>593892</v>
      </c>
      <c r="I124" s="16"/>
      <c r="J124" s="15"/>
      <c r="K124" s="16"/>
      <c r="L124" s="15"/>
      <c r="M124" s="16"/>
      <c r="N124" s="15"/>
      <c r="O124" s="16"/>
      <c r="P124" s="15"/>
      <c r="Q124" s="16"/>
      <c r="R124" s="15"/>
      <c r="S124" s="16"/>
      <c r="T124" s="15"/>
      <c r="U124" s="16"/>
      <c r="V124" s="15"/>
      <c r="W124" s="16"/>
      <c r="X124" s="15"/>
      <c r="Y124" s="16"/>
      <c r="Z124" s="15"/>
      <c r="AA124" s="16"/>
      <c r="AB124" s="15"/>
      <c r="AC124" s="16"/>
      <c r="AD124" s="15"/>
      <c r="AE124" s="9"/>
      <c r="AF124" s="16"/>
      <c r="AG124" s="15"/>
      <c r="AH124" s="16"/>
      <c r="AI124" s="15"/>
      <c r="AJ124" s="16"/>
      <c r="AK124" s="15"/>
      <c r="AL124" s="16"/>
      <c r="AM124" s="15"/>
      <c r="AN124" s="16"/>
      <c r="AO124" s="15"/>
      <c r="AP124" s="16"/>
      <c r="AQ124" s="15"/>
      <c r="AR124"/>
      <c r="AS124"/>
    </row>
    <row r="125" spans="1:45" s="2" customFormat="1" ht="51" outlineLevel="1" x14ac:dyDescent="0.25">
      <c r="A125" s="10" t="s">
        <v>326</v>
      </c>
      <c r="B125" s="10" t="s">
        <v>293</v>
      </c>
      <c r="C125" s="11" t="s">
        <v>327</v>
      </c>
      <c r="D125" s="12" t="s">
        <v>39</v>
      </c>
      <c r="E125" s="13">
        <v>1458501</v>
      </c>
      <c r="F125" s="14">
        <v>6</v>
      </c>
      <c r="G125" s="15">
        <f t="shared" si="10"/>
        <v>8751006</v>
      </c>
      <c r="I125" s="16"/>
      <c r="J125" s="15"/>
      <c r="K125" s="16"/>
      <c r="L125" s="15"/>
      <c r="M125" s="16"/>
      <c r="N125" s="15"/>
      <c r="O125" s="16"/>
      <c r="P125" s="15"/>
      <c r="Q125" s="16"/>
      <c r="R125" s="15"/>
      <c r="S125" s="16"/>
      <c r="T125" s="15"/>
      <c r="U125" s="16"/>
      <c r="V125" s="15"/>
      <c r="W125" s="16"/>
      <c r="X125" s="15"/>
      <c r="Y125" s="16"/>
      <c r="Z125" s="15"/>
      <c r="AA125" s="16"/>
      <c r="AB125" s="15"/>
      <c r="AC125" s="16"/>
      <c r="AD125" s="15"/>
      <c r="AE125" s="9"/>
      <c r="AF125" s="16"/>
      <c r="AG125" s="15"/>
      <c r="AH125" s="16"/>
      <c r="AI125" s="15"/>
      <c r="AJ125" s="16"/>
      <c r="AK125" s="15"/>
      <c r="AL125" s="16"/>
      <c r="AM125" s="15"/>
      <c r="AN125" s="16"/>
      <c r="AO125" s="15"/>
      <c r="AP125" s="16"/>
      <c r="AQ125" s="15"/>
      <c r="AR125"/>
      <c r="AS125"/>
    </row>
    <row r="126" spans="1:45" s="2" customFormat="1" outlineLevel="1" x14ac:dyDescent="0.25">
      <c r="A126" s="17" t="s">
        <v>328</v>
      </c>
      <c r="B126" s="17" t="s">
        <v>314</v>
      </c>
      <c r="C126" s="18" t="s">
        <v>329</v>
      </c>
      <c r="D126" s="6"/>
      <c r="E126" s="6"/>
      <c r="F126" s="19"/>
      <c r="G126" s="8"/>
      <c r="I126" s="16"/>
      <c r="J126" s="15"/>
      <c r="K126" s="16"/>
      <c r="L126" s="15"/>
      <c r="M126" s="16"/>
      <c r="N126" s="15"/>
      <c r="O126" s="16"/>
      <c r="P126" s="15"/>
      <c r="Q126" s="16"/>
      <c r="R126" s="15"/>
      <c r="S126" s="16"/>
      <c r="T126" s="15"/>
      <c r="U126" s="16"/>
      <c r="V126" s="15"/>
      <c r="W126" s="16"/>
      <c r="X126" s="15"/>
      <c r="Y126" s="16"/>
      <c r="Z126" s="15"/>
      <c r="AA126" s="16"/>
      <c r="AB126" s="15"/>
      <c r="AC126" s="16"/>
      <c r="AD126" s="15"/>
      <c r="AE126" s="9"/>
      <c r="AF126" s="16"/>
      <c r="AG126" s="15"/>
      <c r="AH126" s="16"/>
      <c r="AI126" s="15"/>
      <c r="AJ126" s="16"/>
      <c r="AK126" s="15"/>
      <c r="AL126" s="16"/>
      <c r="AM126" s="15"/>
      <c r="AN126" s="16"/>
      <c r="AO126" s="15"/>
      <c r="AP126" s="16"/>
      <c r="AQ126" s="15"/>
      <c r="AR126"/>
      <c r="AS126"/>
    </row>
    <row r="127" spans="1:45" s="2" customFormat="1" ht="89.25" outlineLevel="1" x14ac:dyDescent="0.25">
      <c r="A127" s="10" t="s">
        <v>330</v>
      </c>
      <c r="B127" s="10" t="s">
        <v>331</v>
      </c>
      <c r="C127" s="11" t="s">
        <v>332</v>
      </c>
      <c r="D127" s="12" t="s">
        <v>124</v>
      </c>
      <c r="E127" s="13">
        <v>27703</v>
      </c>
      <c r="F127" s="14">
        <v>662.73520000000008</v>
      </c>
      <c r="G127" s="15">
        <f t="shared" ref="G127:G135" si="11">ROUND(F127*E127,0)</f>
        <v>18359753</v>
      </c>
      <c r="I127" s="16"/>
      <c r="J127" s="15"/>
      <c r="K127" s="16"/>
      <c r="L127" s="15"/>
      <c r="M127" s="16"/>
      <c r="N127" s="15"/>
      <c r="O127" s="16"/>
      <c r="P127" s="15"/>
      <c r="Q127" s="16"/>
      <c r="R127" s="15"/>
      <c r="S127" s="16"/>
      <c r="T127" s="15"/>
      <c r="U127" s="16"/>
      <c r="V127" s="15"/>
      <c r="W127" s="16"/>
      <c r="X127" s="15"/>
      <c r="Y127" s="16"/>
      <c r="Z127" s="15"/>
      <c r="AA127" s="16"/>
      <c r="AB127" s="15"/>
      <c r="AC127" s="16"/>
      <c r="AD127" s="15"/>
      <c r="AE127" s="9"/>
      <c r="AF127" s="16"/>
      <c r="AG127" s="15"/>
      <c r="AH127" s="16"/>
      <c r="AI127" s="15"/>
      <c r="AJ127" s="16"/>
      <c r="AK127" s="15"/>
      <c r="AL127" s="16"/>
      <c r="AM127" s="15"/>
      <c r="AN127" s="16"/>
      <c r="AO127" s="15"/>
      <c r="AP127" s="16"/>
      <c r="AQ127" s="15"/>
      <c r="AR127"/>
      <c r="AS127"/>
    </row>
    <row r="128" spans="1:45" s="2" customFormat="1" ht="38.25" outlineLevel="1" x14ac:dyDescent="0.25">
      <c r="A128" s="10" t="s">
        <v>333</v>
      </c>
      <c r="B128" s="10" t="s">
        <v>334</v>
      </c>
      <c r="C128" s="11" t="s">
        <v>335</v>
      </c>
      <c r="D128" s="12" t="s">
        <v>43</v>
      </c>
      <c r="E128" s="13">
        <v>1679616</v>
      </c>
      <c r="F128" s="14">
        <v>25.192000000000004</v>
      </c>
      <c r="G128" s="15">
        <f t="shared" si="11"/>
        <v>42312886</v>
      </c>
      <c r="I128" s="16"/>
      <c r="J128" s="15"/>
      <c r="K128" s="16"/>
      <c r="L128" s="15"/>
      <c r="M128" s="16"/>
      <c r="N128" s="15"/>
      <c r="O128" s="16"/>
      <c r="P128" s="15"/>
      <c r="Q128" s="16"/>
      <c r="R128" s="15"/>
      <c r="S128" s="16"/>
      <c r="T128" s="15"/>
      <c r="U128" s="16"/>
      <c r="V128" s="15"/>
      <c r="W128" s="16"/>
      <c r="X128" s="15"/>
      <c r="Y128" s="16"/>
      <c r="Z128" s="15"/>
      <c r="AA128" s="16"/>
      <c r="AB128" s="15"/>
      <c r="AC128" s="16"/>
      <c r="AD128" s="15"/>
      <c r="AE128" s="9"/>
      <c r="AF128" s="16"/>
      <c r="AG128" s="15"/>
      <c r="AH128" s="16"/>
      <c r="AI128" s="15"/>
      <c r="AJ128" s="16"/>
      <c r="AK128" s="15"/>
      <c r="AL128" s="16"/>
      <c r="AM128" s="15"/>
      <c r="AN128" s="16"/>
      <c r="AO128" s="15"/>
      <c r="AP128" s="16"/>
      <c r="AQ128" s="15"/>
      <c r="AR128"/>
      <c r="AS128"/>
    </row>
    <row r="129" spans="1:45" s="2" customFormat="1" ht="63.75" outlineLevel="1" x14ac:dyDescent="0.25">
      <c r="A129" s="10" t="s">
        <v>336</v>
      </c>
      <c r="B129" s="10" t="s">
        <v>337</v>
      </c>
      <c r="C129" s="11" t="s">
        <v>338</v>
      </c>
      <c r="D129" s="12" t="s">
        <v>43</v>
      </c>
      <c r="E129" s="13">
        <v>986124</v>
      </c>
      <c r="F129" s="14">
        <v>1.2</v>
      </c>
      <c r="G129" s="15">
        <f t="shared" si="11"/>
        <v>1183349</v>
      </c>
      <c r="I129" s="16"/>
      <c r="J129" s="15"/>
      <c r="K129" s="16"/>
      <c r="L129" s="15"/>
      <c r="M129" s="16"/>
      <c r="N129" s="15"/>
      <c r="O129" s="16"/>
      <c r="P129" s="15"/>
      <c r="Q129" s="16"/>
      <c r="R129" s="15"/>
      <c r="S129" s="16"/>
      <c r="T129" s="15"/>
      <c r="U129" s="16"/>
      <c r="V129" s="15"/>
      <c r="W129" s="16"/>
      <c r="X129" s="15"/>
      <c r="Y129" s="16"/>
      <c r="Z129" s="15"/>
      <c r="AA129" s="16"/>
      <c r="AB129" s="15"/>
      <c r="AC129" s="16"/>
      <c r="AD129" s="15"/>
      <c r="AE129" s="9"/>
      <c r="AF129" s="16"/>
      <c r="AG129" s="15"/>
      <c r="AH129" s="16"/>
      <c r="AI129" s="15"/>
      <c r="AJ129" s="16"/>
      <c r="AK129" s="15"/>
      <c r="AL129" s="16"/>
      <c r="AM129" s="15"/>
      <c r="AN129" s="16"/>
      <c r="AO129" s="15"/>
      <c r="AP129" s="16"/>
      <c r="AQ129" s="15"/>
      <c r="AR129"/>
      <c r="AS129"/>
    </row>
    <row r="130" spans="1:45" s="2" customFormat="1" ht="76.5" outlineLevel="1" x14ac:dyDescent="0.25">
      <c r="A130" s="10" t="s">
        <v>339</v>
      </c>
      <c r="B130" s="10" t="s">
        <v>340</v>
      </c>
      <c r="C130" s="11" t="s">
        <v>341</v>
      </c>
      <c r="D130" s="12" t="s">
        <v>39</v>
      </c>
      <c r="E130" s="13">
        <v>4430452</v>
      </c>
      <c r="F130" s="14">
        <v>1</v>
      </c>
      <c r="G130" s="15">
        <f t="shared" si="11"/>
        <v>4430452</v>
      </c>
      <c r="I130" s="16"/>
      <c r="J130" s="15"/>
      <c r="K130" s="16"/>
      <c r="L130" s="15"/>
      <c r="M130" s="16"/>
      <c r="N130" s="15"/>
      <c r="O130" s="16"/>
      <c r="P130" s="15"/>
      <c r="Q130" s="16"/>
      <c r="R130" s="15"/>
      <c r="S130" s="16"/>
      <c r="T130" s="15"/>
      <c r="U130" s="16"/>
      <c r="V130" s="15"/>
      <c r="W130" s="16"/>
      <c r="X130" s="15"/>
      <c r="Y130" s="16"/>
      <c r="Z130" s="15"/>
      <c r="AA130" s="16"/>
      <c r="AB130" s="15"/>
      <c r="AC130" s="16"/>
      <c r="AD130" s="15"/>
      <c r="AE130" s="9"/>
      <c r="AF130" s="16"/>
      <c r="AG130" s="15"/>
      <c r="AH130" s="16"/>
      <c r="AI130" s="15"/>
      <c r="AJ130" s="16"/>
      <c r="AK130" s="15"/>
      <c r="AL130" s="16"/>
      <c r="AM130" s="15"/>
      <c r="AN130" s="16"/>
      <c r="AO130" s="15"/>
      <c r="AP130" s="16"/>
      <c r="AQ130" s="15"/>
      <c r="AR130"/>
      <c r="AS130"/>
    </row>
    <row r="131" spans="1:45" s="2" customFormat="1" ht="76.5" outlineLevel="1" x14ac:dyDescent="0.25">
      <c r="A131" s="10" t="s">
        <v>342</v>
      </c>
      <c r="B131" s="10" t="s">
        <v>343</v>
      </c>
      <c r="C131" s="11" t="s">
        <v>344</v>
      </c>
      <c r="D131" s="12" t="s">
        <v>124</v>
      </c>
      <c r="E131" s="13">
        <v>21244</v>
      </c>
      <c r="F131" s="14">
        <v>100</v>
      </c>
      <c r="G131" s="15">
        <f t="shared" si="11"/>
        <v>2124400</v>
      </c>
      <c r="I131" s="16"/>
      <c r="J131" s="15"/>
      <c r="K131" s="16"/>
      <c r="L131" s="15"/>
      <c r="M131" s="16"/>
      <c r="N131" s="15"/>
      <c r="O131" s="16"/>
      <c r="P131" s="15"/>
      <c r="Q131" s="16"/>
      <c r="R131" s="15"/>
      <c r="S131" s="16"/>
      <c r="T131" s="15"/>
      <c r="U131" s="16"/>
      <c r="V131" s="15"/>
      <c r="W131" s="16"/>
      <c r="X131" s="15"/>
      <c r="Y131" s="16"/>
      <c r="Z131" s="15"/>
      <c r="AA131" s="16"/>
      <c r="AB131" s="15"/>
      <c r="AC131" s="16"/>
      <c r="AD131" s="15"/>
      <c r="AE131" s="9"/>
      <c r="AF131" s="16"/>
      <c r="AG131" s="15"/>
      <c r="AH131" s="16"/>
      <c r="AI131" s="15"/>
      <c r="AJ131" s="16"/>
      <c r="AK131" s="15"/>
      <c r="AL131" s="16"/>
      <c r="AM131" s="15"/>
      <c r="AN131" s="16"/>
      <c r="AO131" s="15"/>
      <c r="AP131" s="16"/>
      <c r="AQ131" s="15"/>
      <c r="AR131"/>
      <c r="AS131"/>
    </row>
    <row r="132" spans="1:45" s="2" customFormat="1" ht="89.25" outlineLevel="1" x14ac:dyDescent="0.25">
      <c r="A132" s="10" t="s">
        <v>345</v>
      </c>
      <c r="B132" s="10" t="s">
        <v>346</v>
      </c>
      <c r="C132" s="11" t="s">
        <v>347</v>
      </c>
      <c r="D132" s="12" t="s">
        <v>43</v>
      </c>
      <c r="E132" s="13">
        <v>57058</v>
      </c>
      <c r="F132" s="14">
        <v>20</v>
      </c>
      <c r="G132" s="15">
        <f t="shared" si="11"/>
        <v>1141160</v>
      </c>
      <c r="I132" s="16"/>
      <c r="J132" s="15"/>
      <c r="K132" s="16"/>
      <c r="L132" s="15"/>
      <c r="M132" s="16"/>
      <c r="N132" s="15"/>
      <c r="O132" s="16"/>
      <c r="P132" s="15"/>
      <c r="Q132" s="16"/>
      <c r="R132" s="15"/>
      <c r="S132" s="16"/>
      <c r="T132" s="15"/>
      <c r="U132" s="16"/>
      <c r="V132" s="15"/>
      <c r="W132" s="16"/>
      <c r="X132" s="15"/>
      <c r="Y132" s="16"/>
      <c r="Z132" s="15"/>
      <c r="AA132" s="16"/>
      <c r="AB132" s="15"/>
      <c r="AC132" s="16"/>
      <c r="AD132" s="15"/>
      <c r="AE132" s="9"/>
      <c r="AF132" s="16"/>
      <c r="AG132" s="15"/>
      <c r="AH132" s="16"/>
      <c r="AI132" s="15"/>
      <c r="AJ132" s="16"/>
      <c r="AK132" s="15"/>
      <c r="AL132" s="16"/>
      <c r="AM132" s="15"/>
      <c r="AN132" s="16"/>
      <c r="AO132" s="15"/>
      <c r="AP132" s="16"/>
      <c r="AQ132" s="15"/>
      <c r="AR132"/>
      <c r="AS132"/>
    </row>
    <row r="133" spans="1:45" s="2" customFormat="1" ht="63.75" outlineLevel="1" x14ac:dyDescent="0.25">
      <c r="A133" s="10" t="s">
        <v>348</v>
      </c>
      <c r="B133" s="10" t="s">
        <v>349</v>
      </c>
      <c r="C133" s="11" t="s">
        <v>350</v>
      </c>
      <c r="D133" s="12" t="s">
        <v>39</v>
      </c>
      <c r="E133" s="13">
        <v>4943258</v>
      </c>
      <c r="F133" s="14">
        <v>1</v>
      </c>
      <c r="G133" s="15">
        <f t="shared" si="11"/>
        <v>4943258</v>
      </c>
      <c r="I133" s="16"/>
      <c r="J133" s="15"/>
      <c r="K133" s="16"/>
      <c r="L133" s="15"/>
      <c r="M133" s="16"/>
      <c r="N133" s="15"/>
      <c r="O133" s="16"/>
      <c r="P133" s="15"/>
      <c r="Q133" s="16"/>
      <c r="R133" s="15"/>
      <c r="S133" s="16"/>
      <c r="T133" s="15"/>
      <c r="U133" s="16"/>
      <c r="V133" s="15"/>
      <c r="W133" s="16"/>
      <c r="X133" s="15"/>
      <c r="Y133" s="16"/>
      <c r="Z133" s="15"/>
      <c r="AA133" s="16"/>
      <c r="AB133" s="15"/>
      <c r="AC133" s="16"/>
      <c r="AD133" s="15"/>
      <c r="AE133" s="9"/>
      <c r="AF133" s="16"/>
      <c r="AG133" s="15"/>
      <c r="AH133" s="16"/>
      <c r="AI133" s="15"/>
      <c r="AJ133" s="16"/>
      <c r="AK133" s="15"/>
      <c r="AL133" s="16"/>
      <c r="AM133" s="15"/>
      <c r="AN133" s="16"/>
      <c r="AO133" s="15"/>
      <c r="AP133" s="16"/>
      <c r="AQ133" s="15"/>
      <c r="AR133"/>
      <c r="AS133"/>
    </row>
    <row r="134" spans="1:45" s="2" customFormat="1" ht="51" outlineLevel="1" x14ac:dyDescent="0.25">
      <c r="A134" s="10" t="s">
        <v>351</v>
      </c>
      <c r="B134" s="10" t="s">
        <v>316</v>
      </c>
      <c r="C134" s="11" t="s">
        <v>352</v>
      </c>
      <c r="D134" s="12" t="s">
        <v>43</v>
      </c>
      <c r="E134" s="13">
        <v>232294</v>
      </c>
      <c r="F134" s="14">
        <v>13.5</v>
      </c>
      <c r="G134" s="15">
        <f t="shared" si="11"/>
        <v>3135969</v>
      </c>
      <c r="I134" s="16"/>
      <c r="J134" s="15"/>
      <c r="K134" s="16"/>
      <c r="L134" s="15"/>
      <c r="M134" s="16"/>
      <c r="N134" s="15"/>
      <c r="O134" s="16"/>
      <c r="P134" s="15"/>
      <c r="Q134" s="16"/>
      <c r="R134" s="15"/>
      <c r="S134" s="16"/>
      <c r="T134" s="15"/>
      <c r="U134" s="16"/>
      <c r="V134" s="15"/>
      <c r="W134" s="16"/>
      <c r="X134" s="15"/>
      <c r="Y134" s="16"/>
      <c r="Z134" s="15"/>
      <c r="AA134" s="16"/>
      <c r="AB134" s="15"/>
      <c r="AC134" s="16"/>
      <c r="AD134" s="15"/>
      <c r="AE134" s="9"/>
      <c r="AF134" s="16"/>
      <c r="AG134" s="15"/>
      <c r="AH134" s="16"/>
      <c r="AI134" s="15"/>
      <c r="AJ134" s="16"/>
      <c r="AK134" s="15"/>
      <c r="AL134" s="16"/>
      <c r="AM134" s="15"/>
      <c r="AN134" s="16"/>
      <c r="AO134" s="15"/>
      <c r="AP134" s="16"/>
      <c r="AQ134" s="15"/>
      <c r="AR134"/>
      <c r="AS134"/>
    </row>
    <row r="135" spans="1:45" s="2" customFormat="1" ht="76.5" outlineLevel="1" x14ac:dyDescent="0.25">
      <c r="A135" s="10" t="s">
        <v>353</v>
      </c>
      <c r="B135" s="10" t="s">
        <v>354</v>
      </c>
      <c r="C135" s="11" t="s">
        <v>355</v>
      </c>
      <c r="D135" s="12" t="s">
        <v>39</v>
      </c>
      <c r="E135" s="13">
        <v>3230452</v>
      </c>
      <c r="F135" s="14">
        <v>1</v>
      </c>
      <c r="G135" s="15">
        <f t="shared" si="11"/>
        <v>3230452</v>
      </c>
      <c r="I135" s="16"/>
      <c r="J135" s="15"/>
      <c r="K135" s="16"/>
      <c r="L135" s="15"/>
      <c r="M135" s="16"/>
      <c r="N135" s="15"/>
      <c r="O135" s="16"/>
      <c r="P135" s="15"/>
      <c r="Q135" s="16"/>
      <c r="R135" s="15"/>
      <c r="S135" s="16"/>
      <c r="T135" s="15"/>
      <c r="U135" s="16"/>
      <c r="V135" s="15"/>
      <c r="W135" s="16"/>
      <c r="X135" s="15"/>
      <c r="Y135" s="16"/>
      <c r="Z135" s="15"/>
      <c r="AA135" s="16"/>
      <c r="AB135" s="15"/>
      <c r="AC135" s="16"/>
      <c r="AD135" s="15"/>
      <c r="AE135" s="9"/>
      <c r="AF135" s="16"/>
      <c r="AG135" s="15"/>
      <c r="AH135" s="16"/>
      <c r="AI135" s="15"/>
      <c r="AJ135" s="16"/>
      <c r="AK135" s="15"/>
      <c r="AL135" s="16"/>
      <c r="AM135" s="15"/>
      <c r="AN135" s="16"/>
      <c r="AO135" s="15"/>
      <c r="AP135" s="16"/>
      <c r="AQ135" s="15"/>
      <c r="AR135"/>
      <c r="AS135"/>
    </row>
    <row r="136" spans="1:45" s="2" customFormat="1" outlineLevel="1" x14ac:dyDescent="0.25">
      <c r="A136" s="17" t="s">
        <v>356</v>
      </c>
      <c r="B136" s="17" t="s">
        <v>328</v>
      </c>
      <c r="C136" s="18" t="s">
        <v>357</v>
      </c>
      <c r="D136" s="6"/>
      <c r="E136" s="6"/>
      <c r="F136" s="19"/>
      <c r="G136" s="8"/>
      <c r="I136" s="16"/>
      <c r="J136" s="15"/>
      <c r="K136" s="16"/>
      <c r="L136" s="15"/>
      <c r="M136" s="16"/>
      <c r="N136" s="15"/>
      <c r="O136" s="16"/>
      <c r="P136" s="15"/>
      <c r="Q136" s="16"/>
      <c r="R136" s="15"/>
      <c r="S136" s="16"/>
      <c r="T136" s="15"/>
      <c r="U136" s="16"/>
      <c r="V136" s="15"/>
      <c r="W136" s="16"/>
      <c r="X136" s="15"/>
      <c r="Y136" s="16"/>
      <c r="Z136" s="15"/>
      <c r="AA136" s="16"/>
      <c r="AB136" s="15"/>
      <c r="AC136" s="16"/>
      <c r="AD136" s="15"/>
      <c r="AE136" s="9"/>
      <c r="AF136" s="16"/>
      <c r="AG136" s="15"/>
      <c r="AH136" s="16"/>
      <c r="AI136" s="15"/>
      <c r="AJ136" s="16"/>
      <c r="AK136" s="15"/>
      <c r="AL136" s="16"/>
      <c r="AM136" s="15"/>
      <c r="AN136" s="16"/>
      <c r="AO136" s="15"/>
      <c r="AP136" s="16"/>
      <c r="AQ136" s="15"/>
      <c r="AR136"/>
      <c r="AS136"/>
    </row>
    <row r="137" spans="1:45" s="2" customFormat="1" ht="51" outlineLevel="1" x14ac:dyDescent="0.25">
      <c r="A137" s="10" t="s">
        <v>358</v>
      </c>
      <c r="B137" s="10" t="s">
        <v>342</v>
      </c>
      <c r="C137" s="11" t="s">
        <v>359</v>
      </c>
      <c r="D137" s="12" t="s">
        <v>43</v>
      </c>
      <c r="E137" s="13">
        <v>157766</v>
      </c>
      <c r="F137" s="14">
        <v>237.23099999999994</v>
      </c>
      <c r="G137" s="15">
        <f>ROUND(F137*E137,0)</f>
        <v>37426986</v>
      </c>
      <c r="I137" s="16"/>
      <c r="J137" s="15"/>
      <c r="K137" s="16"/>
      <c r="L137" s="15"/>
      <c r="M137" s="16"/>
      <c r="N137" s="15"/>
      <c r="O137" s="16"/>
      <c r="P137" s="15"/>
      <c r="Q137" s="16"/>
      <c r="R137" s="15"/>
      <c r="S137" s="16"/>
      <c r="T137" s="15"/>
      <c r="U137" s="16"/>
      <c r="V137" s="15"/>
      <c r="W137" s="16"/>
      <c r="X137" s="15"/>
      <c r="Y137" s="16"/>
      <c r="Z137" s="15"/>
      <c r="AA137" s="16"/>
      <c r="AB137" s="15"/>
      <c r="AC137" s="16"/>
      <c r="AD137" s="15"/>
      <c r="AE137" s="9"/>
      <c r="AF137" s="16"/>
      <c r="AG137" s="15"/>
      <c r="AH137" s="16"/>
      <c r="AI137" s="15"/>
      <c r="AJ137" s="16"/>
      <c r="AK137" s="15"/>
      <c r="AL137" s="16"/>
      <c r="AM137" s="15"/>
      <c r="AN137" s="16"/>
      <c r="AO137" s="15"/>
      <c r="AP137" s="16"/>
      <c r="AQ137" s="15"/>
      <c r="AR137"/>
      <c r="AS137"/>
    </row>
    <row r="138" spans="1:45" s="2" customFormat="1" ht="51" outlineLevel="1" x14ac:dyDescent="0.25">
      <c r="A138" s="10" t="s">
        <v>360</v>
      </c>
      <c r="B138" s="10" t="s">
        <v>330</v>
      </c>
      <c r="C138" s="11" t="s">
        <v>361</v>
      </c>
      <c r="D138" s="12" t="s">
        <v>43</v>
      </c>
      <c r="E138" s="13">
        <v>236013</v>
      </c>
      <c r="F138" s="14">
        <v>5.5</v>
      </c>
      <c r="G138" s="15">
        <f t="shared" ref="G138:G139" si="12">ROUND(F138*E138,0)</f>
        <v>1298072</v>
      </c>
      <c r="I138" s="16"/>
      <c r="J138" s="15"/>
      <c r="K138" s="16"/>
      <c r="L138" s="15"/>
      <c r="M138" s="16"/>
      <c r="N138" s="15"/>
      <c r="O138" s="16"/>
      <c r="P138" s="15"/>
      <c r="Q138" s="16"/>
      <c r="R138" s="15"/>
      <c r="S138" s="16"/>
      <c r="T138" s="15"/>
      <c r="U138" s="16"/>
      <c r="V138" s="15"/>
      <c r="W138" s="16"/>
      <c r="X138" s="15"/>
      <c r="Y138" s="16"/>
      <c r="Z138" s="15"/>
      <c r="AA138" s="16"/>
      <c r="AB138" s="15"/>
      <c r="AC138" s="16"/>
      <c r="AD138" s="15"/>
      <c r="AE138" s="9"/>
      <c r="AF138" s="16"/>
      <c r="AG138" s="15"/>
      <c r="AH138" s="16"/>
      <c r="AI138" s="15"/>
      <c r="AJ138" s="16"/>
      <c r="AK138" s="15"/>
      <c r="AL138" s="16"/>
      <c r="AM138" s="15"/>
      <c r="AN138" s="16"/>
      <c r="AO138" s="15"/>
      <c r="AP138" s="16"/>
      <c r="AQ138" s="15"/>
      <c r="AR138"/>
      <c r="AS138"/>
    </row>
    <row r="139" spans="1:45" s="2" customFormat="1" ht="63.75" outlineLevel="1" x14ac:dyDescent="0.25">
      <c r="A139" s="10" t="s">
        <v>362</v>
      </c>
      <c r="B139" s="10" t="s">
        <v>363</v>
      </c>
      <c r="C139" s="11" t="s">
        <v>364</v>
      </c>
      <c r="D139" s="12" t="s">
        <v>39</v>
      </c>
      <c r="E139" s="13">
        <v>4778561</v>
      </c>
      <c r="F139" s="14">
        <v>1</v>
      </c>
      <c r="G139" s="15">
        <f t="shared" si="12"/>
        <v>4778561</v>
      </c>
      <c r="I139" s="16"/>
      <c r="J139" s="15"/>
      <c r="K139" s="16"/>
      <c r="L139" s="15"/>
      <c r="M139" s="16"/>
      <c r="N139" s="15"/>
      <c r="O139" s="16"/>
      <c r="P139" s="15"/>
      <c r="Q139" s="16"/>
      <c r="R139" s="15"/>
      <c r="S139" s="16"/>
      <c r="T139" s="15"/>
      <c r="U139" s="16"/>
      <c r="V139" s="15"/>
      <c r="W139" s="16"/>
      <c r="X139" s="15"/>
      <c r="Y139" s="16"/>
      <c r="Z139" s="15"/>
      <c r="AA139" s="16"/>
      <c r="AB139" s="15"/>
      <c r="AC139" s="16"/>
      <c r="AD139" s="15"/>
      <c r="AE139" s="9"/>
      <c r="AF139" s="16"/>
      <c r="AG139" s="15"/>
      <c r="AH139" s="16"/>
      <c r="AI139" s="15"/>
      <c r="AJ139" s="16"/>
      <c r="AK139" s="15"/>
      <c r="AL139" s="16"/>
      <c r="AM139" s="15"/>
      <c r="AN139" s="16"/>
      <c r="AO139" s="15"/>
      <c r="AP139" s="16"/>
      <c r="AQ139" s="15"/>
      <c r="AR139"/>
      <c r="AS139"/>
    </row>
    <row r="140" spans="1:45" s="2" customFormat="1" outlineLevel="1" x14ac:dyDescent="0.25">
      <c r="A140" s="17" t="s">
        <v>365</v>
      </c>
      <c r="B140" s="17" t="s">
        <v>356</v>
      </c>
      <c r="C140" s="18" t="s">
        <v>366</v>
      </c>
      <c r="D140" s="6"/>
      <c r="E140" s="6"/>
      <c r="F140" s="19"/>
      <c r="G140" s="8"/>
      <c r="I140" s="16"/>
      <c r="J140" s="15"/>
      <c r="K140" s="16"/>
      <c r="L140" s="15"/>
      <c r="M140" s="16"/>
      <c r="N140" s="15"/>
      <c r="O140" s="16"/>
      <c r="P140" s="15"/>
      <c r="Q140" s="16"/>
      <c r="R140" s="15"/>
      <c r="S140" s="16"/>
      <c r="T140" s="15"/>
      <c r="U140" s="16"/>
      <c r="V140" s="15"/>
      <c r="W140" s="16"/>
      <c r="X140" s="15"/>
      <c r="Y140" s="16"/>
      <c r="Z140" s="15"/>
      <c r="AA140" s="16"/>
      <c r="AB140" s="15"/>
      <c r="AC140" s="16"/>
      <c r="AD140" s="15"/>
      <c r="AE140" s="9"/>
      <c r="AF140" s="16"/>
      <c r="AG140" s="15"/>
      <c r="AH140" s="16"/>
      <c r="AI140" s="15"/>
      <c r="AJ140" s="16"/>
      <c r="AK140" s="15"/>
      <c r="AL140" s="16"/>
      <c r="AM140" s="15"/>
      <c r="AN140" s="16"/>
      <c r="AO140" s="15"/>
      <c r="AP140" s="16"/>
      <c r="AQ140" s="15"/>
      <c r="AR140"/>
      <c r="AS140"/>
    </row>
    <row r="141" spans="1:45" s="2" customFormat="1" ht="38.25" outlineLevel="1" x14ac:dyDescent="0.25">
      <c r="A141" s="10" t="s">
        <v>367</v>
      </c>
      <c r="B141" s="10" t="s">
        <v>368</v>
      </c>
      <c r="C141" s="11" t="s">
        <v>369</v>
      </c>
      <c r="D141" s="12" t="s">
        <v>43</v>
      </c>
      <c r="E141" s="13">
        <v>385325</v>
      </c>
      <c r="F141" s="14">
        <v>59.62</v>
      </c>
      <c r="G141" s="15">
        <f t="shared" ref="G141:G152" si="13">ROUND(F141*E141,0)</f>
        <v>22973077</v>
      </c>
      <c r="I141" s="16"/>
      <c r="J141" s="15"/>
      <c r="K141" s="16"/>
      <c r="L141" s="15"/>
      <c r="M141" s="16"/>
      <c r="N141" s="15"/>
      <c r="O141" s="16"/>
      <c r="P141" s="15"/>
      <c r="Q141" s="16"/>
      <c r="R141" s="15"/>
      <c r="S141" s="16"/>
      <c r="T141" s="15"/>
      <c r="U141" s="16"/>
      <c r="V141" s="15"/>
      <c r="W141" s="16"/>
      <c r="X141" s="15"/>
      <c r="Y141" s="16"/>
      <c r="Z141" s="15"/>
      <c r="AA141" s="16"/>
      <c r="AB141" s="15"/>
      <c r="AC141" s="16"/>
      <c r="AD141" s="15"/>
      <c r="AE141" s="9"/>
      <c r="AF141" s="16"/>
      <c r="AG141" s="15"/>
      <c r="AH141" s="16"/>
      <c r="AI141" s="15"/>
      <c r="AJ141" s="16"/>
      <c r="AK141" s="15"/>
      <c r="AL141" s="16"/>
      <c r="AM141" s="15"/>
      <c r="AN141" s="16"/>
      <c r="AO141" s="15"/>
      <c r="AP141" s="16"/>
      <c r="AQ141" s="15"/>
      <c r="AR141"/>
      <c r="AS141"/>
    </row>
    <row r="142" spans="1:45" s="2" customFormat="1" ht="38.25" outlineLevel="1" x14ac:dyDescent="0.25">
      <c r="A142" s="10" t="s">
        <v>370</v>
      </c>
      <c r="B142" s="10" t="s">
        <v>371</v>
      </c>
      <c r="C142" s="11" t="s">
        <v>372</v>
      </c>
      <c r="D142" s="12" t="s">
        <v>39</v>
      </c>
      <c r="E142" s="13">
        <v>107835</v>
      </c>
      <c r="F142" s="14">
        <v>12</v>
      </c>
      <c r="G142" s="15">
        <f t="shared" si="13"/>
        <v>1294020</v>
      </c>
      <c r="I142" s="16"/>
      <c r="J142" s="15"/>
      <c r="K142" s="16"/>
      <c r="L142" s="15"/>
      <c r="M142" s="16"/>
      <c r="N142" s="15"/>
      <c r="O142" s="16"/>
      <c r="P142" s="15"/>
      <c r="Q142" s="16"/>
      <c r="R142" s="15"/>
      <c r="S142" s="16"/>
      <c r="T142" s="15"/>
      <c r="U142" s="16"/>
      <c r="V142" s="15"/>
      <c r="W142" s="16"/>
      <c r="X142" s="15"/>
      <c r="Y142" s="16"/>
      <c r="Z142" s="15"/>
      <c r="AA142" s="16"/>
      <c r="AB142" s="15"/>
      <c r="AC142" s="16"/>
      <c r="AD142" s="15"/>
      <c r="AE142" s="9"/>
      <c r="AF142" s="16"/>
      <c r="AG142" s="15"/>
      <c r="AH142" s="16"/>
      <c r="AI142" s="15"/>
      <c r="AJ142" s="16"/>
      <c r="AK142" s="15"/>
      <c r="AL142" s="16"/>
      <c r="AM142" s="15"/>
      <c r="AN142" s="16"/>
      <c r="AO142" s="15"/>
      <c r="AP142" s="16"/>
      <c r="AQ142" s="15"/>
      <c r="AR142"/>
      <c r="AS142"/>
    </row>
    <row r="143" spans="1:45" s="2" customFormat="1" ht="38.25" outlineLevel="1" x14ac:dyDescent="0.25">
      <c r="A143" s="10" t="s">
        <v>373</v>
      </c>
      <c r="B143" s="10" t="s">
        <v>374</v>
      </c>
      <c r="C143" s="11" t="s">
        <v>375</v>
      </c>
      <c r="D143" s="12" t="s">
        <v>39</v>
      </c>
      <c r="E143" s="13">
        <v>266372</v>
      </c>
      <c r="F143" s="14">
        <v>19</v>
      </c>
      <c r="G143" s="15">
        <f t="shared" si="13"/>
        <v>5061068</v>
      </c>
      <c r="I143" s="16"/>
      <c r="J143" s="15"/>
      <c r="K143" s="16"/>
      <c r="L143" s="15"/>
      <c r="M143" s="16"/>
      <c r="N143" s="15"/>
      <c r="O143" s="16"/>
      <c r="P143" s="15"/>
      <c r="Q143" s="16"/>
      <c r="R143" s="15"/>
      <c r="S143" s="16"/>
      <c r="T143" s="15"/>
      <c r="U143" s="16"/>
      <c r="V143" s="15"/>
      <c r="W143" s="16"/>
      <c r="X143" s="15"/>
      <c r="Y143" s="16"/>
      <c r="Z143" s="15"/>
      <c r="AA143" s="16"/>
      <c r="AB143" s="15"/>
      <c r="AC143" s="16"/>
      <c r="AD143" s="15"/>
      <c r="AE143" s="9"/>
      <c r="AF143" s="16"/>
      <c r="AG143" s="15"/>
      <c r="AH143" s="16"/>
      <c r="AI143" s="15"/>
      <c r="AJ143" s="16"/>
      <c r="AK143" s="15"/>
      <c r="AL143" s="16"/>
      <c r="AM143" s="15"/>
      <c r="AN143" s="16"/>
      <c r="AO143" s="15"/>
      <c r="AP143" s="16"/>
      <c r="AQ143" s="15"/>
      <c r="AR143"/>
      <c r="AS143"/>
    </row>
    <row r="144" spans="1:45" s="2" customFormat="1" ht="38.25" outlineLevel="1" x14ac:dyDescent="0.25">
      <c r="A144" s="10" t="s">
        <v>376</v>
      </c>
      <c r="B144" s="10" t="s">
        <v>362</v>
      </c>
      <c r="C144" s="11" t="s">
        <v>377</v>
      </c>
      <c r="D144" s="12" t="s">
        <v>43</v>
      </c>
      <c r="E144" s="13">
        <v>59313</v>
      </c>
      <c r="F144" s="14">
        <v>176.16399999999999</v>
      </c>
      <c r="G144" s="15">
        <f t="shared" si="13"/>
        <v>10448815</v>
      </c>
      <c r="I144" s="16"/>
      <c r="J144" s="15"/>
      <c r="K144" s="16"/>
      <c r="L144" s="15"/>
      <c r="M144" s="16"/>
      <c r="N144" s="15"/>
      <c r="O144" s="16"/>
      <c r="P144" s="15"/>
      <c r="Q144" s="16"/>
      <c r="R144" s="15"/>
      <c r="S144" s="16"/>
      <c r="T144" s="15"/>
      <c r="U144" s="16"/>
      <c r="V144" s="15"/>
      <c r="W144" s="16"/>
      <c r="X144" s="15"/>
      <c r="Y144" s="16"/>
      <c r="Z144" s="15"/>
      <c r="AA144" s="16"/>
      <c r="AB144" s="15"/>
      <c r="AC144" s="16"/>
      <c r="AD144" s="15"/>
      <c r="AE144" s="9"/>
      <c r="AF144" s="16"/>
      <c r="AG144" s="15"/>
      <c r="AH144" s="16"/>
      <c r="AI144" s="15"/>
      <c r="AJ144" s="16"/>
      <c r="AK144" s="15"/>
      <c r="AL144" s="16"/>
      <c r="AM144" s="15"/>
      <c r="AN144" s="16"/>
      <c r="AO144" s="15"/>
      <c r="AP144" s="16"/>
      <c r="AQ144" s="15"/>
      <c r="AR144"/>
      <c r="AS144"/>
    </row>
    <row r="145" spans="1:45" s="2" customFormat="1" ht="63.75" outlineLevel="1" x14ac:dyDescent="0.25">
      <c r="A145" s="10" t="s">
        <v>378</v>
      </c>
      <c r="B145" s="10" t="s">
        <v>379</v>
      </c>
      <c r="C145" s="11" t="s">
        <v>380</v>
      </c>
      <c r="D145" s="12" t="s">
        <v>39</v>
      </c>
      <c r="E145" s="13">
        <v>3785862</v>
      </c>
      <c r="F145" s="14">
        <v>1</v>
      </c>
      <c r="G145" s="15">
        <f>ROUND(F145*E145,0)</f>
        <v>3785862</v>
      </c>
      <c r="I145" s="16"/>
      <c r="J145" s="15"/>
      <c r="K145" s="16"/>
      <c r="L145" s="15"/>
      <c r="M145" s="16"/>
      <c r="N145" s="15"/>
      <c r="O145" s="16"/>
      <c r="P145" s="15"/>
      <c r="Q145" s="16"/>
      <c r="R145" s="15"/>
      <c r="S145" s="16"/>
      <c r="T145" s="15"/>
      <c r="U145" s="16"/>
      <c r="V145" s="15"/>
      <c r="W145" s="16"/>
      <c r="X145" s="15"/>
      <c r="Y145" s="16"/>
      <c r="Z145" s="15"/>
      <c r="AA145" s="16"/>
      <c r="AB145" s="15"/>
      <c r="AC145" s="16"/>
      <c r="AD145" s="15"/>
      <c r="AE145" s="9"/>
      <c r="AF145" s="16"/>
      <c r="AG145" s="15"/>
      <c r="AH145" s="16"/>
      <c r="AI145" s="15"/>
      <c r="AJ145" s="16"/>
      <c r="AK145" s="15"/>
      <c r="AL145" s="16"/>
      <c r="AM145" s="15"/>
      <c r="AN145" s="16"/>
      <c r="AO145" s="15"/>
      <c r="AP145" s="16"/>
      <c r="AQ145" s="15"/>
      <c r="AR145"/>
      <c r="AS145"/>
    </row>
    <row r="146" spans="1:45" s="2" customFormat="1" ht="38.25" outlineLevel="1" x14ac:dyDescent="0.25">
      <c r="A146" s="10" t="s">
        <v>381</v>
      </c>
      <c r="B146" s="10" t="s">
        <v>358</v>
      </c>
      <c r="C146" s="11" t="s">
        <v>382</v>
      </c>
      <c r="D146" s="12" t="s">
        <v>43</v>
      </c>
      <c r="E146" s="13">
        <v>167430</v>
      </c>
      <c r="F146" s="14">
        <v>95.699999999999989</v>
      </c>
      <c r="G146" s="15">
        <f t="shared" si="13"/>
        <v>16023051</v>
      </c>
      <c r="I146" s="16"/>
      <c r="J146" s="15"/>
      <c r="K146" s="16"/>
      <c r="L146" s="15"/>
      <c r="M146" s="16"/>
      <c r="N146" s="15"/>
      <c r="O146" s="16"/>
      <c r="P146" s="15"/>
      <c r="Q146" s="16"/>
      <c r="R146" s="15"/>
      <c r="S146" s="16"/>
      <c r="T146" s="15"/>
      <c r="U146" s="16"/>
      <c r="V146" s="15"/>
      <c r="W146" s="16"/>
      <c r="X146" s="15"/>
      <c r="Y146" s="16"/>
      <c r="Z146" s="15"/>
      <c r="AA146" s="16"/>
      <c r="AB146" s="15"/>
      <c r="AC146" s="16"/>
      <c r="AD146" s="15"/>
      <c r="AE146" s="9"/>
      <c r="AF146" s="16"/>
      <c r="AG146" s="15"/>
      <c r="AH146" s="16"/>
      <c r="AI146" s="15"/>
      <c r="AJ146" s="16"/>
      <c r="AK146" s="15"/>
      <c r="AL146" s="16"/>
      <c r="AM146" s="15"/>
      <c r="AN146" s="16"/>
      <c r="AO146" s="15"/>
      <c r="AP146" s="16"/>
      <c r="AQ146" s="15"/>
      <c r="AR146"/>
      <c r="AS146"/>
    </row>
    <row r="147" spans="1:45" s="2" customFormat="1" ht="89.25" outlineLevel="1" x14ac:dyDescent="0.25">
      <c r="A147" s="10" t="s">
        <v>383</v>
      </c>
      <c r="B147" s="10" t="s">
        <v>384</v>
      </c>
      <c r="C147" s="11" t="s">
        <v>385</v>
      </c>
      <c r="D147" s="12" t="s">
        <v>39</v>
      </c>
      <c r="E147" s="13">
        <v>320424</v>
      </c>
      <c r="F147" s="14">
        <v>10</v>
      </c>
      <c r="G147" s="15">
        <f t="shared" si="13"/>
        <v>3204240</v>
      </c>
      <c r="I147" s="16"/>
      <c r="J147" s="15"/>
      <c r="K147" s="16"/>
      <c r="L147" s="15"/>
      <c r="M147" s="16"/>
      <c r="N147" s="15"/>
      <c r="O147" s="16"/>
      <c r="P147" s="15"/>
      <c r="Q147" s="16"/>
      <c r="R147" s="15"/>
      <c r="S147" s="16"/>
      <c r="T147" s="15"/>
      <c r="U147" s="16"/>
      <c r="V147" s="15"/>
      <c r="W147" s="16"/>
      <c r="X147" s="15"/>
      <c r="Y147" s="16"/>
      <c r="Z147" s="15"/>
      <c r="AA147" s="16"/>
      <c r="AB147" s="15"/>
      <c r="AC147" s="16"/>
      <c r="AD147" s="15"/>
      <c r="AE147" s="9"/>
      <c r="AF147" s="16"/>
      <c r="AG147" s="15"/>
      <c r="AH147" s="16"/>
      <c r="AI147" s="15"/>
      <c r="AJ147" s="16"/>
      <c r="AK147" s="15"/>
      <c r="AL147" s="16"/>
      <c r="AM147" s="15"/>
      <c r="AN147" s="16"/>
      <c r="AO147" s="15"/>
      <c r="AP147" s="16"/>
      <c r="AQ147" s="15"/>
      <c r="AR147"/>
      <c r="AS147"/>
    </row>
    <row r="148" spans="1:45" s="2" customFormat="1" ht="38.25" outlineLevel="1" x14ac:dyDescent="0.25">
      <c r="A148" s="10" t="s">
        <v>386</v>
      </c>
      <c r="B148" s="10" t="s">
        <v>387</v>
      </c>
      <c r="C148" s="11" t="s">
        <v>388</v>
      </c>
      <c r="D148" s="12" t="s">
        <v>43</v>
      </c>
      <c r="E148" s="13">
        <v>144634</v>
      </c>
      <c r="F148" s="14">
        <v>115.43210000000001</v>
      </c>
      <c r="G148" s="15">
        <f t="shared" si="13"/>
        <v>16695406</v>
      </c>
      <c r="I148" s="16"/>
      <c r="J148" s="15"/>
      <c r="K148" s="16"/>
      <c r="L148" s="15"/>
      <c r="M148" s="16"/>
      <c r="N148" s="15"/>
      <c r="O148" s="16"/>
      <c r="P148" s="15"/>
      <c r="Q148" s="16"/>
      <c r="R148" s="15"/>
      <c r="S148" s="16"/>
      <c r="T148" s="15"/>
      <c r="U148" s="16"/>
      <c r="V148" s="15"/>
      <c r="W148" s="16"/>
      <c r="X148" s="15"/>
      <c r="Y148" s="16"/>
      <c r="Z148" s="15"/>
      <c r="AA148" s="16"/>
      <c r="AB148" s="15"/>
      <c r="AC148" s="16"/>
      <c r="AD148" s="15"/>
      <c r="AE148" s="9"/>
      <c r="AF148" s="16"/>
      <c r="AG148" s="15"/>
      <c r="AH148" s="16"/>
      <c r="AI148" s="15"/>
      <c r="AJ148" s="16"/>
      <c r="AK148" s="15"/>
      <c r="AL148" s="16"/>
      <c r="AM148" s="15"/>
      <c r="AN148" s="16"/>
      <c r="AO148" s="15"/>
      <c r="AP148" s="16"/>
      <c r="AQ148" s="15"/>
      <c r="AR148"/>
      <c r="AS148"/>
    </row>
    <row r="149" spans="1:45" s="2" customFormat="1" ht="51" outlineLevel="1" x14ac:dyDescent="0.25">
      <c r="A149" s="10" t="s">
        <v>389</v>
      </c>
      <c r="B149" s="10" t="s">
        <v>360</v>
      </c>
      <c r="C149" s="11" t="s">
        <v>390</v>
      </c>
      <c r="D149" s="12" t="s">
        <v>39</v>
      </c>
      <c r="E149" s="13">
        <v>3415414</v>
      </c>
      <c r="F149" s="14">
        <v>1</v>
      </c>
      <c r="G149" s="15">
        <f t="shared" si="13"/>
        <v>3415414</v>
      </c>
      <c r="I149" s="16"/>
      <c r="J149" s="15"/>
      <c r="K149" s="16"/>
      <c r="L149" s="15"/>
      <c r="M149" s="16"/>
      <c r="N149" s="15"/>
      <c r="O149" s="16"/>
      <c r="P149" s="15"/>
      <c r="Q149" s="16"/>
      <c r="R149" s="15"/>
      <c r="S149" s="16"/>
      <c r="T149" s="15"/>
      <c r="U149" s="16"/>
      <c r="V149" s="15"/>
      <c r="W149" s="16"/>
      <c r="X149" s="15"/>
      <c r="Y149" s="16"/>
      <c r="Z149" s="15"/>
      <c r="AA149" s="16"/>
      <c r="AB149" s="15"/>
      <c r="AC149" s="16"/>
      <c r="AD149" s="15"/>
      <c r="AE149" s="9"/>
      <c r="AF149" s="16"/>
      <c r="AG149" s="15"/>
      <c r="AH149" s="16"/>
      <c r="AI149" s="15"/>
      <c r="AJ149" s="16"/>
      <c r="AK149" s="15"/>
      <c r="AL149" s="16"/>
      <c r="AM149" s="15"/>
      <c r="AN149" s="16"/>
      <c r="AO149" s="15"/>
      <c r="AP149" s="16"/>
      <c r="AQ149" s="15"/>
      <c r="AR149"/>
      <c r="AS149"/>
    </row>
    <row r="150" spans="1:45" s="2" customFormat="1" ht="38.25" outlineLevel="1" x14ac:dyDescent="0.25">
      <c r="A150" s="10" t="s">
        <v>391</v>
      </c>
      <c r="B150" s="10" t="s">
        <v>392</v>
      </c>
      <c r="C150" s="11" t="s">
        <v>393</v>
      </c>
      <c r="D150" s="12" t="s">
        <v>39</v>
      </c>
      <c r="E150" s="13">
        <v>89941</v>
      </c>
      <c r="F150" s="14">
        <v>1</v>
      </c>
      <c r="G150" s="15">
        <f t="shared" si="13"/>
        <v>89941</v>
      </c>
      <c r="I150" s="16"/>
      <c r="J150" s="15"/>
      <c r="K150" s="16"/>
      <c r="L150" s="15"/>
      <c r="M150" s="16"/>
      <c r="N150" s="15"/>
      <c r="O150" s="16"/>
      <c r="P150" s="15"/>
      <c r="Q150" s="16"/>
      <c r="R150" s="15"/>
      <c r="S150" s="16"/>
      <c r="T150" s="15"/>
      <c r="U150" s="16"/>
      <c r="V150" s="15"/>
      <c r="W150" s="16"/>
      <c r="X150" s="15"/>
      <c r="Y150" s="16"/>
      <c r="Z150" s="15"/>
      <c r="AA150" s="16"/>
      <c r="AB150" s="15"/>
      <c r="AC150" s="16"/>
      <c r="AD150" s="15"/>
      <c r="AE150" s="9"/>
      <c r="AF150" s="16"/>
      <c r="AG150" s="15"/>
      <c r="AH150" s="16"/>
      <c r="AI150" s="15"/>
      <c r="AJ150" s="16"/>
      <c r="AK150" s="15"/>
      <c r="AL150" s="16"/>
      <c r="AM150" s="15"/>
      <c r="AN150" s="16"/>
      <c r="AO150" s="15"/>
      <c r="AP150" s="16"/>
      <c r="AQ150" s="15"/>
      <c r="AR150"/>
      <c r="AS150"/>
    </row>
    <row r="151" spans="1:45" s="2" customFormat="1" ht="76.5" outlineLevel="1" x14ac:dyDescent="0.25">
      <c r="A151" s="10"/>
      <c r="B151" s="10" t="s">
        <v>394</v>
      </c>
      <c r="C151" s="11" t="s">
        <v>395</v>
      </c>
      <c r="D151" s="12" t="s">
        <v>39</v>
      </c>
      <c r="E151" s="13">
        <v>54955523.409999996</v>
      </c>
      <c r="F151" s="14">
        <v>1</v>
      </c>
      <c r="G151" s="15">
        <f t="shared" si="13"/>
        <v>54955523</v>
      </c>
      <c r="I151" s="16"/>
      <c r="J151" s="15"/>
      <c r="K151" s="16"/>
      <c r="L151" s="15"/>
      <c r="M151" s="16"/>
      <c r="N151" s="15"/>
      <c r="O151" s="16"/>
      <c r="P151" s="15"/>
      <c r="Q151" s="16"/>
      <c r="R151" s="15"/>
      <c r="S151" s="16"/>
      <c r="T151" s="15"/>
      <c r="U151" s="16"/>
      <c r="V151" s="15"/>
      <c r="W151" s="16"/>
      <c r="X151" s="15"/>
      <c r="Y151" s="16"/>
      <c r="Z151" s="15"/>
      <c r="AA151" s="16"/>
      <c r="AB151" s="15"/>
      <c r="AC151" s="16"/>
      <c r="AD151" s="15"/>
      <c r="AE151" s="9"/>
      <c r="AF151" s="16"/>
      <c r="AG151" s="15"/>
      <c r="AH151" s="16"/>
      <c r="AI151" s="15"/>
      <c r="AJ151" s="16"/>
      <c r="AK151" s="15"/>
      <c r="AL151" s="16"/>
      <c r="AM151" s="15"/>
      <c r="AN151" s="16"/>
      <c r="AO151" s="15"/>
      <c r="AP151" s="16"/>
      <c r="AQ151" s="15"/>
      <c r="AR151"/>
      <c r="AS151"/>
    </row>
    <row r="152" spans="1:45" s="2" customFormat="1" ht="114.75" outlineLevel="1" x14ac:dyDescent="0.25">
      <c r="A152" s="10"/>
      <c r="B152" s="10" t="s">
        <v>396</v>
      </c>
      <c r="C152" s="11" t="s">
        <v>397</v>
      </c>
      <c r="D152" s="12" t="s">
        <v>39</v>
      </c>
      <c r="E152" s="13">
        <v>142044840.69230771</v>
      </c>
      <c r="F152" s="14">
        <v>1</v>
      </c>
      <c r="G152" s="15">
        <f t="shared" si="13"/>
        <v>142044841</v>
      </c>
      <c r="I152" s="16"/>
      <c r="J152" s="15"/>
      <c r="K152" s="16"/>
      <c r="L152" s="15"/>
      <c r="M152" s="16"/>
      <c r="N152" s="15"/>
      <c r="O152" s="16"/>
      <c r="P152" s="15"/>
      <c r="Q152" s="16"/>
      <c r="R152" s="15"/>
      <c r="S152" s="16"/>
      <c r="T152" s="15"/>
      <c r="U152" s="16"/>
      <c r="V152" s="15"/>
      <c r="W152" s="16"/>
      <c r="X152" s="15"/>
      <c r="Y152" s="16"/>
      <c r="Z152" s="15"/>
      <c r="AA152" s="16"/>
      <c r="AB152" s="15"/>
      <c r="AC152" s="16"/>
      <c r="AD152" s="15"/>
      <c r="AE152" s="9"/>
      <c r="AF152" s="16"/>
      <c r="AG152" s="15"/>
      <c r="AH152" s="16"/>
      <c r="AI152" s="15"/>
      <c r="AJ152" s="16"/>
      <c r="AK152" s="15"/>
      <c r="AL152" s="16"/>
      <c r="AM152" s="15"/>
      <c r="AN152" s="16"/>
      <c r="AO152" s="15"/>
      <c r="AP152" s="16"/>
      <c r="AQ152" s="15"/>
      <c r="AR152"/>
      <c r="AS152"/>
    </row>
    <row r="153" spans="1:45" s="2" customFormat="1" ht="13.5" customHeight="1" x14ac:dyDescent="0.25">
      <c r="A153" s="43" t="s">
        <v>398</v>
      </c>
      <c r="B153" s="43"/>
      <c r="C153" s="43"/>
      <c r="D153" s="43"/>
      <c r="E153" s="43"/>
      <c r="F153" s="43"/>
      <c r="G153" s="22">
        <f>SUM(G7:G152)</f>
        <v>900308647</v>
      </c>
      <c r="H153" s="23"/>
      <c r="I153" s="24"/>
      <c r="J153" s="22" t="e">
        <f ca="1">SUM(J7:J11)</f>
        <v>#REF!</v>
      </c>
      <c r="K153" s="24"/>
      <c r="L153" s="22" t="e">
        <f ca="1">SUM(L7:L11)</f>
        <v>#REF!</v>
      </c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2" t="e">
        <f ca="1">SUM(AD7:AD138)</f>
        <v>#REF!</v>
      </c>
      <c r="AE153" s="9"/>
      <c r="AF153" s="24"/>
      <c r="AG153" s="22" t="e">
        <f ca="1">SUM(AG7:AG138)</f>
        <v>#REF!</v>
      </c>
      <c r="AH153" s="24"/>
      <c r="AI153" s="22" t="e">
        <f ca="1">SUM(AI7:AI138)</f>
        <v>#REF!</v>
      </c>
      <c r="AJ153" s="24"/>
      <c r="AK153" s="22" t="e">
        <f ca="1">SUM(AK7:AK138)</f>
        <v>#REF!</v>
      </c>
      <c r="AL153" s="24"/>
      <c r="AM153" s="22" t="e">
        <f ca="1">SUM(AM7:AM138)</f>
        <v>#REF!</v>
      </c>
      <c r="AN153" s="24"/>
      <c r="AO153" s="22" t="e">
        <f ca="1">SUM(AO7:AO138)</f>
        <v>#REF!</v>
      </c>
      <c r="AP153" s="24"/>
      <c r="AQ153" s="22" t="e">
        <f ca="1">SUM(AQ7:AQ138)</f>
        <v>#REF!</v>
      </c>
      <c r="AR153"/>
      <c r="AS153"/>
    </row>
    <row r="154" spans="1:45" s="2" customFormat="1" ht="12.75" customHeight="1" x14ac:dyDescent="0.25">
      <c r="A154" s="44" t="s">
        <v>399</v>
      </c>
      <c r="B154" s="44"/>
      <c r="C154" s="44"/>
      <c r="D154" s="44"/>
      <c r="E154" s="44"/>
      <c r="F154" s="25">
        <v>0.249</v>
      </c>
      <c r="G154" s="7">
        <f>ROUND(G153*$F$154,0)</f>
        <v>224176853</v>
      </c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7" t="e">
        <f ca="1">ROUND(AD153*$F$154,0)</f>
        <v>#REF!</v>
      </c>
      <c r="AE154" s="9"/>
      <c r="AF154" s="6"/>
      <c r="AG154" s="7" t="e">
        <f ca="1">ROUND(AG153*$F$154,0)</f>
        <v>#REF!</v>
      </c>
      <c r="AH154" s="6"/>
      <c r="AI154" s="7" t="e">
        <f ca="1">ROUND(AI153*$F$154,0)</f>
        <v>#REF!</v>
      </c>
      <c r="AJ154" s="6"/>
      <c r="AK154" s="7" t="e">
        <f ca="1">ROUND(AK153*$F$154,0)</f>
        <v>#REF!</v>
      </c>
      <c r="AL154" s="6"/>
      <c r="AM154" s="7" t="e">
        <f ca="1">ROUND(AM153*$F$154,0)</f>
        <v>#REF!</v>
      </c>
      <c r="AN154" s="6"/>
      <c r="AO154" s="7" t="e">
        <f ca="1">ROUND(AO153*$F$154,0)</f>
        <v>#REF!</v>
      </c>
      <c r="AP154" s="6"/>
      <c r="AQ154" s="7" t="e">
        <f ca="1">ROUND(AQ153*$F$154,0)</f>
        <v>#REF!</v>
      </c>
      <c r="AR154"/>
      <c r="AS154"/>
    </row>
    <row r="155" spans="1:45" s="2" customFormat="1" x14ac:dyDescent="0.25">
      <c r="A155" s="44" t="s">
        <v>400</v>
      </c>
      <c r="B155" s="44"/>
      <c r="C155" s="44"/>
      <c r="D155" s="44"/>
      <c r="E155" s="44"/>
      <c r="F155" s="25">
        <v>0.05</v>
      </c>
      <c r="G155" s="7">
        <f>ROUND(G153*$F$155,0)</f>
        <v>45015432</v>
      </c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7" t="e">
        <f ca="1">ROUND(AD153*$F$155,0)</f>
        <v>#REF!</v>
      </c>
      <c r="AE155" s="9"/>
      <c r="AF155" s="6"/>
      <c r="AG155" s="7" t="e">
        <f ca="1">ROUND(AG153*$F$155,0)</f>
        <v>#REF!</v>
      </c>
      <c r="AH155" s="6"/>
      <c r="AI155" s="7" t="e">
        <f ca="1">ROUND(AI153*$F$155,0)</f>
        <v>#REF!</v>
      </c>
      <c r="AJ155" s="6"/>
      <c r="AK155" s="7" t="e">
        <f ca="1">ROUND(AK153*$F$155,0)</f>
        <v>#REF!</v>
      </c>
      <c r="AL155" s="6"/>
      <c r="AM155" s="7" t="e">
        <f ca="1">ROUND(AM153*$F$155,0)</f>
        <v>#REF!</v>
      </c>
      <c r="AN155" s="6"/>
      <c r="AO155" s="7" t="e">
        <f ca="1">ROUND(AO153*$F$155,0)</f>
        <v>#REF!</v>
      </c>
      <c r="AP155" s="6"/>
      <c r="AQ155" s="7" t="e">
        <f ca="1">ROUND(AQ153*$F$155,0)</f>
        <v>#REF!</v>
      </c>
      <c r="AR155"/>
      <c r="AS155"/>
    </row>
    <row r="156" spans="1:45" s="2" customFormat="1" x14ac:dyDescent="0.25">
      <c r="A156" s="43" t="s">
        <v>401</v>
      </c>
      <c r="B156" s="43"/>
      <c r="C156" s="43"/>
      <c r="D156" s="43"/>
      <c r="E156" s="43"/>
      <c r="F156" s="43"/>
      <c r="G156" s="22">
        <f>SUM(G154:G155)</f>
        <v>269192285</v>
      </c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2" t="e">
        <f ca="1">SUM(AD154:AD155)</f>
        <v>#REF!</v>
      </c>
      <c r="AE156" s="9"/>
      <c r="AF156" s="24"/>
      <c r="AG156" s="22" t="e">
        <f ca="1">SUM(AG154:AG155)</f>
        <v>#REF!</v>
      </c>
      <c r="AH156" s="24"/>
      <c r="AI156" s="22" t="e">
        <f ca="1">SUM(AI154:AI155)</f>
        <v>#REF!</v>
      </c>
      <c r="AJ156" s="24"/>
      <c r="AK156" s="22" t="e">
        <f ca="1">SUM(AK154:AK155)</f>
        <v>#REF!</v>
      </c>
      <c r="AL156" s="24"/>
      <c r="AM156" s="22" t="e">
        <f ca="1">SUM(AM154:AM155)</f>
        <v>#REF!</v>
      </c>
      <c r="AN156" s="24"/>
      <c r="AO156" s="22" t="e">
        <f ca="1">SUM(AO154:AO155)</f>
        <v>#REF!</v>
      </c>
      <c r="AP156" s="24"/>
      <c r="AQ156" s="22" t="e">
        <f ca="1">SUM(AQ154:AQ155)</f>
        <v>#REF!</v>
      </c>
      <c r="AR156"/>
      <c r="AS156"/>
    </row>
    <row r="157" spans="1:45" s="2" customFormat="1" ht="17.25" customHeight="1" x14ac:dyDescent="0.25">
      <c r="A157" s="43" t="s">
        <v>402</v>
      </c>
      <c r="B157" s="43"/>
      <c r="C157" s="43"/>
      <c r="D157" s="43"/>
      <c r="E157" s="43"/>
      <c r="F157" s="43"/>
      <c r="G157" s="22">
        <f>G153+G156</f>
        <v>1169500932</v>
      </c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2" t="e">
        <f ca="1">AD153+AD156</f>
        <v>#REF!</v>
      </c>
      <c r="AE157" s="9"/>
      <c r="AF157" s="24"/>
      <c r="AG157" s="22" t="e">
        <f ca="1">AG153+AG156</f>
        <v>#REF!</v>
      </c>
      <c r="AH157" s="24"/>
      <c r="AI157" s="22" t="e">
        <f ca="1">AI153+AI156</f>
        <v>#REF!</v>
      </c>
      <c r="AJ157" s="24"/>
      <c r="AK157" s="22" t="e">
        <f ca="1">AK153+AK156</f>
        <v>#REF!</v>
      </c>
      <c r="AL157" s="24"/>
      <c r="AM157" s="22" t="e">
        <f ca="1">AM153+AM156</f>
        <v>#REF!</v>
      </c>
      <c r="AN157" s="24"/>
      <c r="AO157" s="22" t="e">
        <f ca="1">AO153+AO156</f>
        <v>#REF!</v>
      </c>
      <c r="AP157" s="24"/>
      <c r="AQ157" s="22" t="e">
        <f ca="1">AQ153+AQ156</f>
        <v>#REF!</v>
      </c>
      <c r="AR157"/>
      <c r="AS157"/>
    </row>
    <row r="158" spans="1:45" s="2" customFormat="1" hidden="1" x14ac:dyDescent="0.25">
      <c r="A158" s="38" t="s">
        <v>403</v>
      </c>
      <c r="B158" s="38"/>
      <c r="C158" s="38"/>
      <c r="D158" s="38"/>
      <c r="E158" s="38"/>
      <c r="F158" s="38"/>
      <c r="G158" s="38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9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/>
      <c r="AS158"/>
    </row>
    <row r="159" spans="1:45" s="2" customFormat="1" hidden="1" x14ac:dyDescent="0.25">
      <c r="A159" s="10"/>
      <c r="B159" s="10" t="s">
        <v>404</v>
      </c>
      <c r="C159" s="11"/>
      <c r="D159" s="12"/>
      <c r="E159" s="15"/>
      <c r="F159" s="16">
        <v>0</v>
      </c>
      <c r="G159" s="15">
        <f t="shared" ref="G159:G161" si="14">F159*E159</f>
        <v>0</v>
      </c>
      <c r="I159" s="16"/>
      <c r="J159" s="15">
        <f t="shared" ref="J159:J161" si="15">ROUND(I159*E159,0)</f>
        <v>0</v>
      </c>
      <c r="K159" s="16"/>
      <c r="L159" s="15">
        <f t="shared" ref="L159:L161" si="16">ROUND(K159*E159,0)</f>
        <v>0</v>
      </c>
      <c r="M159" s="16"/>
      <c r="N159" s="15">
        <f>ROUND(M159*E159,0)</f>
        <v>0</v>
      </c>
      <c r="O159" s="16"/>
      <c r="P159" s="15">
        <f>ROUND(O159*E159,0)</f>
        <v>0</v>
      </c>
      <c r="Q159" s="16"/>
      <c r="R159" s="15">
        <f>ROUND(Q159*E159,0)</f>
        <v>0</v>
      </c>
      <c r="S159" s="16"/>
      <c r="T159" s="15">
        <f>ROUND(S159*E159,0)</f>
        <v>0</v>
      </c>
      <c r="U159" s="16"/>
      <c r="V159" s="15">
        <f>ROUND(U159*E159,0)</f>
        <v>0</v>
      </c>
      <c r="W159" s="16"/>
      <c r="X159" s="15">
        <f>ROUND(W159*E159,0)</f>
        <v>0</v>
      </c>
      <c r="Y159" s="16"/>
      <c r="Z159" s="15">
        <f>ROUND(Y159*E159,0)</f>
        <v>0</v>
      </c>
      <c r="AA159" s="16"/>
      <c r="AB159" s="15">
        <f>ROUND(AA159*E159,0)</f>
        <v>0</v>
      </c>
      <c r="AC159" s="16">
        <f>F159+(I159+M159+Q159+U159+Y159)+(K159+O159+S159+W159+AA159)</f>
        <v>0</v>
      </c>
      <c r="AD159" s="15">
        <f>ROUND(AC159*E159,0)</f>
        <v>0</v>
      </c>
      <c r="AF159" s="16"/>
      <c r="AG159" s="15">
        <f>ROUND(AF159*E159,0)</f>
        <v>0</v>
      </c>
      <c r="AH159" s="16"/>
      <c r="AI159" s="15">
        <f>ROUND(AH159*E159,0)</f>
        <v>0</v>
      </c>
      <c r="AJ159" s="26"/>
      <c r="AK159" s="15">
        <f>ROUND(AJ159*G159,0)</f>
        <v>0</v>
      </c>
      <c r="AL159" s="26"/>
      <c r="AM159" s="26"/>
      <c r="AN159" s="26"/>
      <c r="AO159" s="26"/>
      <c r="AP159" s="16"/>
      <c r="AQ159" s="15"/>
      <c r="AR159"/>
      <c r="AS159"/>
    </row>
    <row r="160" spans="1:45" s="2" customFormat="1" hidden="1" x14ac:dyDescent="0.25">
      <c r="A160" s="10"/>
      <c r="B160" s="10" t="s">
        <v>405</v>
      </c>
      <c r="C160" s="11"/>
      <c r="D160" s="12"/>
      <c r="E160" s="15"/>
      <c r="F160" s="16">
        <v>0</v>
      </c>
      <c r="G160" s="15">
        <f t="shared" si="14"/>
        <v>0</v>
      </c>
      <c r="I160" s="16"/>
      <c r="J160" s="15">
        <f t="shared" si="15"/>
        <v>0</v>
      </c>
      <c r="K160" s="16"/>
      <c r="L160" s="15">
        <f t="shared" si="16"/>
        <v>0</v>
      </c>
      <c r="M160" s="16"/>
      <c r="N160" s="15">
        <f>ROUND(M160*E160,0)</f>
        <v>0</v>
      </c>
      <c r="O160" s="16"/>
      <c r="P160" s="15">
        <f>ROUND(O160*E160,0)</f>
        <v>0</v>
      </c>
      <c r="Q160" s="16"/>
      <c r="R160" s="15">
        <f>ROUND(Q160*E160,0)</f>
        <v>0</v>
      </c>
      <c r="S160" s="16"/>
      <c r="T160" s="15">
        <f>ROUND(S160*E160,0)</f>
        <v>0</v>
      </c>
      <c r="U160" s="16"/>
      <c r="V160" s="15">
        <f>ROUND(U160*E160,0)</f>
        <v>0</v>
      </c>
      <c r="W160" s="16"/>
      <c r="X160" s="15">
        <f>ROUND(W160*E160,0)</f>
        <v>0</v>
      </c>
      <c r="Y160" s="16"/>
      <c r="Z160" s="15">
        <f>ROUND(Y160*E160,0)</f>
        <v>0</v>
      </c>
      <c r="AA160" s="16"/>
      <c r="AB160" s="15">
        <f>ROUND(AA160*E160,0)</f>
        <v>0</v>
      </c>
      <c r="AC160" s="16">
        <f>F160+(I160+M160+Q160+U160+Y160)+(K160+O160+S160+W160+AA160)</f>
        <v>0</v>
      </c>
      <c r="AD160" s="15">
        <f>ROUND(AC160*E160,0)</f>
        <v>0</v>
      </c>
      <c r="AF160" s="16"/>
      <c r="AG160" s="15">
        <f>ROUND(AF160*E160,0)</f>
        <v>0</v>
      </c>
      <c r="AH160" s="16"/>
      <c r="AI160" s="15">
        <f>ROUND(AH160*E160,0)</f>
        <v>0</v>
      </c>
      <c r="AJ160" s="26"/>
      <c r="AK160" s="26"/>
      <c r="AL160" s="26"/>
      <c r="AM160" s="26"/>
      <c r="AN160" s="26"/>
      <c r="AO160" s="26"/>
      <c r="AP160" s="16"/>
      <c r="AQ160" s="15"/>
      <c r="AR160"/>
      <c r="AS160"/>
    </row>
    <row r="161" spans="1:45" s="2" customFormat="1" hidden="1" x14ac:dyDescent="0.25">
      <c r="A161" s="10"/>
      <c r="B161" s="10" t="s">
        <v>406</v>
      </c>
      <c r="C161" s="11"/>
      <c r="D161" s="12"/>
      <c r="E161" s="15"/>
      <c r="F161" s="16">
        <v>0</v>
      </c>
      <c r="G161" s="15">
        <f t="shared" si="14"/>
        <v>0</v>
      </c>
      <c r="H161" s="27"/>
      <c r="I161" s="16"/>
      <c r="J161" s="15">
        <f t="shared" si="15"/>
        <v>0</v>
      </c>
      <c r="K161" s="16"/>
      <c r="L161" s="15">
        <f t="shared" si="16"/>
        <v>0</v>
      </c>
      <c r="M161" s="16"/>
      <c r="N161" s="15">
        <f>ROUND(M161*E161,0)</f>
        <v>0</v>
      </c>
      <c r="O161" s="16"/>
      <c r="P161" s="15">
        <f>ROUND(O161*E161,0)</f>
        <v>0</v>
      </c>
      <c r="Q161" s="16"/>
      <c r="R161" s="15">
        <f>ROUND(Q161*E161,0)</f>
        <v>0</v>
      </c>
      <c r="S161" s="16"/>
      <c r="T161" s="15">
        <f>ROUND(S161*E161,0)</f>
        <v>0</v>
      </c>
      <c r="U161" s="16"/>
      <c r="V161" s="15">
        <f>ROUND(U161*E161,0)</f>
        <v>0</v>
      </c>
      <c r="W161" s="16"/>
      <c r="X161" s="15">
        <f>ROUND(W161*E161,0)</f>
        <v>0</v>
      </c>
      <c r="Y161" s="16"/>
      <c r="Z161" s="15">
        <f>ROUND(Y161*E161,0)</f>
        <v>0</v>
      </c>
      <c r="AA161" s="16"/>
      <c r="AB161" s="15">
        <f>ROUND(AA161*E161,0)</f>
        <v>0</v>
      </c>
      <c r="AC161" s="16">
        <f>F161+(I161+M161+Q161+U161+Y161)+(K161+O161+S161+W161+AA161)</f>
        <v>0</v>
      </c>
      <c r="AD161" s="15">
        <f>ROUND(AC161*E161,0)</f>
        <v>0</v>
      </c>
      <c r="AE161" s="27"/>
      <c r="AF161" s="16"/>
      <c r="AG161" s="15">
        <f>ROUND(AF161*E161,0)</f>
        <v>0</v>
      </c>
      <c r="AH161" s="16"/>
      <c r="AI161" s="15">
        <f>ROUND(AH161*E161,0)</f>
        <v>0</v>
      </c>
      <c r="AJ161" s="26"/>
      <c r="AK161" s="26"/>
      <c r="AL161" s="26"/>
      <c r="AM161" s="26"/>
      <c r="AN161" s="26"/>
      <c r="AO161" s="26"/>
      <c r="AP161" s="16"/>
      <c r="AQ161" s="15"/>
      <c r="AR161"/>
      <c r="AS161"/>
    </row>
    <row r="162" spans="1:45" s="2" customFormat="1" hidden="1" x14ac:dyDescent="0.25">
      <c r="A162" s="10"/>
      <c r="B162" s="10"/>
      <c r="C162" s="11"/>
      <c r="D162" s="12"/>
      <c r="E162" s="15"/>
      <c r="F162" s="16"/>
      <c r="G162" s="15"/>
      <c r="I162" s="16"/>
      <c r="J162" s="15"/>
      <c r="K162" s="16"/>
      <c r="L162" s="15"/>
      <c r="M162" s="16"/>
      <c r="N162" s="15"/>
      <c r="O162" s="16"/>
      <c r="P162" s="15"/>
      <c r="Q162" s="16"/>
      <c r="R162" s="15"/>
      <c r="S162" s="16"/>
      <c r="T162" s="15"/>
      <c r="U162" s="16"/>
      <c r="V162" s="15"/>
      <c r="W162" s="16"/>
      <c r="X162" s="15"/>
      <c r="Y162" s="16"/>
      <c r="Z162" s="15"/>
      <c r="AA162" s="16"/>
      <c r="AB162" s="15"/>
      <c r="AC162" s="16"/>
      <c r="AD162" s="15"/>
      <c r="AF162" s="16"/>
      <c r="AG162" s="15"/>
      <c r="AH162" s="16"/>
      <c r="AI162" s="15"/>
      <c r="AJ162" s="26"/>
      <c r="AK162" s="26"/>
      <c r="AL162" s="26"/>
      <c r="AM162" s="26"/>
      <c r="AN162" s="26"/>
      <c r="AO162" s="26"/>
      <c r="AP162" s="16"/>
      <c r="AQ162" s="15"/>
      <c r="AR162"/>
      <c r="AS162"/>
    </row>
    <row r="163" spans="1:45" s="2" customFormat="1" hidden="1" x14ac:dyDescent="0.25">
      <c r="A163" s="43" t="s">
        <v>407</v>
      </c>
      <c r="B163" s="43"/>
      <c r="C163" s="43"/>
      <c r="D163" s="43"/>
      <c r="E163" s="43"/>
      <c r="F163" s="43"/>
      <c r="G163" s="22">
        <f>SUM(G159:G162)</f>
        <v>0</v>
      </c>
      <c r="I163" s="28"/>
      <c r="J163" s="22">
        <f>SUM(J159:J162)</f>
        <v>0</v>
      </c>
      <c r="K163" s="28"/>
      <c r="L163" s="22">
        <f>SUM(L159:L162)</f>
        <v>0</v>
      </c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2">
        <f>SUM(AD159:AD162)</f>
        <v>0</v>
      </c>
      <c r="AF163" s="28"/>
      <c r="AG163" s="22">
        <f>SUM(AG159:AG162)</f>
        <v>0</v>
      </c>
      <c r="AH163" s="28"/>
      <c r="AI163" s="22">
        <f>SUM(AI159:AI162)</f>
        <v>0</v>
      </c>
      <c r="AJ163" s="28"/>
      <c r="AK163" s="22">
        <f>SUM(AK159:AK162)</f>
        <v>0</v>
      </c>
      <c r="AL163" s="28"/>
      <c r="AM163" s="22">
        <f>SUM(AM159:AM162)</f>
        <v>0</v>
      </c>
      <c r="AN163" s="28"/>
      <c r="AO163" s="22">
        <f>SUM(AO159:AO162)</f>
        <v>0</v>
      </c>
      <c r="AP163" s="28"/>
      <c r="AQ163" s="22">
        <f>SUM(AQ159:AQ162)</f>
        <v>0</v>
      </c>
      <c r="AR163"/>
      <c r="AS163"/>
    </row>
    <row r="164" spans="1:45" s="2" customFormat="1" hidden="1" x14ac:dyDescent="0.25">
      <c r="A164" s="44" t="s">
        <v>399</v>
      </c>
      <c r="B164" s="44"/>
      <c r="C164" s="44"/>
      <c r="D164" s="44"/>
      <c r="E164" s="44"/>
      <c r="F164" s="25">
        <f>F154</f>
        <v>0.249</v>
      </c>
      <c r="G164" s="7">
        <f>G163*F164</f>
        <v>0</v>
      </c>
      <c r="I164" s="29"/>
      <c r="J164" s="7">
        <f>J163*$F$171</f>
        <v>0</v>
      </c>
      <c r="K164" s="29"/>
      <c r="L164" s="7">
        <f>L163*$F$171</f>
        <v>0</v>
      </c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7">
        <f>AD163*$F$171</f>
        <v>0</v>
      </c>
      <c r="AF164" s="29"/>
      <c r="AG164" s="7">
        <f>ROUND(AG163*$F$164,0)</f>
        <v>0</v>
      </c>
      <c r="AH164" s="29"/>
      <c r="AI164" s="7">
        <f>ROUND(AI163*$F$164,0)</f>
        <v>0</v>
      </c>
      <c r="AJ164" s="29"/>
      <c r="AK164" s="7">
        <f>ROUND(AK163*$F$164,0)</f>
        <v>0</v>
      </c>
      <c r="AL164" s="29"/>
      <c r="AM164" s="7">
        <f>ROUND(AM163*$F$164,0)</f>
        <v>0</v>
      </c>
      <c r="AN164" s="29"/>
      <c r="AO164" s="7">
        <f>ROUND(AO163*$F$164,0)</f>
        <v>0</v>
      </c>
      <c r="AP164" s="29"/>
      <c r="AQ164" s="7">
        <f>ROUND(AQ163*$F$164,0)</f>
        <v>0</v>
      </c>
      <c r="AR164"/>
      <c r="AS164"/>
    </row>
    <row r="165" spans="1:45" s="2" customFormat="1" hidden="1" x14ac:dyDescent="0.25">
      <c r="A165" s="44" t="s">
        <v>400</v>
      </c>
      <c r="B165" s="44"/>
      <c r="C165" s="44"/>
      <c r="D165" s="44"/>
      <c r="E165" s="44"/>
      <c r="F165" s="25">
        <f>F155</f>
        <v>0.05</v>
      </c>
      <c r="G165" s="7">
        <f>G163*F165</f>
        <v>0</v>
      </c>
      <c r="I165" s="29"/>
      <c r="J165" s="7">
        <f>J163*$F$172</f>
        <v>0</v>
      </c>
      <c r="K165" s="29"/>
      <c r="L165" s="7">
        <f>L163*$F$172</f>
        <v>0</v>
      </c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7">
        <f>AD163*$F$172</f>
        <v>0</v>
      </c>
      <c r="AF165" s="29"/>
      <c r="AG165" s="7">
        <f>ROUND(AG163*$F$165,0)</f>
        <v>0</v>
      </c>
      <c r="AH165" s="29"/>
      <c r="AI165" s="7">
        <f>ROUND(AI163*$F$165,0)</f>
        <v>0</v>
      </c>
      <c r="AJ165" s="29"/>
      <c r="AK165" s="7">
        <f>ROUND(AK163*$F$165,0)</f>
        <v>0</v>
      </c>
      <c r="AL165" s="29"/>
      <c r="AM165" s="7">
        <f>ROUND(AM163*$F$165,0)</f>
        <v>0</v>
      </c>
      <c r="AN165" s="29"/>
      <c r="AO165" s="7">
        <f>ROUND(AO163*$F$165,0)</f>
        <v>0</v>
      </c>
      <c r="AP165" s="29"/>
      <c r="AQ165" s="7">
        <f>ROUND(AQ163*$F$165,0)</f>
        <v>0</v>
      </c>
      <c r="AR165"/>
      <c r="AS165"/>
    </row>
    <row r="166" spans="1:45" s="2" customFormat="1" hidden="1" x14ac:dyDescent="0.25">
      <c r="A166" s="43" t="s">
        <v>401</v>
      </c>
      <c r="B166" s="43"/>
      <c r="C166" s="43"/>
      <c r="D166" s="43"/>
      <c r="E166" s="43"/>
      <c r="F166" s="43"/>
      <c r="G166" s="22">
        <f>SUM(G164:G165)</f>
        <v>0</v>
      </c>
      <c r="I166" s="28"/>
      <c r="J166" s="22">
        <f>SUM(J164:J165)</f>
        <v>0</v>
      </c>
      <c r="K166" s="28"/>
      <c r="L166" s="22">
        <f>SUM(L164:L165)</f>
        <v>0</v>
      </c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2">
        <f>SUM(AD164:AD165)</f>
        <v>0</v>
      </c>
      <c r="AF166" s="28"/>
      <c r="AG166" s="22">
        <f>SUM(AG164:AG165)</f>
        <v>0</v>
      </c>
      <c r="AH166" s="28"/>
      <c r="AI166" s="22">
        <f>SUM(AI164:AI165)</f>
        <v>0</v>
      </c>
      <c r="AJ166" s="28"/>
      <c r="AK166" s="22">
        <f>SUM(AK164:AK165)</f>
        <v>0</v>
      </c>
      <c r="AL166" s="28"/>
      <c r="AM166" s="22">
        <f>SUM(AM164:AM165)</f>
        <v>0</v>
      </c>
      <c r="AN166" s="28"/>
      <c r="AO166" s="22">
        <f>SUM(AO164:AO165)</f>
        <v>0</v>
      </c>
      <c r="AP166" s="28"/>
      <c r="AQ166" s="22">
        <f>SUM(AQ164:AQ165)</f>
        <v>0</v>
      </c>
      <c r="AR166"/>
      <c r="AS166"/>
    </row>
    <row r="167" spans="1:45" s="2" customFormat="1" hidden="1" x14ac:dyDescent="0.25">
      <c r="A167" s="43" t="s">
        <v>408</v>
      </c>
      <c r="B167" s="43"/>
      <c r="C167" s="43"/>
      <c r="D167" s="43"/>
      <c r="E167" s="43"/>
      <c r="F167" s="43"/>
      <c r="G167" s="22">
        <f>G163+G166</f>
        <v>0</v>
      </c>
      <c r="I167" s="28"/>
      <c r="J167" s="22">
        <f>J163+J166</f>
        <v>0</v>
      </c>
      <c r="K167" s="28"/>
      <c r="L167" s="22">
        <f>L163+L166</f>
        <v>0</v>
      </c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2">
        <f>AD163+AD166</f>
        <v>0</v>
      </c>
      <c r="AF167" s="30"/>
      <c r="AG167" s="31">
        <f>AG163+AG166</f>
        <v>0</v>
      </c>
      <c r="AH167" s="30"/>
      <c r="AI167" s="31">
        <f>AI163+AI166</f>
        <v>0</v>
      </c>
      <c r="AJ167" s="30"/>
      <c r="AK167" s="31">
        <f>AK163+AK166</f>
        <v>0</v>
      </c>
      <c r="AL167" s="30"/>
      <c r="AM167" s="31">
        <f>AM163+AM166</f>
        <v>0</v>
      </c>
      <c r="AN167" s="30"/>
      <c r="AO167" s="31">
        <f>AO163+AO166</f>
        <v>0</v>
      </c>
      <c r="AP167" s="30"/>
      <c r="AQ167" s="31">
        <f>AQ163+AQ166</f>
        <v>0</v>
      </c>
      <c r="AR167"/>
      <c r="AS167"/>
    </row>
    <row r="168" spans="1:45" s="2" customFormat="1" hidden="1" x14ac:dyDescent="0.25">
      <c r="A168" s="32"/>
      <c r="B168" s="32"/>
      <c r="C168" s="32"/>
      <c r="D168" s="32"/>
      <c r="E168" s="32"/>
      <c r="F168" s="32"/>
      <c r="G168" s="33"/>
      <c r="J168" s="33"/>
      <c r="L168" s="33"/>
      <c r="AD168" s="33"/>
      <c r="AF168" s="34"/>
      <c r="AG168" s="35"/>
      <c r="AH168" s="34"/>
      <c r="AI168" s="35"/>
      <c r="AJ168" s="34"/>
      <c r="AK168" s="35"/>
      <c r="AL168" s="34"/>
      <c r="AM168" s="35"/>
      <c r="AN168" s="34"/>
      <c r="AO168" s="35"/>
      <c r="AP168" s="34"/>
      <c r="AQ168" s="35"/>
      <c r="AR168"/>
      <c r="AS168"/>
    </row>
    <row r="169" spans="1:45" s="2" customFormat="1" hidden="1" x14ac:dyDescent="0.25">
      <c r="A169" s="32"/>
      <c r="B169" s="32"/>
      <c r="C169" s="32"/>
      <c r="D169" s="32"/>
      <c r="E169" s="32"/>
      <c r="F169" s="32"/>
      <c r="G169" s="33"/>
      <c r="J169" s="33"/>
      <c r="L169" s="33"/>
      <c r="AD169" s="33"/>
      <c r="AF169" s="34"/>
      <c r="AG169" s="35"/>
      <c r="AH169" s="34"/>
      <c r="AI169" s="35"/>
      <c r="AJ169" s="34"/>
      <c r="AK169" s="35"/>
      <c r="AL169" s="34"/>
      <c r="AM169" s="35"/>
      <c r="AN169" s="34"/>
      <c r="AO169" s="35"/>
      <c r="AP169" s="34"/>
      <c r="AQ169" s="35"/>
      <c r="AR169"/>
      <c r="AS169"/>
    </row>
    <row r="170" spans="1:45" s="2" customFormat="1" hidden="1" x14ac:dyDescent="0.25">
      <c r="A170" s="43" t="s">
        <v>409</v>
      </c>
      <c r="B170" s="43"/>
      <c r="C170" s="43"/>
      <c r="D170" s="43"/>
      <c r="E170" s="43"/>
      <c r="F170" s="43"/>
      <c r="G170" s="22">
        <f>G153+G163</f>
        <v>900308647</v>
      </c>
      <c r="I170" s="28"/>
      <c r="J170" s="31" t="e">
        <f ca="1">J153+J163</f>
        <v>#REF!</v>
      </c>
      <c r="K170" s="28"/>
      <c r="L170" s="31" t="e">
        <f ca="1">L153+L163</f>
        <v>#REF!</v>
      </c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31" t="e">
        <f ca="1">AD153+AD163</f>
        <v>#REF!</v>
      </c>
      <c r="AF170" s="28"/>
      <c r="AG170" s="22" t="e">
        <f ca="1">AG163+AG153</f>
        <v>#REF!</v>
      </c>
      <c r="AH170" s="28"/>
      <c r="AI170" s="22" t="e">
        <f ca="1">AI163+AI153</f>
        <v>#REF!</v>
      </c>
      <c r="AJ170" s="28"/>
      <c r="AK170" s="22" t="e">
        <f ca="1">AK163+AK153</f>
        <v>#REF!</v>
      </c>
      <c r="AL170" s="28"/>
      <c r="AM170" s="22" t="e">
        <f ca="1">AM163+AM153</f>
        <v>#REF!</v>
      </c>
      <c r="AN170" s="28"/>
      <c r="AO170" s="22" t="e">
        <f ca="1">AO163+AO153</f>
        <v>#REF!</v>
      </c>
      <c r="AP170" s="28"/>
      <c r="AQ170" s="22" t="e">
        <f ca="1">AQ163+AQ153</f>
        <v>#REF!</v>
      </c>
      <c r="AR170"/>
      <c r="AS170"/>
    </row>
    <row r="171" spans="1:45" s="2" customFormat="1" hidden="1" x14ac:dyDescent="0.25">
      <c r="A171" s="44" t="s">
        <v>399</v>
      </c>
      <c r="B171" s="44"/>
      <c r="C171" s="44"/>
      <c r="D171" s="44"/>
      <c r="E171" s="44"/>
      <c r="F171" s="25">
        <f>F164</f>
        <v>0.249</v>
      </c>
      <c r="G171" s="7">
        <f>G170*F171</f>
        <v>224176853.10299999</v>
      </c>
      <c r="I171" s="29"/>
      <c r="J171" s="7" t="e">
        <f ca="1">J170*$F$171</f>
        <v>#REF!</v>
      </c>
      <c r="K171" s="29"/>
      <c r="L171" s="7" t="e">
        <f ca="1">L170*$F$171</f>
        <v>#REF!</v>
      </c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7" t="e">
        <f ca="1">AD170*$F$171</f>
        <v>#REF!</v>
      </c>
      <c r="AF171" s="29"/>
      <c r="AG171" s="7" t="e">
        <f ca="1">AG164+AG154</f>
        <v>#REF!</v>
      </c>
      <c r="AH171" s="29"/>
      <c r="AI171" s="7" t="e">
        <f ca="1">AI164+AI154</f>
        <v>#REF!</v>
      </c>
      <c r="AJ171" s="29"/>
      <c r="AK171" s="7" t="e">
        <f ca="1">AK164+AK154</f>
        <v>#REF!</v>
      </c>
      <c r="AL171" s="29"/>
      <c r="AM171" s="7" t="e">
        <f ca="1">AM164+AM154</f>
        <v>#REF!</v>
      </c>
      <c r="AN171" s="29"/>
      <c r="AO171" s="7" t="e">
        <f ca="1">AO164+AO154</f>
        <v>#REF!</v>
      </c>
      <c r="AP171" s="29"/>
      <c r="AQ171" s="7" t="e">
        <f ca="1">ROUND(AQ170*$F$164,0)</f>
        <v>#REF!</v>
      </c>
      <c r="AR171"/>
      <c r="AS171"/>
    </row>
    <row r="172" spans="1:45" s="2" customFormat="1" hidden="1" x14ac:dyDescent="0.25">
      <c r="A172" s="44" t="s">
        <v>400</v>
      </c>
      <c r="B172" s="44"/>
      <c r="C172" s="44"/>
      <c r="D172" s="44"/>
      <c r="E172" s="44"/>
      <c r="F172" s="25">
        <f>F165</f>
        <v>0.05</v>
      </c>
      <c r="G172" s="7">
        <f>G170*F172</f>
        <v>45015432.350000001</v>
      </c>
      <c r="I172" s="29"/>
      <c r="J172" s="7" t="e">
        <f ca="1">J170*$F$172</f>
        <v>#REF!</v>
      </c>
      <c r="K172" s="29"/>
      <c r="L172" s="7" t="e">
        <f ca="1">L170*$F$172</f>
        <v>#REF!</v>
      </c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7" t="e">
        <f ca="1">AD170*$F$172</f>
        <v>#REF!</v>
      </c>
      <c r="AF172" s="29"/>
      <c r="AG172" s="7" t="e">
        <f ca="1">AG165+AG155</f>
        <v>#REF!</v>
      </c>
      <c r="AH172" s="29"/>
      <c r="AI172" s="7" t="e">
        <f ca="1">AI165+AI155</f>
        <v>#REF!</v>
      </c>
      <c r="AJ172" s="29"/>
      <c r="AK172" s="7" t="e">
        <f ca="1">AK165+AK155</f>
        <v>#REF!</v>
      </c>
      <c r="AL172" s="29"/>
      <c r="AM172" s="7" t="e">
        <f ca="1">AM165+AM155</f>
        <v>#REF!</v>
      </c>
      <c r="AN172" s="29"/>
      <c r="AO172" s="7" t="e">
        <f ca="1">AO165+AO155</f>
        <v>#REF!</v>
      </c>
      <c r="AP172" s="29"/>
      <c r="AQ172" s="7" t="e">
        <f ca="1">ROUND(AQ170*$F$165,0)</f>
        <v>#REF!</v>
      </c>
      <c r="AR172"/>
      <c r="AS172"/>
    </row>
    <row r="173" spans="1:45" s="2" customFormat="1" hidden="1" x14ac:dyDescent="0.25">
      <c r="A173" s="43" t="s">
        <v>401</v>
      </c>
      <c r="B173" s="43"/>
      <c r="C173" s="43"/>
      <c r="D173" s="43"/>
      <c r="E173" s="43"/>
      <c r="F173" s="43"/>
      <c r="G173" s="22">
        <f>G171+G172</f>
        <v>269192285.45300001</v>
      </c>
      <c r="I173" s="28"/>
      <c r="J173" s="22" t="e">
        <f ca="1">J171+J172</f>
        <v>#REF!</v>
      </c>
      <c r="K173" s="28"/>
      <c r="L173" s="22" t="e">
        <f ca="1">L171+L172</f>
        <v>#REF!</v>
      </c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2" t="e">
        <f ca="1">AD171+AD172</f>
        <v>#REF!</v>
      </c>
      <c r="AF173" s="28"/>
      <c r="AG173" s="22" t="e">
        <f ca="1">SUM(AG171:AG172)</f>
        <v>#REF!</v>
      </c>
      <c r="AH173" s="28"/>
      <c r="AI173" s="22" t="e">
        <f ca="1">SUM(AI171:AI172)</f>
        <v>#REF!</v>
      </c>
      <c r="AJ173" s="28"/>
      <c r="AK173" s="22" t="e">
        <f ca="1">SUM(AK171:AK172)</f>
        <v>#REF!</v>
      </c>
      <c r="AL173" s="28"/>
      <c r="AM173" s="22" t="e">
        <f ca="1">SUM(AM171:AM172)</f>
        <v>#REF!</v>
      </c>
      <c r="AN173" s="28"/>
      <c r="AO173" s="22" t="e">
        <f ca="1">SUM(AO171:AO172)</f>
        <v>#REF!</v>
      </c>
      <c r="AP173" s="28"/>
      <c r="AQ173" s="22" t="e">
        <f ca="1">SUM(AQ171:AQ172)</f>
        <v>#REF!</v>
      </c>
      <c r="AR173"/>
      <c r="AS173"/>
    </row>
    <row r="174" spans="1:45" s="2" customFormat="1" hidden="1" x14ac:dyDescent="0.25">
      <c r="A174" s="43" t="s">
        <v>410</v>
      </c>
      <c r="B174" s="43"/>
      <c r="C174" s="43"/>
      <c r="D174" s="43"/>
      <c r="E174" s="43"/>
      <c r="F174" s="43"/>
      <c r="G174" s="22">
        <f>G170+G173</f>
        <v>1169500932.4530001</v>
      </c>
      <c r="I174" s="28"/>
      <c r="J174" s="22" t="e">
        <f ca="1">J170+J173</f>
        <v>#REF!</v>
      </c>
      <c r="K174" s="28"/>
      <c r="L174" s="22" t="e">
        <f ca="1">L170+L173</f>
        <v>#REF!</v>
      </c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2" t="e">
        <f ca="1">AD170+AD173</f>
        <v>#REF!</v>
      </c>
      <c r="AF174" s="28"/>
      <c r="AG174" s="31" t="e">
        <f ca="1">AG173+AG170</f>
        <v>#REF!</v>
      </c>
      <c r="AH174" s="28"/>
      <c r="AI174" s="31" t="e">
        <f ca="1">AI173+AI170</f>
        <v>#REF!</v>
      </c>
      <c r="AJ174" s="28"/>
      <c r="AK174" s="31" t="e">
        <f ca="1">AK173+AK170</f>
        <v>#REF!</v>
      </c>
      <c r="AL174" s="28"/>
      <c r="AM174" s="31" t="e">
        <f ca="1">AM173+AM170</f>
        <v>#REF!</v>
      </c>
      <c r="AN174" s="28"/>
      <c r="AO174" s="31" t="e">
        <f ca="1">AO173+AO170</f>
        <v>#REF!</v>
      </c>
      <c r="AP174" s="28"/>
      <c r="AQ174" s="31" t="e">
        <f ca="1">AQ173+AQ170</f>
        <v>#REF!</v>
      </c>
      <c r="AR174"/>
      <c r="AS174"/>
    </row>
    <row r="175" spans="1:45" s="2" customFormat="1" x14ac:dyDescent="0.25">
      <c r="A175"/>
      <c r="B175" s="9"/>
      <c r="C175" s="23"/>
      <c r="D175" s="9"/>
      <c r="E175" s="9"/>
      <c r="F175" s="9"/>
      <c r="G175" s="36"/>
      <c r="AR175"/>
      <c r="AS175"/>
    </row>
    <row r="176" spans="1:45" s="2" customFormat="1" x14ac:dyDescent="0.25">
      <c r="A176" s="9"/>
      <c r="B176" s="9"/>
      <c r="C176" s="23"/>
      <c r="D176" s="9"/>
      <c r="E176" s="9"/>
      <c r="F176" s="9"/>
      <c r="G176" s="9"/>
      <c r="AR176"/>
      <c r="AS176"/>
    </row>
  </sheetData>
  <mergeCells count="49">
    <mergeCell ref="A171:E171"/>
    <mergeCell ref="A172:E172"/>
    <mergeCell ref="A173:F173"/>
    <mergeCell ref="A174:F174"/>
    <mergeCell ref="B1:G1"/>
    <mergeCell ref="B2:G2"/>
    <mergeCell ref="B3:G3"/>
    <mergeCell ref="A163:F163"/>
    <mergeCell ref="A164:E164"/>
    <mergeCell ref="A165:E165"/>
    <mergeCell ref="A166:F166"/>
    <mergeCell ref="A167:F167"/>
    <mergeCell ref="A170:F170"/>
    <mergeCell ref="A153:F153"/>
    <mergeCell ref="A154:E154"/>
    <mergeCell ref="A155:E155"/>
    <mergeCell ref="A156:F156"/>
    <mergeCell ref="A157:F157"/>
    <mergeCell ref="A158:G158"/>
    <mergeCell ref="Q5:R5"/>
    <mergeCell ref="S5:T5"/>
    <mergeCell ref="I5:J5"/>
    <mergeCell ref="K5:L5"/>
    <mergeCell ref="M5:N5"/>
    <mergeCell ref="O5:P5"/>
    <mergeCell ref="AN4:AO5"/>
    <mergeCell ref="AP4:AQ5"/>
    <mergeCell ref="U5:V5"/>
    <mergeCell ref="W5:X5"/>
    <mergeCell ref="Y5:Z5"/>
    <mergeCell ref="AA5:AB5"/>
    <mergeCell ref="AF4:AG5"/>
    <mergeCell ref="AC4:AD5"/>
    <mergeCell ref="I1:AD3"/>
    <mergeCell ref="AF1:AQ3"/>
    <mergeCell ref="A4:A6"/>
    <mergeCell ref="B4:B6"/>
    <mergeCell ref="C4:C6"/>
    <mergeCell ref="D4:D6"/>
    <mergeCell ref="E4:E6"/>
    <mergeCell ref="F4:G5"/>
    <mergeCell ref="I4:L4"/>
    <mergeCell ref="M4:P4"/>
    <mergeCell ref="Q4:T4"/>
    <mergeCell ref="U4:X4"/>
    <mergeCell ref="Y4:AB4"/>
    <mergeCell ref="AH4:AI5"/>
    <mergeCell ref="AJ4:AK5"/>
    <mergeCell ref="AL4:AM5"/>
  </mergeCells>
  <conditionalFormatting sqref="G175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WINDOWS</cp:lastModifiedBy>
  <dcterms:created xsi:type="dcterms:W3CDTF">2024-08-29T20:42:21Z</dcterms:created>
  <dcterms:modified xsi:type="dcterms:W3CDTF">2024-09-03T00:00:12Z</dcterms:modified>
</cp:coreProperties>
</file>