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msancheza\Desktop\ADICION UNIFORMES\"/>
    </mc:Choice>
  </mc:AlternateContent>
  <xr:revisionPtr revIDLastSave="0" documentId="13_ncr:1_{AC7E953E-6883-4032-85EF-6C67AD7CA3D5}" xr6:coauthVersionLast="47" xr6:coauthVersionMax="47" xr10:uidLastSave="{00000000-0000-0000-0000-000000000000}"/>
  <bookViews>
    <workbookView xWindow="-120" yWindow="-120" windowWidth="20730" windowHeight="11160" activeTab="1" xr2:uid="{F688F063-E368-48AA-AF17-AB73ED8C3DAB}"/>
  </bookViews>
  <sheets>
    <sheet name="ADICIÓN " sheetId="1" r:id="rId1"/>
    <sheet name="ANALISIS ADICIÓN " sheetId="2" r:id="rId2"/>
  </sheets>
  <externalReferences>
    <externalReference r:id="rId3"/>
    <externalReference r:id="rId4"/>
  </externalReferences>
  <definedNames>
    <definedName name="_Hlk160025559" localSheetId="0">'ADICIÓN '!#REF!</definedName>
    <definedName name="_Hlk160025559" localSheetId="1">'ANALISIS ADICIÓN '!#REF!</definedName>
    <definedName name="lnkContractReferenceLink_0">'[1]BASE CTOS INSTRUCTORES 2024'!#REF!</definedName>
    <definedName name="lnkContractReferenceLink_1">'[1]BASE CTOS INSTRUCTORES 2024'!#REF!</definedName>
    <definedName name="lnkContractReferenceLink_10">'[1]BASE CTOS INSTRUCTORES 2024'!#REF!</definedName>
    <definedName name="lnkContractReferenceLink_11">'[1]BASE CTOS INSTRUCTORES 2024'!#REF!</definedName>
    <definedName name="lnkContractReferenceLink_12">'[1]BASE CTOS INSTRUCTORES 2024'!#REF!</definedName>
    <definedName name="lnkContractReferenceLink_2">'[1]BASE CTOS INSTRUCTORES 2024'!#REF!</definedName>
    <definedName name="lnkContractReferenceLink_3">'[1]BASE CTOS INSTRUCTORES 2024'!#REF!</definedName>
    <definedName name="lnkContractReferenceLink_5">'[1]BASE CTOS INSTRUCTORES 2024'!#REF!</definedName>
    <definedName name="lnkContractReferenceLink_6">'[1]BASE CTOS INSTRUCTORES 2024'!#REF!</definedName>
    <definedName name="lnkContractReferenceLink_7">'[1]BASE CTOS INSTRUCTORES 2024'!#REF!</definedName>
    <definedName name="lnkContractReferenceLink_8">'[1]BASE CTOS INSTRUCTORES 2024'!#REF!</definedName>
    <definedName name="lnkContractReferenceLink_9">'[1]BASE CTOS INSTRUCTORES 2024'!#REF!</definedName>
    <definedName name="lnkProcurementContractViewLinkNewTab_0">'[2]8 DE FEBRERO'!#REF!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6" i="2" l="1"/>
  <c r="Q16" i="2" s="1"/>
  <c r="R16" i="2" s="1"/>
  <c r="K16" i="2"/>
  <c r="L16" i="2" s="1"/>
  <c r="M16" i="2" s="1"/>
  <c r="I16" i="2"/>
  <c r="F16" i="2"/>
  <c r="G16" i="2" s="1"/>
  <c r="H16" i="2" s="1"/>
  <c r="P15" i="2"/>
  <c r="Q15" i="2" s="1"/>
  <c r="R15" i="2" s="1"/>
  <c r="L15" i="2"/>
  <c r="M15" i="2" s="1"/>
  <c r="K15" i="2"/>
  <c r="I15" i="2"/>
  <c r="G15" i="2"/>
  <c r="H15" i="2" s="1"/>
  <c r="F15" i="2"/>
  <c r="P14" i="2"/>
  <c r="Q14" i="2" s="1"/>
  <c r="R14" i="2" s="1"/>
  <c r="K14" i="2"/>
  <c r="L14" i="2" s="1"/>
  <c r="M14" i="2" s="1"/>
  <c r="I14" i="2"/>
  <c r="F14" i="2"/>
  <c r="G14" i="2" s="1"/>
  <c r="H14" i="2" s="1"/>
  <c r="I13" i="2"/>
  <c r="P12" i="2"/>
  <c r="Q12" i="2" s="1"/>
  <c r="R12" i="2" s="1"/>
  <c r="K12" i="2"/>
  <c r="L12" i="2" s="1"/>
  <c r="M12" i="2" s="1"/>
  <c r="I12" i="2"/>
  <c r="F12" i="2"/>
  <c r="G12" i="2" s="1"/>
  <c r="H12" i="2" s="1"/>
  <c r="I11" i="2"/>
  <c r="P10" i="2"/>
  <c r="Q10" i="2" s="1"/>
  <c r="R10" i="2" s="1"/>
  <c r="L10" i="2"/>
  <c r="M10" i="2" s="1"/>
  <c r="K10" i="2"/>
  <c r="I10" i="2"/>
  <c r="G10" i="2"/>
  <c r="H10" i="2" s="1"/>
  <c r="F10" i="2"/>
  <c r="I9" i="2"/>
  <c r="I8" i="2"/>
  <c r="J7" i="2"/>
  <c r="J8" i="2" s="1"/>
  <c r="I7" i="2"/>
  <c r="O6" i="2"/>
  <c r="O7" i="2" s="1"/>
  <c r="J6" i="2"/>
  <c r="I6" i="2"/>
  <c r="P5" i="2"/>
  <c r="Q5" i="2" s="1"/>
  <c r="R5" i="2" s="1"/>
  <c r="O5" i="2"/>
  <c r="K5" i="2"/>
  <c r="L5" i="2" s="1"/>
  <c r="M5" i="2" s="1"/>
  <c r="J5" i="2"/>
  <c r="I5" i="2"/>
  <c r="E5" i="2"/>
  <c r="E6" i="2" s="1"/>
  <c r="Q4" i="2"/>
  <c r="R4" i="2" s="1"/>
  <c r="P4" i="2"/>
  <c r="K4" i="2"/>
  <c r="L4" i="2" s="1"/>
  <c r="M4" i="2" s="1"/>
  <c r="I4" i="2"/>
  <c r="F4" i="2"/>
  <c r="G4" i="2" s="1"/>
  <c r="H4" i="2" s="1"/>
  <c r="P3" i="2"/>
  <c r="Q3" i="2" s="1"/>
  <c r="R3" i="2" s="1"/>
  <c r="K3" i="2"/>
  <c r="L3" i="2" s="1"/>
  <c r="M3" i="2" s="1"/>
  <c r="I3" i="2"/>
  <c r="H3" i="2"/>
  <c r="G3" i="2"/>
  <c r="F3" i="2"/>
  <c r="E8" i="1"/>
  <c r="F8" i="1" s="1"/>
  <c r="G8" i="1" s="1"/>
  <c r="F7" i="1"/>
  <c r="G7" i="1" s="1"/>
  <c r="E7" i="1"/>
  <c r="E6" i="1"/>
  <c r="F6" i="1" s="1"/>
  <c r="G6" i="1" s="1"/>
  <c r="F5" i="1"/>
  <c r="G5" i="1" s="1"/>
  <c r="E5" i="1"/>
  <c r="E4" i="1"/>
  <c r="F4" i="1" s="1"/>
  <c r="G4" i="1" s="1"/>
  <c r="F3" i="1"/>
  <c r="G3" i="1" s="1"/>
  <c r="G9" i="1" s="1"/>
  <c r="E3" i="1"/>
  <c r="L6" i="2" l="1"/>
  <c r="M6" i="2" s="1"/>
  <c r="P7" i="2"/>
  <c r="Q7" i="2" s="1"/>
  <c r="R7" i="2" s="1"/>
  <c r="O8" i="2"/>
  <c r="K8" i="2"/>
  <c r="L8" i="2"/>
  <c r="M8" i="2" s="1"/>
  <c r="J9" i="2"/>
  <c r="E7" i="2"/>
  <c r="F6" i="2"/>
  <c r="G6" i="2"/>
  <c r="H6" i="2" s="1"/>
  <c r="P6" i="2"/>
  <c r="Q6" i="2"/>
  <c r="R6" i="2" s="1"/>
  <c r="K7" i="2"/>
  <c r="L7" i="2" s="1"/>
  <c r="M7" i="2" s="1"/>
  <c r="F5" i="2"/>
  <c r="G5" i="2" s="1"/>
  <c r="H5" i="2" s="1"/>
  <c r="K6" i="2"/>
  <c r="O9" i="2" l="1"/>
  <c r="P8" i="2"/>
  <c r="Q8" i="2" s="1"/>
  <c r="R8" i="2" s="1"/>
  <c r="F7" i="2"/>
  <c r="G7" i="2"/>
  <c r="H7" i="2" s="1"/>
  <c r="E8" i="2"/>
  <c r="K9" i="2"/>
  <c r="L9" i="2" s="1"/>
  <c r="M9" i="2" s="1"/>
  <c r="J11" i="2"/>
  <c r="K11" i="2" l="1"/>
  <c r="L11" i="2" s="1"/>
  <c r="M11" i="2" s="1"/>
  <c r="J13" i="2"/>
  <c r="O11" i="2"/>
  <c r="P9" i="2"/>
  <c r="Q9" i="2" s="1"/>
  <c r="R9" i="2" s="1"/>
  <c r="E9" i="2"/>
  <c r="G8" i="2"/>
  <c r="H8" i="2" s="1"/>
  <c r="F8" i="2"/>
  <c r="P11" i="2" l="1"/>
  <c r="Q11" i="2" s="1"/>
  <c r="R11" i="2" s="1"/>
  <c r="O13" i="2"/>
  <c r="K13" i="2"/>
  <c r="L13" i="2" s="1"/>
  <c r="M13" i="2" s="1"/>
  <c r="M17" i="2" s="1"/>
  <c r="F9" i="2"/>
  <c r="E11" i="2"/>
  <c r="G9" i="2"/>
  <c r="H9" i="2" s="1"/>
  <c r="G11" i="2" l="1"/>
  <c r="H11" i="2" s="1"/>
  <c r="F11" i="2"/>
  <c r="E13" i="2"/>
  <c r="P13" i="2"/>
  <c r="Q13" i="2" s="1"/>
  <c r="R13" i="2" s="1"/>
  <c r="R17" i="2" s="1"/>
  <c r="F13" i="2" l="1"/>
  <c r="G13" i="2"/>
  <c r="H13" i="2" s="1"/>
  <c r="H17" i="2" s="1"/>
</calcChain>
</file>

<file path=xl/sharedStrings.xml><?xml version="1.0" encoding="utf-8"?>
<sst xmlns="http://schemas.openxmlformats.org/spreadsheetml/2006/main" count="52" uniqueCount="30">
  <si>
    <t>Lote 2</t>
  </si>
  <si>
    <t xml:space="preserve">ADICIÓN </t>
  </si>
  <si>
    <t>ITEM</t>
  </si>
  <si>
    <t xml:space="preserve">DESCRIPCIÓN ( SEGUN FICHAS TECNICAS ANEXAS ) </t>
  </si>
  <si>
    <t xml:space="preserve">CANTIDAD A ADICIONAR </t>
  </si>
  <si>
    <t>VALOR UNITARIO</t>
  </si>
  <si>
    <t xml:space="preserve">VALOR IVA </t>
  </si>
  <si>
    <t xml:space="preserve">VALOR UNITARIO INLCUIDO IVA </t>
  </si>
  <si>
    <t xml:space="preserve">VALOR TOTAL X CANTIDADES </t>
  </si>
  <si>
    <t xml:space="preserve">PETOS </t>
  </si>
  <si>
    <t xml:space="preserve">SUDADERAS UNISEX DE PRESENTACION
</t>
  </si>
  <si>
    <t xml:space="preserve">CAMISETAS DE PRESENTACION                          </t>
  </si>
  <si>
    <t xml:space="preserve">GORRA BORDADA: 
</t>
  </si>
  <si>
    <t xml:space="preserve">MORRAL EN LONA:
</t>
  </si>
  <si>
    <t>TERMO O BOTELLA</t>
  </si>
  <si>
    <t xml:space="preserve">TOTAL </t>
  </si>
  <si>
    <t xml:space="preserve">TOTAL CONTRATO + ADICIÓN </t>
  </si>
  <si>
    <t xml:space="preserve">REQUERIDAS POR EL AREA TÉCNICA </t>
  </si>
  <si>
    <t xml:space="preserve">CANTIDAD APROBADA SEGÚN RECURSOS ASIGNADOS </t>
  </si>
  <si>
    <t xml:space="preserve">REQUERIDAS POR EL AREA TÉCNICA INCIALMENTE </t>
  </si>
  <si>
    <t xml:space="preserve">UNIFORME DE FUTBOL MASCULINO Y FEMENINO. </t>
  </si>
  <si>
    <t xml:space="preserve">UNIFORME DE VOLEIBOL MASCULINO
</t>
  </si>
  <si>
    <t xml:space="preserve">UNIFORME DE VOLEIBOL FEMENINO
</t>
  </si>
  <si>
    <t xml:space="preserve">UNIFORME DE ATLETISMO MASCULINO-FEMENINO
</t>
  </si>
  <si>
    <t xml:space="preserve">UNIFORME DE TENIS DE MESA MASCULINO-FEMENINO </t>
  </si>
  <si>
    <t xml:space="preserve">UNIFORME DE AJEDREZ FEMENINO-MASCULINO </t>
  </si>
  <si>
    <t xml:space="preserve">UNIFORME DE FUTSALA MASCULINO Y FEMENINO
</t>
  </si>
  <si>
    <t xml:space="preserve">UNIFORME DE BALONCESTO MASCULINO Y FEMENINO
</t>
  </si>
  <si>
    <t>ORKA S.A.S CONTRATO INICIAL</t>
  </si>
  <si>
    <t xml:space="preserve">Adición Lote 2. Uniformes Deportivos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</si>
</sst>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i/>
      <sz val="8"/>
      <color theme="1"/>
      <name val="Aptos Narrow"/>
      <family val="2"/>
      <scheme val="minor"/>
    </font>
    <font>
      <i/>
      <sz val="8"/>
      <color rgb="FF000000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2" xfId="0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44" fontId="0" fillId="0" borderId="4" xfId="2" applyFont="1" applyBorder="1"/>
    <xf numFmtId="43" fontId="0" fillId="0" borderId="4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164" fontId="0" fillId="0" borderId="4" xfId="1" applyNumberFormat="1" applyFont="1" applyFill="1" applyBorder="1" applyAlignment="1">
      <alignment vertical="center" wrapText="1"/>
    </xf>
    <xf numFmtId="43" fontId="0" fillId="0" borderId="4" xfId="1" applyFont="1" applyFill="1" applyBorder="1" applyAlignment="1">
      <alignment horizontal="center" vertical="center" wrapText="1"/>
    </xf>
    <xf numFmtId="43" fontId="0" fillId="0" borderId="4" xfId="1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43" fontId="0" fillId="0" borderId="0" xfId="0" applyNumberFormat="1"/>
    <xf numFmtId="0" fontId="4" fillId="0" borderId="0" xfId="0" applyFont="1"/>
    <xf numFmtId="0" fontId="5" fillId="0" borderId="0" xfId="0" applyFont="1"/>
    <xf numFmtId="0" fontId="3" fillId="5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43" fontId="0" fillId="4" borderId="4" xfId="1" applyFont="1" applyFill="1" applyBorder="1" applyAlignment="1">
      <alignment horizontal="center" vertical="center" wrapText="1"/>
    </xf>
    <xf numFmtId="164" fontId="0" fillId="5" borderId="4" xfId="1" applyNumberFormat="1" applyFont="1" applyFill="1" applyBorder="1" applyAlignment="1">
      <alignment vertical="center" wrapText="1"/>
    </xf>
    <xf numFmtId="0" fontId="0" fillId="5" borderId="4" xfId="0" applyFill="1" applyBorder="1" applyAlignment="1">
      <alignment horizontal="center" vertical="center" wrapText="1"/>
    </xf>
    <xf numFmtId="43" fontId="0" fillId="4" borderId="4" xfId="1" applyFont="1" applyFill="1" applyBorder="1" applyAlignment="1">
      <alignment horizontal="left" vertical="center" wrapText="1"/>
    </xf>
    <xf numFmtId="164" fontId="0" fillId="4" borderId="4" xfId="1" applyNumberFormat="1" applyFont="1" applyFill="1" applyBorder="1" applyAlignment="1">
      <alignment vertical="center" wrapText="1"/>
    </xf>
    <xf numFmtId="43" fontId="0" fillId="0" borderId="0" xfId="1" applyFont="1"/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4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png"/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171450</xdr:colOff>
      <xdr:row>22</xdr:row>
      <xdr:rowOff>38100</xdr:rowOff>
    </xdr:from>
    <xdr:ext cx="514350" cy="133350"/>
    <xdr:pic>
      <xdr:nvPicPr>
        <xdr:cNvPr id="2" name="Imagen 1">
          <a:extLst>
            <a:ext uri="{FF2B5EF4-FFF2-40B4-BE49-F238E27FC236}">
              <a16:creationId xmlns:a16="http://schemas.microsoft.com/office/drawing/2014/main" id="{DCDE3C02-A0C2-4764-8ED9-916C1F125F7C}"/>
            </a:ext>
            <a:ext uri="{147F2762-F138-4A5C-976F-8EAC2B608ADB}">
              <a16:predDERef xmlns:a16="http://schemas.microsoft.com/office/drawing/2014/main" pred="{94345F74-7547-E0A6-2922-95C44137B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30675" y="5543550"/>
          <a:ext cx="514350" cy="133350"/>
        </a:xfrm>
        <a:prstGeom prst="rect">
          <a:avLst/>
        </a:prstGeom>
      </xdr:spPr>
    </xdr:pic>
    <xdr:clientData/>
  </xdr:oneCellAnchor>
  <xdr:oneCellAnchor>
    <xdr:from>
      <xdr:col>13</xdr:col>
      <xdr:colOff>38100</xdr:colOff>
      <xdr:row>20</xdr:row>
      <xdr:rowOff>180975</xdr:rowOff>
    </xdr:from>
    <xdr:ext cx="809625" cy="190500"/>
    <xdr:pic>
      <xdr:nvPicPr>
        <xdr:cNvPr id="3" name="Imagen 2">
          <a:extLst>
            <a:ext uri="{FF2B5EF4-FFF2-40B4-BE49-F238E27FC236}">
              <a16:creationId xmlns:a16="http://schemas.microsoft.com/office/drawing/2014/main" id="{42BEBB3A-459D-473D-927E-AC41D7BBDBE2}"/>
            </a:ext>
            <a:ext uri="{147F2762-F138-4A5C-976F-8EAC2B608ADB}">
              <a16:predDERef xmlns:a16="http://schemas.microsoft.com/office/drawing/2014/main" pred="{41E3DEFC-F108-7BFA-DF54-579501B21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97325" y="5305425"/>
          <a:ext cx="809625" cy="190500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23</xdr:row>
      <xdr:rowOff>0</xdr:rowOff>
    </xdr:from>
    <xdr:ext cx="561975" cy="272473"/>
    <xdr:pic>
      <xdr:nvPicPr>
        <xdr:cNvPr id="4" name="Imagen 3">
          <a:extLst>
            <a:ext uri="{FF2B5EF4-FFF2-40B4-BE49-F238E27FC236}">
              <a16:creationId xmlns:a16="http://schemas.microsoft.com/office/drawing/2014/main" id="{7385B7CF-757C-423D-9600-D00F6B40A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59225" y="5695950"/>
          <a:ext cx="561975" cy="27247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msancheza\Downloads\Base%20Contrataci&#243;n%202024%20CSF%20(4).xlsx" TargetMode="External"/><Relationship Id="rId1" Type="http://schemas.openxmlformats.org/officeDocument/2006/relationships/externalLinkPath" Target="/Users/dmsancheza/Downloads/Base%20Contrataci&#243;n%202024%20CSF%20(4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msancheza\Desktop\CENTRO%20DE%20SERVICIOS%20FINANCIEROS%202024\PROCESOS%20CSF%202024\DATOS%20CONTRATOS%20CSF%202024.xlsx" TargetMode="External"/><Relationship Id="rId1" Type="http://schemas.openxmlformats.org/officeDocument/2006/relationships/externalLinkPath" Target="/Users/dmsancheza/Desktop/CENTRO%20DE%20SERVICIOS%20FINANCIEROS%202024/PROCESOS%20CSF%202024/DATOS%20CONTRATOS%20CSF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 CTOS SERV PERSONALES 2024"/>
      <sheetName val="FECHAS"/>
      <sheetName val="BASE CTOS INSTRUCTORES 2024"/>
      <sheetName val="VALIDACIÓN DATOS"/>
      <sheetName val="Hoja1"/>
      <sheetName val="CDP 2024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5 (2)"/>
      <sheetName val="12 DE FEBRERO "/>
      <sheetName val="Hoja2"/>
      <sheetName val="8 DE FEBRERO"/>
      <sheetName val="SEGUIMIENTO POLIZAS "/>
      <sheetName val="NOTIFICACION SUPERVISORES"/>
      <sheetName val="SEGUIMIENTO "/>
      <sheetName val="Hoja1"/>
      <sheetName val="Hoja3"/>
      <sheetName val="Hoja4"/>
      <sheetName val="Hoja6"/>
      <sheetName val="Hoja5"/>
      <sheetName val="Hoja7"/>
      <sheetName val="PROCESOS CS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721BC-4C49-44A5-B75B-B5F8B5FF7866}">
  <dimension ref="A1:G14"/>
  <sheetViews>
    <sheetView zoomScaleNormal="100" workbookViewId="0">
      <selection activeCell="D8" sqref="D8"/>
    </sheetView>
  </sheetViews>
  <sheetFormatPr baseColWidth="10" defaultColWidth="11.42578125" defaultRowHeight="15" x14ac:dyDescent="0.25"/>
  <cols>
    <col min="1" max="1" width="10.85546875" style="13" customWidth="1"/>
    <col min="2" max="2" width="50.42578125" customWidth="1"/>
    <col min="3" max="3" width="12.85546875" customWidth="1"/>
    <col min="4" max="4" width="18" customWidth="1"/>
    <col min="5" max="5" width="16" customWidth="1"/>
    <col min="6" max="6" width="17.140625" customWidth="1"/>
    <col min="7" max="7" width="21" customWidth="1"/>
  </cols>
  <sheetData>
    <row r="1" spans="1:7" ht="15" customHeight="1" x14ac:dyDescent="0.25">
      <c r="A1" s="26" t="s">
        <v>29</v>
      </c>
      <c r="B1" s="26"/>
      <c r="C1" s="26"/>
      <c r="D1" s="26"/>
      <c r="E1" s="26"/>
      <c r="F1" s="26"/>
      <c r="G1" s="26"/>
    </row>
    <row r="2" spans="1:7" ht="30" x14ac:dyDescent="0.25">
      <c r="A2" s="2" t="s">
        <v>2</v>
      </c>
      <c r="B2" s="3" t="s">
        <v>3</v>
      </c>
      <c r="C2" s="3" t="s">
        <v>4</v>
      </c>
      <c r="D2" s="3" t="s">
        <v>5</v>
      </c>
      <c r="E2" s="2" t="s">
        <v>6</v>
      </c>
      <c r="F2" s="2" t="s">
        <v>7</v>
      </c>
      <c r="G2" s="2" t="s">
        <v>8</v>
      </c>
    </row>
    <row r="3" spans="1:7" x14ac:dyDescent="0.25">
      <c r="A3" s="4">
        <v>1</v>
      </c>
      <c r="B3" s="5" t="s">
        <v>9</v>
      </c>
      <c r="C3" s="4">
        <v>50</v>
      </c>
      <c r="D3" s="6">
        <v>40000</v>
      </c>
      <c r="E3" s="7">
        <f>D3*19%</f>
        <v>7600</v>
      </c>
      <c r="F3" s="7">
        <f>D3+E3</f>
        <v>47600</v>
      </c>
      <c r="G3" s="7">
        <f>F3*C3</f>
        <v>2380000</v>
      </c>
    </row>
    <row r="4" spans="1:7" ht="19.5" customHeight="1" x14ac:dyDescent="0.25">
      <c r="A4" s="4">
        <v>8</v>
      </c>
      <c r="B4" s="5" t="s">
        <v>10</v>
      </c>
      <c r="C4" s="4">
        <v>35</v>
      </c>
      <c r="D4" s="6">
        <v>140000</v>
      </c>
      <c r="E4" s="7">
        <f t="shared" ref="E4:E8" si="0">D4*19%</f>
        <v>26600</v>
      </c>
      <c r="F4" s="7">
        <f t="shared" ref="F4:F8" si="1">D4+E4</f>
        <v>166600</v>
      </c>
      <c r="G4" s="7">
        <f t="shared" ref="G4:G8" si="2">F4*C4</f>
        <v>5831000</v>
      </c>
    </row>
    <row r="5" spans="1:7" ht="17.25" customHeight="1" x14ac:dyDescent="0.25">
      <c r="A5" s="4">
        <v>10</v>
      </c>
      <c r="B5" s="5" t="s">
        <v>11</v>
      </c>
      <c r="C5" s="4">
        <v>35</v>
      </c>
      <c r="D5" s="6">
        <v>50000</v>
      </c>
      <c r="E5" s="7">
        <f t="shared" si="0"/>
        <v>9500</v>
      </c>
      <c r="F5" s="7">
        <f t="shared" si="1"/>
        <v>59500</v>
      </c>
      <c r="G5" s="7">
        <f t="shared" si="2"/>
        <v>2082500</v>
      </c>
    </row>
    <row r="6" spans="1:7" ht="15" customHeight="1" x14ac:dyDescent="0.25">
      <c r="A6" s="4">
        <v>12</v>
      </c>
      <c r="B6" s="5" t="s">
        <v>12</v>
      </c>
      <c r="C6" s="4">
        <v>35</v>
      </c>
      <c r="D6" s="6">
        <v>25000</v>
      </c>
      <c r="E6" s="7">
        <f t="shared" si="0"/>
        <v>4750</v>
      </c>
      <c r="F6" s="7">
        <f t="shared" si="1"/>
        <v>29750</v>
      </c>
      <c r="G6" s="7">
        <f t="shared" si="2"/>
        <v>1041250</v>
      </c>
    </row>
    <row r="7" spans="1:7" ht="15.75" customHeight="1" x14ac:dyDescent="0.25">
      <c r="A7" s="4">
        <v>13</v>
      </c>
      <c r="B7" s="5" t="s">
        <v>13</v>
      </c>
      <c r="C7" s="4">
        <v>35</v>
      </c>
      <c r="D7" s="6">
        <v>120000</v>
      </c>
      <c r="E7" s="7">
        <f t="shared" si="0"/>
        <v>22800</v>
      </c>
      <c r="F7" s="7">
        <f t="shared" si="1"/>
        <v>142800</v>
      </c>
      <c r="G7" s="7">
        <f t="shared" si="2"/>
        <v>4998000</v>
      </c>
    </row>
    <row r="8" spans="1:7" ht="16.5" customHeight="1" x14ac:dyDescent="0.25">
      <c r="A8" s="4">
        <v>14</v>
      </c>
      <c r="B8" s="5" t="s">
        <v>14</v>
      </c>
      <c r="C8" s="4">
        <v>60</v>
      </c>
      <c r="D8" s="6">
        <v>60000</v>
      </c>
      <c r="E8" s="7">
        <f t="shared" si="0"/>
        <v>11400</v>
      </c>
      <c r="F8" s="7">
        <f t="shared" si="1"/>
        <v>71400</v>
      </c>
      <c r="G8" s="7">
        <f t="shared" si="2"/>
        <v>4284000</v>
      </c>
    </row>
    <row r="9" spans="1:7" x14ac:dyDescent="0.25">
      <c r="A9" s="8" t="s">
        <v>15</v>
      </c>
      <c r="B9" s="9"/>
      <c r="C9" s="10"/>
      <c r="D9" s="11"/>
      <c r="E9" s="7"/>
      <c r="F9" s="7"/>
      <c r="G9" s="12">
        <f>SUM(G3:G8)</f>
        <v>20616750</v>
      </c>
    </row>
    <row r="12" spans="1:7" x14ac:dyDescent="0.25">
      <c r="E12" s="14"/>
    </row>
    <row r="13" spans="1:7" x14ac:dyDescent="0.25">
      <c r="B13" s="15"/>
      <c r="C13" s="14"/>
      <c r="D13" s="14"/>
      <c r="E13" s="14"/>
      <c r="G13" s="14"/>
    </row>
    <row r="14" spans="1:7" x14ac:dyDescent="0.25">
      <c r="B14" s="16"/>
    </row>
  </sheetData>
  <sheetProtection algorithmName="SHA-512" hashValue="/S0elpd4V4JMImIkdPyFmgszecD2muWMJOZhwhQBAoi32kdZiBokirXMPUeCser+ghbYFMZkRq5MafUmMTyanQ==" saltValue="zzKkHSRXM426d/vjYvJnEw==" spinCount="100000" sheet="1" objects="1" scenarios="1"/>
  <mergeCells count="1">
    <mergeCell ref="A1:G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2F5C5-1984-43EA-9740-15F88F363503}">
  <dimension ref="A1:R24"/>
  <sheetViews>
    <sheetView tabSelected="1" topLeftCell="A5" zoomScaleNormal="100" workbookViewId="0">
      <selection activeCell="B13" sqref="B13"/>
    </sheetView>
  </sheetViews>
  <sheetFormatPr baseColWidth="10" defaultColWidth="11.42578125" defaultRowHeight="15" x14ac:dyDescent="0.25"/>
  <cols>
    <col min="1" max="1" width="9.140625" style="13" customWidth="1"/>
    <col min="2" max="2" width="47" customWidth="1"/>
    <col min="3" max="3" width="14.42578125" customWidth="1"/>
    <col min="4" max="4" width="15.7109375" customWidth="1"/>
    <col min="5" max="5" width="19" customWidth="1"/>
    <col min="6" max="6" width="18" customWidth="1"/>
    <col min="7" max="7" width="19.5703125" customWidth="1"/>
    <col min="8" max="8" width="19" customWidth="1"/>
    <col min="9" max="9" width="12.85546875" customWidth="1"/>
    <col min="10" max="10" width="18" customWidth="1"/>
    <col min="11" max="11" width="19.5703125" customWidth="1"/>
    <col min="12" max="12" width="17.140625" customWidth="1"/>
    <col min="13" max="13" width="21" customWidth="1"/>
    <col min="14" max="14" width="17" customWidth="1"/>
    <col min="15" max="15" width="17.5703125" customWidth="1"/>
    <col min="18" max="18" width="19.85546875" bestFit="1" customWidth="1"/>
  </cols>
  <sheetData>
    <row r="1" spans="1:18" x14ac:dyDescent="0.25">
      <c r="A1" s="27" t="s">
        <v>0</v>
      </c>
      <c r="B1" s="27"/>
      <c r="C1" s="27"/>
      <c r="D1" s="28"/>
      <c r="E1" s="29" t="s">
        <v>28</v>
      </c>
      <c r="F1" s="30"/>
      <c r="G1" s="30"/>
      <c r="H1" s="31"/>
      <c r="I1" s="1"/>
      <c r="J1" s="32" t="s">
        <v>1</v>
      </c>
      <c r="K1" s="33"/>
      <c r="L1" s="33"/>
      <c r="M1" s="33"/>
      <c r="N1" s="1"/>
      <c r="O1" s="32" t="s">
        <v>16</v>
      </c>
      <c r="P1" s="33"/>
      <c r="Q1" s="33"/>
      <c r="R1" s="33"/>
    </row>
    <row r="2" spans="1:18" ht="75" x14ac:dyDescent="0.25">
      <c r="A2" s="2" t="s">
        <v>2</v>
      </c>
      <c r="B2" s="3" t="s">
        <v>3</v>
      </c>
      <c r="C2" s="17" t="s">
        <v>17</v>
      </c>
      <c r="D2" s="17" t="s">
        <v>18</v>
      </c>
      <c r="E2" s="18" t="s">
        <v>5</v>
      </c>
      <c r="F2" s="18" t="s">
        <v>6</v>
      </c>
      <c r="G2" s="18" t="s">
        <v>7</v>
      </c>
      <c r="H2" s="18" t="s">
        <v>8</v>
      </c>
      <c r="I2" s="17" t="s">
        <v>4</v>
      </c>
      <c r="J2" s="3" t="s">
        <v>5</v>
      </c>
      <c r="K2" s="2" t="s">
        <v>6</v>
      </c>
      <c r="L2" s="2" t="s">
        <v>7</v>
      </c>
      <c r="M2" s="2" t="s">
        <v>8</v>
      </c>
      <c r="N2" s="17" t="s">
        <v>19</v>
      </c>
      <c r="O2" s="3" t="s">
        <v>5</v>
      </c>
      <c r="P2" s="2" t="s">
        <v>6</v>
      </c>
      <c r="Q2" s="2" t="s">
        <v>7</v>
      </c>
      <c r="R2" s="2" t="s">
        <v>8</v>
      </c>
    </row>
    <row r="3" spans="1:18" x14ac:dyDescent="0.25">
      <c r="A3" s="4">
        <v>1</v>
      </c>
      <c r="B3" s="5" t="s">
        <v>9</v>
      </c>
      <c r="C3" s="21">
        <v>100</v>
      </c>
      <c r="D3" s="17">
        <v>50</v>
      </c>
      <c r="E3" s="6">
        <v>40000</v>
      </c>
      <c r="F3" s="19">
        <f>E3*19%</f>
        <v>7600</v>
      </c>
      <c r="G3" s="19">
        <f>E3+F3</f>
        <v>47600</v>
      </c>
      <c r="H3" s="19">
        <f>G3*D3</f>
        <v>2380000</v>
      </c>
      <c r="I3" s="20">
        <f>C3-D3</f>
        <v>50</v>
      </c>
      <c r="J3" s="6">
        <v>40000</v>
      </c>
      <c r="K3" s="7">
        <f>J3*19%</f>
        <v>7600</v>
      </c>
      <c r="L3" s="7">
        <f>J3+K3</f>
        <v>47600</v>
      </c>
      <c r="M3" s="7">
        <f>L3*I3</f>
        <v>2380000</v>
      </c>
      <c r="N3" s="21">
        <v>100</v>
      </c>
      <c r="O3" s="6">
        <v>40000</v>
      </c>
      <c r="P3" s="7">
        <f>O3*19%</f>
        <v>7600</v>
      </c>
      <c r="Q3" s="7">
        <f>O3+P3</f>
        <v>47600</v>
      </c>
      <c r="R3" s="7">
        <f>Q3*N3</f>
        <v>4760000</v>
      </c>
    </row>
    <row r="4" spans="1:18" x14ac:dyDescent="0.25">
      <c r="A4" s="4">
        <v>2</v>
      </c>
      <c r="B4" s="5" t="s">
        <v>20</v>
      </c>
      <c r="C4" s="21">
        <v>24</v>
      </c>
      <c r="D4" s="17">
        <v>24</v>
      </c>
      <c r="E4" s="6">
        <v>80000</v>
      </c>
      <c r="F4" s="19">
        <f t="shared" ref="F4:F16" si="0">E4*19%</f>
        <v>15200</v>
      </c>
      <c r="G4" s="19">
        <f t="shared" ref="G4:G16" si="1">E4+F4</f>
        <v>95200</v>
      </c>
      <c r="H4" s="19">
        <f t="shared" ref="H4:H16" si="2">G4*D4</f>
        <v>2284800</v>
      </c>
      <c r="I4" s="20">
        <f t="shared" ref="I4:I16" si="3">C4-D4</f>
        <v>0</v>
      </c>
      <c r="J4" s="6">
        <v>80000</v>
      </c>
      <c r="K4" s="7">
        <f t="shared" ref="K4:K16" si="4">J4*19%</f>
        <v>15200</v>
      </c>
      <c r="L4" s="7">
        <f t="shared" ref="L4:L16" si="5">J4+K4</f>
        <v>95200</v>
      </c>
      <c r="M4" s="7">
        <f t="shared" ref="M4:M16" si="6">L4*I4</f>
        <v>0</v>
      </c>
      <c r="N4" s="21">
        <v>24</v>
      </c>
      <c r="O4" s="6">
        <v>80000</v>
      </c>
      <c r="P4" s="7">
        <f t="shared" ref="P4:P16" si="7">O4*19%</f>
        <v>15200</v>
      </c>
      <c r="Q4" s="7">
        <f t="shared" ref="Q4:Q16" si="8">O4+P4</f>
        <v>95200</v>
      </c>
      <c r="R4" s="7">
        <f t="shared" ref="R4:R16" si="9">Q4*N4</f>
        <v>2284800</v>
      </c>
    </row>
    <row r="5" spans="1:18" ht="21.75" customHeight="1" x14ac:dyDescent="0.25">
      <c r="A5" s="4">
        <v>3</v>
      </c>
      <c r="B5" s="5" t="s">
        <v>21</v>
      </c>
      <c r="C5" s="21">
        <v>12</v>
      </c>
      <c r="D5" s="17">
        <v>12</v>
      </c>
      <c r="E5" s="6">
        <f>E4</f>
        <v>80000</v>
      </c>
      <c r="F5" s="19">
        <f t="shared" si="0"/>
        <v>15200</v>
      </c>
      <c r="G5" s="19">
        <f t="shared" si="1"/>
        <v>95200</v>
      </c>
      <c r="H5" s="19">
        <f t="shared" si="2"/>
        <v>1142400</v>
      </c>
      <c r="I5" s="20">
        <f t="shared" si="3"/>
        <v>0</v>
      </c>
      <c r="J5" s="6">
        <f>J4</f>
        <v>80000</v>
      </c>
      <c r="K5" s="7">
        <f t="shared" si="4"/>
        <v>15200</v>
      </c>
      <c r="L5" s="7">
        <f t="shared" si="5"/>
        <v>95200</v>
      </c>
      <c r="M5" s="7">
        <f>L5*I5</f>
        <v>0</v>
      </c>
      <c r="N5" s="21">
        <v>12</v>
      </c>
      <c r="O5" s="6">
        <f>O4</f>
        <v>80000</v>
      </c>
      <c r="P5" s="7">
        <f t="shared" si="7"/>
        <v>15200</v>
      </c>
      <c r="Q5" s="7">
        <f t="shared" si="8"/>
        <v>95200</v>
      </c>
      <c r="R5" s="7">
        <f t="shared" si="9"/>
        <v>1142400</v>
      </c>
    </row>
    <row r="6" spans="1:18" ht="21" customHeight="1" x14ac:dyDescent="0.25">
      <c r="A6" s="4">
        <v>4</v>
      </c>
      <c r="B6" s="5" t="s">
        <v>22</v>
      </c>
      <c r="C6" s="21">
        <v>12</v>
      </c>
      <c r="D6" s="17">
        <v>12</v>
      </c>
      <c r="E6" s="6">
        <f>E5</f>
        <v>80000</v>
      </c>
      <c r="F6" s="19">
        <f t="shared" si="0"/>
        <v>15200</v>
      </c>
      <c r="G6" s="19">
        <f t="shared" si="1"/>
        <v>95200</v>
      </c>
      <c r="H6" s="19">
        <f t="shared" si="2"/>
        <v>1142400</v>
      </c>
      <c r="I6" s="20">
        <f t="shared" si="3"/>
        <v>0</v>
      </c>
      <c r="J6" s="6">
        <f>J5</f>
        <v>80000</v>
      </c>
      <c r="K6" s="7">
        <f t="shared" si="4"/>
        <v>15200</v>
      </c>
      <c r="L6" s="7">
        <f t="shared" si="5"/>
        <v>95200</v>
      </c>
      <c r="M6" s="7">
        <f t="shared" si="6"/>
        <v>0</v>
      </c>
      <c r="N6" s="21">
        <v>12</v>
      </c>
      <c r="O6" s="6">
        <f>O5</f>
        <v>80000</v>
      </c>
      <c r="P6" s="7">
        <f t="shared" si="7"/>
        <v>15200</v>
      </c>
      <c r="Q6" s="7">
        <f t="shared" si="8"/>
        <v>95200</v>
      </c>
      <c r="R6" s="7">
        <f t="shared" si="9"/>
        <v>1142400</v>
      </c>
    </row>
    <row r="7" spans="1:18" ht="19.5" customHeight="1" x14ac:dyDescent="0.25">
      <c r="A7" s="4">
        <v>5</v>
      </c>
      <c r="B7" s="5" t="s">
        <v>23</v>
      </c>
      <c r="C7" s="21">
        <v>4</v>
      </c>
      <c r="D7" s="17">
        <v>4</v>
      </c>
      <c r="E7" s="6">
        <f>E6</f>
        <v>80000</v>
      </c>
      <c r="F7" s="19">
        <f t="shared" si="0"/>
        <v>15200</v>
      </c>
      <c r="G7" s="19">
        <f t="shared" si="1"/>
        <v>95200</v>
      </c>
      <c r="H7" s="19">
        <f t="shared" si="2"/>
        <v>380800</v>
      </c>
      <c r="I7" s="20">
        <f t="shared" si="3"/>
        <v>0</v>
      </c>
      <c r="J7" s="6">
        <f>J6</f>
        <v>80000</v>
      </c>
      <c r="K7" s="7">
        <f t="shared" si="4"/>
        <v>15200</v>
      </c>
      <c r="L7" s="7">
        <f t="shared" si="5"/>
        <v>95200</v>
      </c>
      <c r="M7" s="7">
        <f t="shared" si="6"/>
        <v>0</v>
      </c>
      <c r="N7" s="21">
        <v>4</v>
      </c>
      <c r="O7" s="6">
        <f>O6</f>
        <v>80000</v>
      </c>
      <c r="P7" s="7">
        <f t="shared" si="7"/>
        <v>15200</v>
      </c>
      <c r="Q7" s="7">
        <f t="shared" si="8"/>
        <v>95200</v>
      </c>
      <c r="R7" s="7">
        <f t="shared" si="9"/>
        <v>380800</v>
      </c>
    </row>
    <row r="8" spans="1:18" ht="30" x14ac:dyDescent="0.25">
      <c r="A8" s="4">
        <v>6</v>
      </c>
      <c r="B8" s="5" t="s">
        <v>24</v>
      </c>
      <c r="C8" s="21">
        <v>10</v>
      </c>
      <c r="D8" s="17">
        <v>10</v>
      </c>
      <c r="E8" s="6">
        <f>E7</f>
        <v>80000</v>
      </c>
      <c r="F8" s="19">
        <f t="shared" si="0"/>
        <v>15200</v>
      </c>
      <c r="G8" s="19">
        <f t="shared" si="1"/>
        <v>95200</v>
      </c>
      <c r="H8" s="19">
        <f t="shared" si="2"/>
        <v>952000</v>
      </c>
      <c r="I8" s="20">
        <f t="shared" si="3"/>
        <v>0</v>
      </c>
      <c r="J8" s="6">
        <f>J7</f>
        <v>80000</v>
      </c>
      <c r="K8" s="7">
        <f t="shared" si="4"/>
        <v>15200</v>
      </c>
      <c r="L8" s="7">
        <f t="shared" si="5"/>
        <v>95200</v>
      </c>
      <c r="M8" s="7">
        <f t="shared" si="6"/>
        <v>0</v>
      </c>
      <c r="N8" s="21">
        <v>10</v>
      </c>
      <c r="O8" s="6">
        <f>O7</f>
        <v>80000</v>
      </c>
      <c r="P8" s="7">
        <f t="shared" si="7"/>
        <v>15200</v>
      </c>
      <c r="Q8" s="7">
        <f t="shared" si="8"/>
        <v>95200</v>
      </c>
      <c r="R8" s="7">
        <f t="shared" si="9"/>
        <v>952000</v>
      </c>
    </row>
    <row r="9" spans="1:18" ht="22.5" customHeight="1" x14ac:dyDescent="0.25">
      <c r="A9" s="4">
        <v>7</v>
      </c>
      <c r="B9" s="5" t="s">
        <v>25</v>
      </c>
      <c r="C9" s="21">
        <v>10</v>
      </c>
      <c r="D9" s="17">
        <v>10</v>
      </c>
      <c r="E9" s="6">
        <f>E8</f>
        <v>80000</v>
      </c>
      <c r="F9" s="19">
        <f t="shared" si="0"/>
        <v>15200</v>
      </c>
      <c r="G9" s="19">
        <f t="shared" si="1"/>
        <v>95200</v>
      </c>
      <c r="H9" s="19">
        <f t="shared" si="2"/>
        <v>952000</v>
      </c>
      <c r="I9" s="20">
        <f t="shared" si="3"/>
        <v>0</v>
      </c>
      <c r="J9" s="6">
        <f>J8</f>
        <v>80000</v>
      </c>
      <c r="K9" s="7">
        <f t="shared" si="4"/>
        <v>15200</v>
      </c>
      <c r="L9" s="7">
        <f t="shared" si="5"/>
        <v>95200</v>
      </c>
      <c r="M9" s="7">
        <f t="shared" si="6"/>
        <v>0</v>
      </c>
      <c r="N9" s="21">
        <v>10</v>
      </c>
      <c r="O9" s="6">
        <f>O8</f>
        <v>80000</v>
      </c>
      <c r="P9" s="7">
        <f t="shared" si="7"/>
        <v>15200</v>
      </c>
      <c r="Q9" s="7">
        <f t="shared" si="8"/>
        <v>95200</v>
      </c>
      <c r="R9" s="7">
        <f t="shared" si="9"/>
        <v>952000</v>
      </c>
    </row>
    <row r="10" spans="1:18" ht="19.5" customHeight="1" x14ac:dyDescent="0.25">
      <c r="A10" s="4">
        <v>8</v>
      </c>
      <c r="B10" s="5" t="s">
        <v>10</v>
      </c>
      <c r="C10" s="21">
        <v>120</v>
      </c>
      <c r="D10" s="17">
        <v>85</v>
      </c>
      <c r="E10" s="6">
        <v>140000</v>
      </c>
      <c r="F10" s="19">
        <f t="shared" si="0"/>
        <v>26600</v>
      </c>
      <c r="G10" s="19">
        <f t="shared" si="1"/>
        <v>166600</v>
      </c>
      <c r="H10" s="19">
        <f t="shared" si="2"/>
        <v>14161000</v>
      </c>
      <c r="I10" s="20">
        <f t="shared" si="3"/>
        <v>35</v>
      </c>
      <c r="J10" s="6">
        <v>140000</v>
      </c>
      <c r="K10" s="7">
        <f t="shared" si="4"/>
        <v>26600</v>
      </c>
      <c r="L10" s="7">
        <f t="shared" si="5"/>
        <v>166600</v>
      </c>
      <c r="M10" s="7">
        <f t="shared" si="6"/>
        <v>5831000</v>
      </c>
      <c r="N10" s="21">
        <v>120</v>
      </c>
      <c r="O10" s="6">
        <v>140000</v>
      </c>
      <c r="P10" s="7">
        <f t="shared" si="7"/>
        <v>26600</v>
      </c>
      <c r="Q10" s="7">
        <f t="shared" si="8"/>
        <v>166600</v>
      </c>
      <c r="R10" s="7">
        <f t="shared" si="9"/>
        <v>19992000</v>
      </c>
    </row>
    <row r="11" spans="1:18" ht="21" customHeight="1" x14ac:dyDescent="0.25">
      <c r="A11" s="4">
        <v>9</v>
      </c>
      <c r="B11" s="5" t="s">
        <v>26</v>
      </c>
      <c r="C11" s="21">
        <v>24</v>
      </c>
      <c r="D11" s="17">
        <v>24</v>
      </c>
      <c r="E11" s="6">
        <f>E9</f>
        <v>80000</v>
      </c>
      <c r="F11" s="19">
        <f t="shared" si="0"/>
        <v>15200</v>
      </c>
      <c r="G11" s="19">
        <f t="shared" si="1"/>
        <v>95200</v>
      </c>
      <c r="H11" s="19">
        <f t="shared" si="2"/>
        <v>2284800</v>
      </c>
      <c r="I11" s="20">
        <f t="shared" si="3"/>
        <v>0</v>
      </c>
      <c r="J11" s="6">
        <f>J9</f>
        <v>80000</v>
      </c>
      <c r="K11" s="7">
        <f t="shared" si="4"/>
        <v>15200</v>
      </c>
      <c r="L11" s="7">
        <f t="shared" si="5"/>
        <v>95200</v>
      </c>
      <c r="M11" s="7">
        <f t="shared" si="6"/>
        <v>0</v>
      </c>
      <c r="N11" s="21">
        <v>24</v>
      </c>
      <c r="O11" s="6">
        <f>O9</f>
        <v>80000</v>
      </c>
      <c r="P11" s="7">
        <f t="shared" si="7"/>
        <v>15200</v>
      </c>
      <c r="Q11" s="7">
        <f t="shared" si="8"/>
        <v>95200</v>
      </c>
      <c r="R11" s="7">
        <f t="shared" si="9"/>
        <v>2284800</v>
      </c>
    </row>
    <row r="12" spans="1:18" ht="17.25" customHeight="1" x14ac:dyDescent="0.25">
      <c r="A12" s="4">
        <v>10</v>
      </c>
      <c r="B12" s="5" t="s">
        <v>11</v>
      </c>
      <c r="C12" s="21">
        <v>120</v>
      </c>
      <c r="D12" s="17">
        <v>85</v>
      </c>
      <c r="E12" s="6">
        <v>50000</v>
      </c>
      <c r="F12" s="19">
        <f t="shared" si="0"/>
        <v>9500</v>
      </c>
      <c r="G12" s="19">
        <f t="shared" si="1"/>
        <v>59500</v>
      </c>
      <c r="H12" s="19">
        <f t="shared" si="2"/>
        <v>5057500</v>
      </c>
      <c r="I12" s="20">
        <f t="shared" si="3"/>
        <v>35</v>
      </c>
      <c r="J12" s="6">
        <v>50000</v>
      </c>
      <c r="K12" s="7">
        <f t="shared" si="4"/>
        <v>9500</v>
      </c>
      <c r="L12" s="7">
        <f t="shared" si="5"/>
        <v>59500</v>
      </c>
      <c r="M12" s="7">
        <f t="shared" si="6"/>
        <v>2082500</v>
      </c>
      <c r="N12" s="21">
        <v>120</v>
      </c>
      <c r="O12" s="6">
        <v>50000</v>
      </c>
      <c r="P12" s="7">
        <f t="shared" si="7"/>
        <v>9500</v>
      </c>
      <c r="Q12" s="7">
        <f t="shared" si="8"/>
        <v>59500</v>
      </c>
      <c r="R12" s="7">
        <f t="shared" si="9"/>
        <v>7140000</v>
      </c>
    </row>
    <row r="13" spans="1:18" ht="18.75" customHeight="1" x14ac:dyDescent="0.25">
      <c r="A13" s="4">
        <v>11</v>
      </c>
      <c r="B13" s="5" t="s">
        <v>27</v>
      </c>
      <c r="C13" s="21">
        <v>24</v>
      </c>
      <c r="D13" s="17">
        <v>24</v>
      </c>
      <c r="E13" s="6">
        <f>E11</f>
        <v>80000</v>
      </c>
      <c r="F13" s="19">
        <f t="shared" si="0"/>
        <v>15200</v>
      </c>
      <c r="G13" s="19">
        <f t="shared" si="1"/>
        <v>95200</v>
      </c>
      <c r="H13" s="19">
        <f t="shared" si="2"/>
        <v>2284800</v>
      </c>
      <c r="I13" s="20">
        <f t="shared" si="3"/>
        <v>0</v>
      </c>
      <c r="J13" s="6">
        <f>J11</f>
        <v>80000</v>
      </c>
      <c r="K13" s="7">
        <f t="shared" si="4"/>
        <v>15200</v>
      </c>
      <c r="L13" s="7">
        <f t="shared" si="5"/>
        <v>95200</v>
      </c>
      <c r="M13" s="7">
        <f t="shared" si="6"/>
        <v>0</v>
      </c>
      <c r="N13" s="21">
        <v>24</v>
      </c>
      <c r="O13" s="6">
        <f>O11</f>
        <v>80000</v>
      </c>
      <c r="P13" s="7">
        <f t="shared" si="7"/>
        <v>15200</v>
      </c>
      <c r="Q13" s="7">
        <f t="shared" si="8"/>
        <v>95200</v>
      </c>
      <c r="R13" s="7">
        <f t="shared" si="9"/>
        <v>2284800</v>
      </c>
    </row>
    <row r="14" spans="1:18" ht="15" customHeight="1" x14ac:dyDescent="0.25">
      <c r="A14" s="4">
        <v>12</v>
      </c>
      <c r="B14" s="5" t="s">
        <v>12</v>
      </c>
      <c r="C14" s="21">
        <v>120</v>
      </c>
      <c r="D14" s="17">
        <v>85</v>
      </c>
      <c r="E14" s="6">
        <v>25000</v>
      </c>
      <c r="F14" s="19">
        <f t="shared" si="0"/>
        <v>4750</v>
      </c>
      <c r="G14" s="19">
        <f t="shared" si="1"/>
        <v>29750</v>
      </c>
      <c r="H14" s="19">
        <f t="shared" si="2"/>
        <v>2528750</v>
      </c>
      <c r="I14" s="20">
        <f t="shared" si="3"/>
        <v>35</v>
      </c>
      <c r="J14" s="6">
        <v>25000</v>
      </c>
      <c r="K14" s="7">
        <f t="shared" si="4"/>
        <v>4750</v>
      </c>
      <c r="L14" s="7">
        <f t="shared" si="5"/>
        <v>29750</v>
      </c>
      <c r="M14" s="7">
        <f t="shared" si="6"/>
        <v>1041250</v>
      </c>
      <c r="N14" s="21">
        <v>120</v>
      </c>
      <c r="O14" s="6">
        <v>25000</v>
      </c>
      <c r="P14" s="7">
        <f t="shared" si="7"/>
        <v>4750</v>
      </c>
      <c r="Q14" s="7">
        <f t="shared" si="8"/>
        <v>29750</v>
      </c>
      <c r="R14" s="7">
        <f t="shared" si="9"/>
        <v>3570000</v>
      </c>
    </row>
    <row r="15" spans="1:18" ht="15.75" customHeight="1" x14ac:dyDescent="0.25">
      <c r="A15" s="4">
        <v>13</v>
      </c>
      <c r="B15" s="5" t="s">
        <v>13</v>
      </c>
      <c r="C15" s="21">
        <v>120</v>
      </c>
      <c r="D15" s="17">
        <v>85</v>
      </c>
      <c r="E15" s="6">
        <v>120000</v>
      </c>
      <c r="F15" s="19">
        <f t="shared" si="0"/>
        <v>22800</v>
      </c>
      <c r="G15" s="19">
        <f t="shared" si="1"/>
        <v>142800</v>
      </c>
      <c r="H15" s="19">
        <f t="shared" si="2"/>
        <v>12138000</v>
      </c>
      <c r="I15" s="20">
        <f t="shared" si="3"/>
        <v>35</v>
      </c>
      <c r="J15" s="6">
        <v>120000</v>
      </c>
      <c r="K15" s="7">
        <f t="shared" si="4"/>
        <v>22800</v>
      </c>
      <c r="L15" s="7">
        <f t="shared" si="5"/>
        <v>142800</v>
      </c>
      <c r="M15" s="7">
        <f t="shared" si="6"/>
        <v>4998000</v>
      </c>
      <c r="N15" s="21">
        <v>120</v>
      </c>
      <c r="O15" s="6">
        <v>120000</v>
      </c>
      <c r="P15" s="7">
        <f t="shared" si="7"/>
        <v>22800</v>
      </c>
      <c r="Q15" s="7">
        <f t="shared" si="8"/>
        <v>142800</v>
      </c>
      <c r="R15" s="7">
        <f t="shared" si="9"/>
        <v>17136000</v>
      </c>
    </row>
    <row r="16" spans="1:18" ht="16.5" customHeight="1" x14ac:dyDescent="0.25">
      <c r="A16" s="4">
        <v>14</v>
      </c>
      <c r="B16" s="5" t="s">
        <v>14</v>
      </c>
      <c r="C16" s="21">
        <v>120</v>
      </c>
      <c r="D16" s="17">
        <v>60</v>
      </c>
      <c r="E16" s="6">
        <v>60000</v>
      </c>
      <c r="F16" s="19">
        <f t="shared" si="0"/>
        <v>11400</v>
      </c>
      <c r="G16" s="19">
        <f t="shared" si="1"/>
        <v>71400</v>
      </c>
      <c r="H16" s="19">
        <f t="shared" si="2"/>
        <v>4284000</v>
      </c>
      <c r="I16" s="20">
        <f t="shared" si="3"/>
        <v>60</v>
      </c>
      <c r="J16" s="6">
        <v>60000</v>
      </c>
      <c r="K16" s="7">
        <f t="shared" si="4"/>
        <v>11400</v>
      </c>
      <c r="L16" s="7">
        <f t="shared" si="5"/>
        <v>71400</v>
      </c>
      <c r="M16" s="7">
        <f t="shared" si="6"/>
        <v>4284000</v>
      </c>
      <c r="N16" s="21">
        <v>120</v>
      </c>
      <c r="O16" s="6">
        <v>60000</v>
      </c>
      <c r="P16" s="7">
        <f t="shared" si="7"/>
        <v>11400</v>
      </c>
      <c r="Q16" s="7">
        <f t="shared" si="8"/>
        <v>71400</v>
      </c>
      <c r="R16" s="7">
        <f t="shared" si="9"/>
        <v>8568000</v>
      </c>
    </row>
    <row r="17" spans="1:18" x14ac:dyDescent="0.25">
      <c r="A17" s="8" t="s">
        <v>15</v>
      </c>
      <c r="B17" s="9"/>
      <c r="C17" s="9"/>
      <c r="D17" s="9"/>
      <c r="E17" s="19"/>
      <c r="F17" s="19"/>
      <c r="G17" s="19"/>
      <c r="H17" s="22">
        <f>SUM(H3:H16)</f>
        <v>51973250</v>
      </c>
      <c r="I17" s="23"/>
      <c r="J17" s="11"/>
      <c r="K17" s="7"/>
      <c r="L17" s="7"/>
      <c r="M17" s="12">
        <f>SUM(M3:M16)</f>
        <v>20616750</v>
      </c>
      <c r="N17" s="9"/>
      <c r="O17" s="11"/>
      <c r="P17" s="7"/>
      <c r="Q17" s="7"/>
      <c r="R17" s="12">
        <f>SUM(R3:R16)</f>
        <v>72590000</v>
      </c>
    </row>
    <row r="20" spans="1:18" x14ac:dyDescent="0.25">
      <c r="K20" s="14"/>
    </row>
    <row r="21" spans="1:18" x14ac:dyDescent="0.25">
      <c r="B21" s="15"/>
      <c r="K21" s="24"/>
    </row>
    <row r="22" spans="1:18" x14ac:dyDescent="0.25">
      <c r="B22" s="15"/>
      <c r="C22" s="25"/>
      <c r="H22" s="14"/>
      <c r="I22" s="14"/>
      <c r="J22" s="14"/>
      <c r="K22" s="14"/>
      <c r="M22" s="14"/>
      <c r="N22" s="25"/>
    </row>
    <row r="23" spans="1:18" x14ac:dyDescent="0.25">
      <c r="B23" s="16"/>
    </row>
    <row r="24" spans="1:18" x14ac:dyDescent="0.25">
      <c r="B24" s="15"/>
    </row>
  </sheetData>
  <sheetProtection algorithmName="SHA-512" hashValue="JFT9BPi63bfvsHTZCgHezETMkEjC3L2LZTBrQdQeuM9Mg7DRci9R2tliWowdSl/fmV9NwnK2T+aNefmedkodSA==" saltValue="uEmQXrxetl7xWTwJsD4WsQ==" spinCount="100000" sheet="1" objects="1" scenarios="1"/>
  <mergeCells count="4">
    <mergeCell ref="A1:D1"/>
    <mergeCell ref="E1:H1"/>
    <mergeCell ref="J1:M1"/>
    <mergeCell ref="O1:R1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ADICIÓN </vt:lpstr>
      <vt:lpstr>ANALISIS ADICIÓN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Maria Sanchez Acuña</dc:creator>
  <cp:lastModifiedBy>Diana Maria Sanchez Acuña</cp:lastModifiedBy>
  <dcterms:created xsi:type="dcterms:W3CDTF">2024-09-19T16:33:21Z</dcterms:created>
  <dcterms:modified xsi:type="dcterms:W3CDTF">2024-09-25T15:51:40Z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2024-09-19T16:34:44Z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9d48e8fb-b575-4b29-b91b-8f5e7e4f7e33</vt:lpwstr>
  </property>
  <property fmtid="{D5CDD505-2E9C-101B-9397-08002B2CF9AE}" pid="8" name="MSIP_Label_fc111285-cafa-4fc9-8a9a-bd902089b24f_ContentBits">
    <vt:lpwstr>0</vt:lpwstr>
  </property>
</Properties>
</file>