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tave\Documents\2024\2. USPEC\15. INTER MANTENIMIENTO SIST CONTRA INCENDIOS\3. PLIEGOS DEFINITIVOS CM-022-2024 INTER MANT RCI\MODIFICACIONES\"/>
    </mc:Choice>
  </mc:AlternateContent>
  <xr:revisionPtr revIDLastSave="0" documentId="13_ncr:1_{95EDA939-53D7-4FF9-965F-53E1608F60FF}" xr6:coauthVersionLast="47" xr6:coauthVersionMax="47" xr10:uidLastSave="{00000000-0000-0000-0000-000000000000}"/>
  <bookViews>
    <workbookView xWindow="0" yWindow="0" windowWidth="11772" windowHeight="12336" tabRatio="846" xr2:uid="{00000000-000D-0000-FFFF-FFFF00000000}"/>
  </bookViews>
  <sheets>
    <sheet name="OFERTA ECONOMICA" sheetId="33" r:id="rId1"/>
    <sheet name="CONVER.#.LETRA" sheetId="14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NUEVO">#REF!</definedName>
    <definedName name="_Order1" hidden="1">255</definedName>
    <definedName name="_Order2" hidden="1">255</definedName>
    <definedName name="a.vtas.cim">#REF!</definedName>
    <definedName name="A_IMPRESIÓN_IM" localSheetId="0">#REF!</definedName>
    <definedName name="A_IMPRESIÓN_IM">#REF!</definedName>
    <definedName name="A_nuevo" localSheetId="0">#REF!</definedName>
    <definedName name="A_nuevo">#REF!</definedName>
    <definedName name="AA" hidden="1">{#N/A,#N/A,TRUE,"INGENIERIA";#N/A,#N/A,TRUE,"COMPRAS";#N/A,#N/A,TRUE,"DIRECCION";#N/A,#N/A,TRUE,"RESUMEN"}</definedName>
    <definedName name="AAa" localSheetId="0">#REF!</definedName>
    <definedName name="AAa">#REF!</definedName>
    <definedName name="aaaa" localSheetId="0">#REF!</definedName>
    <definedName name="aaaa">#REF!</definedName>
    <definedName name="AAAAAAA" localSheetId="0">[1]COMPRA!#REF!</definedName>
    <definedName name="AAAAAAA">[1]COMPRA!#REF!</definedName>
    <definedName name="absc" localSheetId="0">[2]!absc</definedName>
    <definedName name="absc">[2]!absc</definedName>
    <definedName name="ACCESORIOS">[3]Materiales!$D$559:$D$570</definedName>
    <definedName name="Accesorios_de_1_2">#REF!</definedName>
    <definedName name="Accesorios_de_3_4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D" localSheetId="0">#REF!</definedName>
    <definedName name="AD">#REF!</definedName>
    <definedName name="Agua">#REF!</definedName>
    <definedName name="AHER">[4]HER!$B:$D</definedName>
    <definedName name="aiu" localSheetId="0">#REF!</definedName>
    <definedName name="aiu">#REF!</definedName>
    <definedName name="Alambre_Negro_No.18">#REF!</definedName>
    <definedName name="Alcaparro_2.00_m">#REF!</definedName>
    <definedName name="aleros">[3]Materiales!$D$267:$D$281</definedName>
    <definedName name="ALFAJIAS">[3]Materiales!$D$457:$D$465</definedName>
    <definedName name="Almacenista">#REF!</definedName>
    <definedName name="AMAT">[4]MAT!$B:$D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">[3]Materiales!$D$528:$D$543</definedName>
    <definedName name="Aparatos_Telefonicos_para_extensiones">#REF!</definedName>
    <definedName name="Aparatos_Telefonicos_secretariales">#REF!</definedName>
    <definedName name="APER">[4]PER!$B:$D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qw" localSheetId="0">#REF!</definedName>
    <definedName name="aqw">#REF!</definedName>
    <definedName name="_xlnm.Extract" localSheetId="0">#REF!</definedName>
    <definedName name="_xlnm.Extract">#REF!</definedName>
    <definedName name="_xlnm.Print_Area" localSheetId="0">'OFERTA ECONOMICA'!$D$8:$J$83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ranque.m">[3]Materiales!$D$91:$D$98</definedName>
    <definedName name="asaws" localSheetId="0">#REF!</definedName>
    <definedName name="asaws">#REF!</definedName>
    <definedName name="ASEO">[3]Materiales!$D$610:$D$622</definedName>
    <definedName name="Aseo_general">#REF!</definedName>
    <definedName name="Aseo_General___3_HS__Sal__Mínimo">#REF!</definedName>
    <definedName name="Asta_Para_Banderas">#REF!</definedName>
    <definedName name="ATRS">[4]TRANS!$B:$E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 localSheetId="0">#REF!</definedName>
    <definedName name="B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S">[3]Materiales!$D$480:$D$492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Base_en_recebo_B___200">#REF!</definedName>
    <definedName name="Base_granular">#REF!</definedName>
    <definedName name="_xlnm.Database" localSheetId="0">#REF!</definedName>
    <definedName name="_xlnm.Database">#REF!</definedName>
    <definedName name="Bateas">#REF!</definedName>
    <definedName name="Bebederos_para_parque">#REF!</definedName>
    <definedName name="bI" localSheetId="0">#REF!</definedName>
    <definedName name="bI">#REF!</definedName>
    <definedName name="Bicicletero">#REF!</definedName>
    <definedName name="biq" localSheetId="0">#REF!</definedName>
    <definedName name="biq">#REF!</definedName>
    <definedName name="Bisagra_aluminio_Extruído_3">#REF!</definedName>
    <definedName name="Bisagra_común_de_3">#REF!</definedName>
    <definedName name="BLOQUE">#REF!</definedName>
    <definedName name="BLOQUES">[5]DEF!$B$42:$B$71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ARCA">#REF!</definedName>
    <definedName name="CALCULO" localSheetId="0">#REF!</definedName>
    <definedName name="CALCULO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.ptas">[3]DEF!$D$6</definedName>
    <definedName name="Cant.vnas">[3]DEF!$D$7</definedName>
    <definedName name="CANTDS">[6]Modelo!$J$7:$J$10,[6]Modelo!$J$13:$J$27,[6]Modelo!$J$30:$J$33,[6]Modelo!$J$36:$J$40</definedName>
    <definedName name="CANTIDAD_ADMINISTRATIVOS">[7]ENSAYOS!#REF!</definedName>
    <definedName name="CANTIDAD_PROFESIONALES">#REF!</definedName>
    <definedName name="CANTIDAD_TÉCNICOS">#REF!</definedName>
    <definedName name="Caolin">#REF!</definedName>
    <definedName name="Cargador_frontal">#REF!</definedName>
    <definedName name="Casetón_en_fibra_de_vidrio.">#REF!</definedName>
    <definedName name="Caucho_Sabanero_1.50_m">#REF!</definedName>
    <definedName name="CC">#REF!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[3]Materiales!$D$227:$D$235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laudia.ramirez">#REF!</definedName>
    <definedName name="CNT_M">[6]Modelo!$H$13:$H$27</definedName>
    <definedName name="cociente">#REF!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.conc">[8]VERTICALES!#REF!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TRATISTA">[9]VARIABLES!$C$9</definedName>
    <definedName name="CONTRATO.No">[9]VARIABLES!$C$6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ONOGRAMAS">'[10]2. PPTO CONSOLIDADO'!#REF!</definedName>
    <definedName name="cuad2">[11]Cuadrillas!$A$11:$I$75</definedName>
    <definedName name="Cuadrilla_Albañilería_OF_Ayudante">#REF!</definedName>
    <definedName name="Cuadrillas">[12]Cuadrillas!$A$11:$I$75</definedName>
    <definedName name="Cubierta_sándwich___Deck_Aluzinc_333C_mm_Cal_26">#REF!</definedName>
    <definedName name="Cubierta_Trapezoidal_Acesco_3_05">#REF!</definedName>
    <definedName name="CUBIERTAS">[3]Materiales!$D$509:$D$525</definedName>
    <definedName name="Cuchillas">#REF!</definedName>
    <definedName name="Cupula_tragante_4_x2">#REF!</definedName>
    <definedName name="D">[13]basicos!$A$1:$D$44</definedName>
    <definedName name="d.acero">#REF!</definedName>
    <definedName name="DEDICACIÓN_ADMINISTRATIVOS">[7]ENSAYOS!#REF!</definedName>
    <definedName name="DEDICACIÓN_PROFESIONALES">#REF!</definedName>
    <definedName name="DEDICACIÓN_TÉCNICOS">#REF!</definedName>
    <definedName name="des" localSheetId="0">#REF!</definedName>
    <definedName name="des">#REF!</definedName>
    <definedName name="Descrip_cuadrillas">[12]Cuadrillas!$A$15:$A$75</definedName>
    <definedName name="Descrip_equipos">[12]Equ!$A$15:$A$101</definedName>
    <definedName name="Descrip_transporte">[12]Trans!$A$16:$A$63</definedName>
    <definedName name="DESCRIPCION">#REF!</definedName>
    <definedName name="Descripción">[12]Mat!$A$9:$A$1192</definedName>
    <definedName name="Desinfeccion_del_Sistema_de_Agua_Potable">#REF!</definedName>
    <definedName name="DF">[13]basicos!$A$149:$F$161</definedName>
    <definedName name="Disolvente_Thinner">#REF!</definedName>
    <definedName name="Dispensador_Jabon_Liquido_Ref._B_4063">#REF!</definedName>
    <definedName name="Dispensador_Toallas_de_Papel_Ref._B_369">#REF!</definedName>
    <definedName name="DIVISIONES">[3]Materiales!$D$588:$D$597</definedName>
    <definedName name="Documentacion_y_Marquillado">#REF!</definedName>
    <definedName name="Domos_acrílicos_1.10_x_1.10">#REF!</definedName>
    <definedName name="ducha_antivandalica_mezclador">#REF!</definedName>
    <definedName name="DuracionMeses" localSheetId="0">#REF!</definedName>
    <definedName name="DuracionMeses">#REF!</definedName>
    <definedName name="Duracionsemanas">#REF!</definedName>
    <definedName name="Durmiente_3_m">#REF!</definedName>
    <definedName name="Durmiente_Abarco_4m">#REF!</definedName>
    <definedName name="Durmiente_Ordinario_4m">#REF!</definedName>
    <definedName name="Emeflex_3_00_mm">#REF!</definedName>
    <definedName name="ENCHAPES">[3]Materiales!$D$172:$D$182</definedName>
    <definedName name="Endurecedor">#REF!</definedName>
    <definedName name="ENSAYOS_ESTUDIOS_Y_RENDERS">#REF!</definedName>
    <definedName name="Entramado_piso__repisas_8_4_3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>[12]Equ!$A$11:$G$101</definedName>
    <definedName name="Esc.conc">#REF!</definedName>
    <definedName name="Esc.ref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.vtas.cim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EJOS">[3]Materiales!$D$600:$D$607</definedName>
    <definedName name="Esponjillas">#REF!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T_DSC">[6]Modelo!$P$2</definedName>
    <definedName name="ET_IMO">[6]Modelo!$O$44</definedName>
    <definedName name="ET_IND">[6]Modelo!$O$42</definedName>
    <definedName name="EUR">#REF!</definedName>
    <definedName name="Exacavacion_mecanica">#REF!</definedName>
    <definedName name="EXCAV_MEC">[8]EXCAVACION!#REF!</definedName>
    <definedName name="Excavacion_manual_con_retiro">#REF!</definedName>
    <definedName name="Extracción_IM" localSheetId="0">#REF!</definedName>
    <definedName name="Extracción_IM">#REF!</definedName>
    <definedName name="Extractor_de_Olores_con_Persiana_Ref.">#REF!</definedName>
    <definedName name="factor" localSheetId="0">#REF!</definedName>
    <definedName name="factor">#REF!</definedName>
    <definedName name="FECHA.CONTRATO">[9]VARIABLES!$C$7</definedName>
    <definedName name="FFF" localSheetId="0">#REF!</definedName>
    <definedName name="FFF">#REF!</definedName>
    <definedName name="ffff" localSheetId="0">#REF!</definedName>
    <definedName name="ffff">#REF!</definedName>
    <definedName name="fgfgf" localSheetId="0">#REF!</definedName>
    <definedName name="fgfgf">#REF!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M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P_ADMINISTRATIVOS">[7]ENSAYOS!#REF!</definedName>
    <definedName name="FP_PROFESIONALES">#REF!</definedName>
    <definedName name="FP_PROMEDIO">#REF!</definedName>
    <definedName name="FP_TÉCNICOS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">[3]Materiales!$D$546:$D$557</definedName>
    <definedName name="Griferia_Lavaplatos_Flamingo_Ref._90500_000_000">#REF!</definedName>
    <definedName name="Guardaescoba_en_Aluminio__incl._Instalacion">#REF!</definedName>
    <definedName name="GUARDAESCOBAS">[3]Materiales!$D$63:$D$79</definedName>
    <definedName name="H.C.pobre">#REF!</definedName>
    <definedName name="H.Subbase">#REF!</definedName>
    <definedName name="Herramienta_meno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ion" localSheetId="0">#REF!</definedName>
    <definedName name="impresion">#REF!</definedName>
    <definedName name="IMPUESTOS">#REF!</definedName>
    <definedName name="INCREM.ESPECIAL.SAM">#REF!</definedName>
    <definedName name="INCREM.IPC.2013.2016">#REF!</definedName>
    <definedName name="INCREM.SAM">'[14]2. PPTO CONSOLIDADO'!#REF!</definedName>
    <definedName name="INCREM.SAM.2015">#REF!</definedName>
    <definedName name="INCREM.SAM.2016">#REF!</definedName>
    <definedName name="Incremento_Fluido_3000_psi">#REF!</definedName>
    <definedName name="inf" localSheetId="0">#REF!</definedName>
    <definedName name="inf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V_11">'[15]PR 1'!$A$2:$N$655</definedName>
    <definedName name="ITEM" localSheetId="0">#REF!</definedName>
    <definedName name="ITEM">#REF!</definedName>
    <definedName name="IVA" localSheetId="0">#REF!</definedName>
    <definedName name="IVA">#REF!</definedName>
    <definedName name="Jardi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ja">#REF!</definedName>
    <definedName name="List_cuadrillas">[12]Salarios!$D$8:$P$8</definedName>
    <definedName name="LISTA_DE_UNITARIOS" localSheetId="0">'[16]LISTA DE UNITARIOS'!#REF!</definedName>
    <definedName name="LISTA_DE_UNITARIOS">'[16]LISTA DE UNITARIOS'!#REF!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o" localSheetId="0">#REF!</definedName>
    <definedName name="lo">#REF!</definedName>
    <definedName name="LORENa" localSheetId="0">#REF!</definedName>
    <definedName name="LOREN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CO" localSheetId="0">#REF!</definedName>
    <definedName name="MACO">#REF!</definedName>
    <definedName name="Madera_teca_suministro__instalacion__pulida_y_lacada">#REF!</definedName>
    <definedName name="mafe" localSheetId="0">#REF!</definedName>
    <definedName name="mafe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ateriales">[12]Mat!$A$8:$G$1192</definedName>
    <definedName name="Mecheros_Bunsen">#REF!</definedName>
    <definedName name="Medidores__Domestico__2">#REF!</definedName>
    <definedName name="Medidores__Incendio__1_1_2">#REF!</definedName>
    <definedName name="MESONES">[3]Materiales!$D$573:$D$585</definedName>
    <definedName name="Mesones_de_atención_en_granito_color_gris_jaspe.">#REF!</definedName>
    <definedName name="Metal_Deck_Cal_22">#REF!</definedName>
    <definedName name="Miner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UROS">[3]Materiales!$D$111:$D$124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">[3]DEF!$C$9</definedName>
    <definedName name="NIVELES">[5]DEF!$B$27:$B$38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OBJETO.CONTRATO">[9]VARIABLES!$C$8</definedName>
    <definedName name="Oficial">#REF!</definedName>
    <definedName name="OFICINA">#REF!</definedName>
    <definedName name="Organizador_de_Cables_de_Puenteo">#REF!</definedName>
    <definedName name="Orinal_Mediano_Ref._0886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" localSheetId="0">[12]PRESUPUESTO!#REF!</definedName>
    <definedName name="PA">[12]PRESUPUESTO!#REF!</definedName>
    <definedName name="Pabmeril_Pliego_9_x11">#REF!</definedName>
    <definedName name="Palas">#REF!</definedName>
    <definedName name="PAÑETES">[3]Materiales!$D$159:$D$169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B" localSheetId="0">[12]PRESUPUESTO!#REF!</definedName>
    <definedName name="PB">[12]PRESUPUESTO!#REF!</definedName>
    <definedName name="PC" localSheetId="0">[12]PRESUPUESTO!#REF!</definedName>
    <definedName name="PC">[12]PRESUPUESTO!#REF!</definedName>
    <definedName name="PE" localSheetId="0">[12]PRESUPUESTO!#REF!</definedName>
    <definedName name="PE">[12]PRESUPUESTO!#REF!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r.trunc">#REF!</definedName>
    <definedName name="PIRLANES">[3]Materiales!$D$284:$D$293</definedName>
    <definedName name="PISO">#REF!</definedName>
    <definedName name="piso.pta">[3]PUERTAS!$F$1</definedName>
    <definedName name="piso.vna">[8]VENTANAS!#REF!</definedName>
    <definedName name="Piso_olimpia_base_20___20">#REF!</definedName>
    <definedName name="pisos">#REF!</definedName>
    <definedName name="PL" localSheetId="0">[12]PRESUPUESTO!#REF!</definedName>
    <definedName name="PL">[12]PRESUPUESTO!#REF!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ZO">'[7]AIU- PROPUESTO'!$C$15</definedName>
    <definedName name="pñ" localSheetId="0">[12]PRESUPUESTO!#REF!</definedName>
    <definedName name="pñ">[12]PRESUPUESTO!#REF!</definedName>
    <definedName name="po" localSheetId="0">[12]PRESUPUESTO!#REF!</definedName>
    <definedName name="po">[12]PRESUPUESTO!#REF!</definedName>
    <definedName name="Poceta_en_acero_inoxidable_tipo_SOCODA">#REF!</definedName>
    <definedName name="Pocetas_en_granito_lavado_blanco_Huila_grano_1.">#REF!</definedName>
    <definedName name="por.adic">#REF!</definedName>
    <definedName name="Porcelanato_Gris_Dolphin_Ref.">#REF!</definedName>
    <definedName name="Porta_candado_simple_3_.">#REF!</definedName>
    <definedName name="Porta_Papel_Doble_con_Tapa_Ref._B_288">#REF!</definedName>
    <definedName name="PRECIO">#REF!</definedName>
    <definedName name="PRESUP">[6]PRES!$A:$E</definedName>
    <definedName name="Print_Area_MI" localSheetId="0">#REF!</definedName>
    <definedName name="Print_Area_MI">#REF!</definedName>
    <definedName name="PROFESIONALES">#REF!</definedName>
    <definedName name="PTA">[3]DEF!$C$6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">[3]Materiales!$D$209:$D$224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we" localSheetId="0">#REF!</definedName>
    <definedName name="qwe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Recebo_común">#REF!</definedName>
    <definedName name="ref.est.col">#REF!</definedName>
    <definedName name="ref.est.va">#REF!</definedName>
    <definedName name="ref.est.vc">#REF!</definedName>
    <definedName name="ref.pa50">#REF!</definedName>
    <definedName name="ref.pal.col">#REF!</definedName>
    <definedName name="ref.pal.cont">#REF!</definedName>
    <definedName name="ref.pal.pant">#REF!</definedName>
    <definedName name="ref.pal.tanq">#REF!</definedName>
    <definedName name="ref.pal.va">#REF!</definedName>
    <definedName name="ref.pal.vc">#REF!</definedName>
    <definedName name="ref.pal.zap">#REF!</definedName>
    <definedName name="ref.pal.zc">#REF!</definedName>
    <definedName name="ref.pil">#REF!</definedName>
    <definedName name="ref.pm">#REF!</definedName>
    <definedName name="ref.tv.cont">#REF!</definedName>
    <definedName name="ref.tv.pant">#REF!</definedName>
    <definedName name="ref.tv.tanq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nte.m">[3]Materiales!$D$101:$D$108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[9]VARIABLES!$C$11</definedName>
    <definedName name="REP.CONTRATISTA">[9]VARIABLES!$C$10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SULTADO">'[17]G-7'!$A$1:$A$6</definedName>
    <definedName name="Retro_excavadora">#REF!</definedName>
    <definedName name="SA" localSheetId="0">[12]PRESUPUESTO!#REF!</definedName>
    <definedName name="SA">[12]PRESUPUESTO!#REF!</definedName>
    <definedName name="Salarios">[12]Salarios!$A$8:$P$17</definedName>
    <definedName name="SALARIOS_SDIS">'[7]SALARIOS Y CLASIFICACIÓN SDIS'!$B$5:$E$68</definedName>
    <definedName name="SALID1" localSheetId="0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 localSheetId="0">[12]PRESUPUESTO!#REF!</definedName>
    <definedName name="SB">[12]PRESUPUESTO!#REF!</definedName>
    <definedName name="SB_ADMINISTRATIVOS">[7]ENSAYOS!#REF!</definedName>
    <definedName name="SB_PROFESIONALES">#REF!</definedName>
    <definedName name="SB_TÉCNICOS">#REF!</definedName>
    <definedName name="SC" localSheetId="0">[12]PRESUPUESTO!#REF!</definedName>
    <definedName name="SC">[12]PRESUPUESTO!#REF!</definedName>
    <definedName name="SDG">[13]basicos!$A$149:$F$161</definedName>
    <definedName name="sdivide">#REF!</definedName>
    <definedName name="SE" localSheetId="0">[12]PRESUPUESTO!#REF!</definedName>
    <definedName name="SE">[12]PRESUPUESTO!#REF!</definedName>
    <definedName name="Seccionador_de_Maniobras_de_17.5_KV_630_A">#REF!</definedName>
    <definedName name="Seguetas">#REF!</definedName>
    <definedName name="sep">#REF!</definedName>
    <definedName name="Servicio_de_Volqueta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L" localSheetId="0">[12]PRESUPUESTO!#REF!</definedName>
    <definedName name="SL">[12]PRESUPUESTO!#REF!</definedName>
    <definedName name="SMLMV" localSheetId="0">#REF!</definedName>
    <definedName name="SMLMV">#REF!</definedName>
    <definedName name="SMMLV" localSheetId="0">'OFERTA ECONOMICA'!#REF!</definedName>
    <definedName name="SMMLV">'[18]AIU GIRON'!#REF!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TOTAL" localSheetId="0">#REF!</definedName>
    <definedName name="SUBTOTAL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.muro">[3]Materiales!$D$82:$D$88</definedName>
    <definedName name="TA" localSheetId="0">[12]PRESUPUESTO!#REF!</definedName>
    <definedName name="TA">[12]PRESUPUESTO!#REF!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B" localSheetId="0">[12]PRESUPUESTO!#REF!</definedName>
    <definedName name="TB">[12]PRESUPUESTO!#REF!</definedName>
    <definedName name="TC" localSheetId="0">[12]PRESUPUESTO!#REF!</definedName>
    <definedName name="TC">[12]PRESUPUESTO!#REF!</definedName>
    <definedName name="TE" localSheetId="0">[12]PRESUPUESTO!#REF!</definedName>
    <definedName name="TE">[12]PRESUPUESTO!#REF!</definedName>
    <definedName name="TÉCNICOS">#REF!</definedName>
    <definedName name="Teja_eternit_No_6">#REF!</definedName>
    <definedName name="Thiner">#REF!</definedName>
    <definedName name="Tintilla_para_madera">#REF!</definedName>
    <definedName name="TIPO.COL">#REF!</definedName>
    <definedName name="Tiras_Alistado_3_x_3_x_3">#REF!</definedName>
    <definedName name="titu" localSheetId="0">#REF!</definedName>
    <definedName name="titu">#REF!</definedName>
    <definedName name="titu2" localSheetId="0">#REF!</definedName>
    <definedName name="titu2">#REF!</definedName>
    <definedName name="_xlnm.Print_Titles" localSheetId="0">'OFERTA ECONOMICA'!$8:$15</definedName>
    <definedName name="TL" localSheetId="0">[12]PRESUPUESTO!#REF!</definedName>
    <definedName name="TL">[12]PRESUPUESTO!#REF!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TAL_COSTEO">#REF!</definedName>
    <definedName name="TOTAL_ENSAYOS_Y_OTROS">#REF!</definedName>
    <definedName name="TOTAL_EQUIPOS_Y_OFICINA">#REF!</definedName>
    <definedName name="TOTAL_SALARIOS_BÁSICOS">#REF!</definedName>
    <definedName name="Toxement_1_A_Impermeabilizante_Integral">#REF!</definedName>
    <definedName name="Trafico_liviano_espesor_6_cm._Ref._R25CE_Fibrit">#REF!</definedName>
    <definedName name="TRANSPORI" hidden="1">{#N/A,#N/A,TRUE,"INGENIERIA";#N/A,#N/A,TRUE,"COMPRAS";#N/A,#N/A,TRUE,"DIRECCION";#N/A,#N/A,TRUE,"RESUMEN"}</definedName>
    <definedName name="Transporte">[12]Trans!$A$12:$I$63</definedName>
    <definedName name="Transporte_Andamio">#REF!</definedName>
    <definedName name="Traperos">#REF!</definedName>
    <definedName name="Triplex_Andes_Pizano_14_mm">#REF!</definedName>
    <definedName name="TTA" localSheetId="0">[12]PRESUPUESTO!#REF!</definedName>
    <definedName name="TTA">[12]PRESUPUESTO!#REF!</definedName>
    <definedName name="TTB" localSheetId="0">[12]PRESUPUESTO!#REF!</definedName>
    <definedName name="TTB">[12]PRESUPUESTO!#REF!</definedName>
    <definedName name="TTC" localSheetId="0">[12]PRESUPUESTO!#REF!</definedName>
    <definedName name="TTC">[12]PRESUPUESTO!#REF!</definedName>
    <definedName name="TTE" localSheetId="0">[12]PRESUPUESTO!#REF!</definedName>
    <definedName name="TTE">[12]PRESUPUESTO!#REF!</definedName>
    <definedName name="TTL" localSheetId="0">[12]PRESUPUESTO!#REF!</definedName>
    <definedName name="TTL">[12]PRESUPUESTO!#REF!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NDS">[6]UNDS!$A:$B</definedName>
    <definedName name="USD">#REF!</definedName>
    <definedName name="USO_RADIO" localSheetId="0">#REF!</definedName>
    <definedName name="USO_RADIO">#REF!</definedName>
    <definedName name="UUUU" localSheetId="0">#REF!</definedName>
    <definedName name="UUUU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la_Informativa_Licencia_2.00X1.00">#REF!</definedName>
    <definedName name="VALOR_PARCIAL_EQUIPOS">[7]ENSAYOS!#REF!</definedName>
    <definedName name="VALOR_PARCIAL_OFICINA">[7]ENSAYOS!#REF!</definedName>
    <definedName name="valor1" localSheetId="0">#REF!</definedName>
    <definedName name="valor1">#REF!</definedName>
    <definedName name="VALOR1222" localSheetId="0">#REF!</definedName>
    <definedName name="VALOR1222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55" localSheetId="0">#REF!</definedName>
    <definedName name="VALOR55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ENTANAS">[3]Materiales!$D$296:$D$314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NA">[3]DEF!$C$7</definedName>
    <definedName name="Volqueta_3.00_m">#REF!</definedName>
    <definedName name="Volqueta_Viaje_6_m3">#REF!</definedName>
    <definedName name="volumenes">#REF!</definedName>
    <definedName name="vvv" localSheetId="0">#REF!</definedName>
    <definedName name="vvv">#REF!</definedName>
    <definedName name="W" localSheetId="0">#REF!</definedName>
    <definedName name="W">#REF!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wWW" localSheetId="0">#REF!</definedName>
    <definedName name="wWW">#REF!</definedName>
    <definedName name="wwwwwww" localSheetId="0">#REF!</definedName>
    <definedName name="wwwwwww">#REF!</definedName>
    <definedName name="x">[19]DEF!$B$73:$B$102</definedName>
    <definedName name="xx">[19]DEF!$B$73:$B$102</definedName>
    <definedName name="Yeso">#REF!</definedName>
    <definedName name="Zocalo_en_acero_inoxidable_e_0_10_ML">#REF!</definedName>
    <definedName name="Zorra_Metalica__Ruedas_de_Caucho">#REF!</definedName>
    <definedName name="ZZ">[20]DEF!$B$64:$B$73</definedName>
  </definedNames>
  <calcPr calcId="191029"/>
</workbook>
</file>

<file path=xl/calcChain.xml><?xml version="1.0" encoding="utf-8"?>
<calcChain xmlns="http://schemas.openxmlformats.org/spreadsheetml/2006/main">
  <c r="C3" i="14" l="1"/>
  <c r="E11" i="14" s="1"/>
  <c r="G11" i="14" s="1"/>
  <c r="E8" i="14" l="1"/>
  <c r="G8" i="14" s="1"/>
  <c r="E30" i="14"/>
  <c r="F30" i="14" s="1"/>
  <c r="H29" i="14" s="1"/>
  <c r="E20" i="14"/>
  <c r="E17" i="14"/>
  <c r="G17" i="14" s="1"/>
  <c r="E18" i="14" s="1"/>
  <c r="E14" i="14"/>
  <c r="G14" i="14" s="1"/>
  <c r="E9" i="14"/>
  <c r="E12" i="14"/>
  <c r="G20" i="14" l="1"/>
  <c r="E21" i="14" s="1"/>
  <c r="E15" i="14"/>
  <c r="G15" i="14" s="1"/>
  <c r="E16" i="14" s="1"/>
  <c r="G16" i="14" s="1"/>
  <c r="I15" i="14" s="1"/>
  <c r="G18" i="14"/>
  <c r="H18" i="14" s="1"/>
  <c r="G9" i="14"/>
  <c r="E10" i="14" s="1"/>
  <c r="G10" i="14" s="1"/>
  <c r="I9" i="14" s="1"/>
  <c r="G12" i="14"/>
  <c r="G21" i="14" l="1"/>
  <c r="E22" i="14" s="1"/>
  <c r="G22" i="14" s="1"/>
  <c r="H12" i="14"/>
  <c r="H15" i="14"/>
  <c r="H16" i="14"/>
  <c r="H14" i="14"/>
  <c r="H9" i="14"/>
  <c r="H10" i="14"/>
  <c r="I10" i="14"/>
  <c r="H8" i="14"/>
  <c r="E13" i="14"/>
  <c r="G13" i="14" s="1"/>
  <c r="I12" i="14" s="1"/>
  <c r="E19" i="14"/>
  <c r="G19" i="14" s="1"/>
  <c r="I21" i="14" l="1"/>
  <c r="H22" i="14"/>
  <c r="H21" i="14"/>
  <c r="H20" i="14"/>
  <c r="I13" i="14"/>
  <c r="H13" i="14"/>
  <c r="H11" i="14"/>
  <c r="I18" i="14"/>
  <c r="I19" i="14"/>
  <c r="H19" i="14"/>
  <c r="H17" i="14"/>
  <c r="I16" i="14"/>
  <c r="D27" i="14" l="1"/>
  <c r="C5" i="14" s="1"/>
</calcChain>
</file>

<file path=xl/sharedStrings.xml><?xml version="1.0" encoding="utf-8"?>
<sst xmlns="http://schemas.openxmlformats.org/spreadsheetml/2006/main" count="185" uniqueCount="128">
  <si>
    <t>CANT.</t>
  </si>
  <si>
    <t>DESCRIPCIÓN</t>
  </si>
  <si>
    <t>Valor en Pesos:</t>
  </si>
  <si>
    <t>← Digitar el valor</t>
  </si>
  <si>
    <t>Valor en Letras:</t>
  </si>
  <si>
    <t>Centenas</t>
  </si>
  <si>
    <t>Billones</t>
  </si>
  <si>
    <t>Decenas</t>
  </si>
  <si>
    <t>Unidades</t>
  </si>
  <si>
    <t>Miles de Millones</t>
  </si>
  <si>
    <t>Millones</t>
  </si>
  <si>
    <t>Miles</t>
  </si>
  <si>
    <t>Cientos</t>
  </si>
  <si>
    <t>UN</t>
  </si>
  <si>
    <t>UNO</t>
  </si>
  <si>
    <t>DOS</t>
  </si>
  <si>
    <t>TRES</t>
  </si>
  <si>
    <t>CUATRO</t>
  </si>
  <si>
    <t>CINCO</t>
  </si>
  <si>
    <t>SEIS</t>
  </si>
  <si>
    <t>SIETE</t>
  </si>
  <si>
    <t>OCHO</t>
  </si>
  <si>
    <t>NUEVE</t>
  </si>
  <si>
    <t>DIEZ</t>
  </si>
  <si>
    <t>ONCE</t>
  </si>
  <si>
    <t>DOCE</t>
  </si>
  <si>
    <t>TRECE</t>
  </si>
  <si>
    <t>CATORCE</t>
  </si>
  <si>
    <t>QUINCE</t>
  </si>
  <si>
    <t>DIECISÉIS</t>
  </si>
  <si>
    <t>DIECISIETE</t>
  </si>
  <si>
    <t>DIECIOCHO</t>
  </si>
  <si>
    <t>DIECINUEVE</t>
  </si>
  <si>
    <t>VEINTE</t>
  </si>
  <si>
    <t>VEINTIUNO</t>
  </si>
  <si>
    <t>VEINTIUN</t>
  </si>
  <si>
    <t>VEINTIDÓS</t>
  </si>
  <si>
    <t>VEINTITRÉS</t>
  </si>
  <si>
    <t>VEINTICUATRO</t>
  </si>
  <si>
    <t>VEINTICINCO</t>
  </si>
  <si>
    <t>VEINTISÉIS</t>
  </si>
  <si>
    <t>VEINTISIETE</t>
  </si>
  <si>
    <t>VEINTIOCHO</t>
  </si>
  <si>
    <t>VEINTINUEVE</t>
  </si>
  <si>
    <t>TREINTA</t>
  </si>
  <si>
    <t>CUARENTA</t>
  </si>
  <si>
    <t>CINCUENTA</t>
  </si>
  <si>
    <t>SESENTA</t>
  </si>
  <si>
    <t>SETENTA</t>
  </si>
  <si>
    <t>OCHENTA</t>
  </si>
  <si>
    <t>NOVENTA</t>
  </si>
  <si>
    <t>CIEN</t>
  </si>
  <si>
    <t>CIENTO</t>
  </si>
  <si>
    <t>DOSCIENTOS</t>
  </si>
  <si>
    <t>TRESCIENTOS</t>
  </si>
  <si>
    <t>CUATROCIENTOS</t>
  </si>
  <si>
    <t>QUINIENTOS</t>
  </si>
  <si>
    <t>SEISCIENTOS</t>
  </si>
  <si>
    <t>SETECIENTOS</t>
  </si>
  <si>
    <t>OCHOCIENTOS</t>
  </si>
  <si>
    <t>NOVECIENTOS</t>
  </si>
  <si>
    <t>LOS DATOS EN ESTA HOJA PERMANECEN OCULTOS PARA FUNCIONAMIENTO DE LOS VALORES EN LETRAS DEL TOTAL DEL PPTO</t>
  </si>
  <si>
    <t xml:space="preserve">UNIDAD DE SERVICIOS PENITENCIARIOS Y CARCELARIOS </t>
  </si>
  <si>
    <t xml:space="preserve">DESCRIPCION DEL CARGO </t>
  </si>
  <si>
    <t>A. ADMINISTRACIÓN</t>
  </si>
  <si>
    <t xml:space="preserve">A1.1 PERSONAL PROFESIONAL Y ESPECIALISTAS </t>
  </si>
  <si>
    <t>SUBTOTAL COSTOS  DE PERSONAL</t>
  </si>
  <si>
    <t>VALOR ($)</t>
  </si>
  <si>
    <t>VR. BASE</t>
  </si>
  <si>
    <t>IMPUESTO %</t>
  </si>
  <si>
    <t>ICA</t>
  </si>
  <si>
    <t>Transacciones financieras (4 x 1000)</t>
  </si>
  <si>
    <t>Estampilla Pro Universidades Públicas (DE IMPUTACIÓN NACIONAL).</t>
  </si>
  <si>
    <t>SUBTOTAL IMPUESTOS</t>
  </si>
  <si>
    <t>% ASEGURADO</t>
  </si>
  <si>
    <t>VR. ASEGURADO</t>
  </si>
  <si>
    <t xml:space="preserve">Cumplimiento </t>
  </si>
  <si>
    <t xml:space="preserve">Salarios y prestaciones sociales </t>
  </si>
  <si>
    <t>IVA</t>
  </si>
  <si>
    <t>A1.3 PERSONAL ADMINISTRATIVO</t>
  </si>
  <si>
    <t>Experiencia solicitada en los pliegos</t>
  </si>
  <si>
    <t xml:space="preserve">ASIGNACION SALARIAL MENSUAL </t>
  </si>
  <si>
    <t xml:space="preserve">PLAZO MES </t>
  </si>
  <si>
    <t>CANTIDAD DE PERSONAL*DEDICACION* SALARIO*PLAZO</t>
  </si>
  <si>
    <t>FACTOR MULTIPLICADOR</t>
  </si>
  <si>
    <t>OTROS GASTOS</t>
  </si>
  <si>
    <t>SUBTOTAL OTROS GASTOS</t>
  </si>
  <si>
    <t>VALOR TOTAL ($)</t>
  </si>
  <si>
    <t>RESERVA PARA AJUSTE POR CAMBIO DE VIGENCIA</t>
  </si>
  <si>
    <t>BOLSA A MONTO AGOTABLE RECONOCIMIENTO GASTOS DE IMPLEMENTACION PROTOCOLOS DE BIOSEGURIDAD</t>
  </si>
  <si>
    <t>A3. GARANTÍAS E IMPUESTOS</t>
  </si>
  <si>
    <t>A3.1 GARANTIAS</t>
  </si>
  <si>
    <t>SUBTOTAL COSTOS  DE PERSONAL (incluido Factor Multiplicador)</t>
  </si>
  <si>
    <t>SUBTOTAL COSTOS DIRECTOS (PERSONAL + GASTOS)</t>
  </si>
  <si>
    <t>TOTAL COSTOS DIRECTOS (PERSONAL + GASTOS+IVA)</t>
  </si>
  <si>
    <t>SUBTOTAL GARANTIAS</t>
  </si>
  <si>
    <t>A3.2 IMPUESTOS</t>
  </si>
  <si>
    <t>TOTAL GARANTIAS E IMPUESTOS</t>
  </si>
  <si>
    <t>TOTAL COSTOS FIJOS (A+B)</t>
  </si>
  <si>
    <t>A</t>
  </si>
  <si>
    <t>B</t>
  </si>
  <si>
    <t xml:space="preserve">Calidad del servicio </t>
  </si>
  <si>
    <t xml:space="preserve">Director técnico de interventoría </t>
  </si>
  <si>
    <t xml:space="preserve">TOTAL INTERVENTORIA </t>
  </si>
  <si>
    <t>VALOR DEL CDP</t>
  </si>
  <si>
    <t>MESES PROYECTADOS</t>
  </si>
  <si>
    <t>VALOR MES</t>
  </si>
  <si>
    <t xml:space="preserve">VALOR TOTAL </t>
  </si>
  <si>
    <t>VALOR DE INTERVENTORÍA POR MES</t>
  </si>
  <si>
    <t>De más de 14 años a 16 años de experiencia profesional</t>
  </si>
  <si>
    <t>De 0 a 2 año de experiencia profesional</t>
  </si>
  <si>
    <t>Prof + esp (3)</t>
  </si>
  <si>
    <t>Prof + esp (8)</t>
  </si>
  <si>
    <t>Prof (3)</t>
  </si>
  <si>
    <t>Prof (2)</t>
  </si>
  <si>
    <t>Prof (1)</t>
  </si>
  <si>
    <t>HSEQ/SISO</t>
  </si>
  <si>
    <t xml:space="preserve">Manuales de mantenimiento a color, debidamente presentados, con registro fotográfico y filmico. </t>
  </si>
  <si>
    <t xml:space="preserve">Informes quinsenales </t>
  </si>
  <si>
    <t xml:space="preserve">Informes mensuales </t>
  </si>
  <si>
    <t>DEDICACIÓN  MES</t>
  </si>
  <si>
    <r>
      <rPr>
        <b/>
        <u/>
        <sz val="10"/>
        <rFont val="Aptos Narrow"/>
        <family val="2"/>
      </rPr>
      <t>NOTAS:</t>
    </r>
    <r>
      <rPr>
        <sz val="10"/>
        <rFont val="Aptos Narrow"/>
        <family val="2"/>
      </rPr>
      <t xml:space="preserve">
- Los costos indirectos incluidos dentro del Factor Multiplicador (FM) consideran entre otros: arriendo de oficina, administración, de servicios públicos, gastos de mobiliario, sotfware y hardware, dotación de equipos de computo, los gastos del personal profesional y especialistas, personal técnico y personal auxiliar técnico, y personal administrativo (salario + prestaciones), asesoria legal, tributaria y médica, alojamiento de personal, viaticos de asesores externos, equipos y mantenimientos de oficina, seguros de oficina del consultor, correos, documentación técnica, costos propuestas, entre otras de funcionamiento. Incluyen también Utilidad e Imprevistos.</t>
    </r>
  </si>
  <si>
    <t>Abogado</t>
  </si>
  <si>
    <t>Residente de interventoria hidrosanitario</t>
  </si>
  <si>
    <t>INTERVENTORÍA TÉCNICA, ADMINISTRATIVA, CONTABLE, JURÍDICA Y FINANCIERA PARA MANTENIMIENTO GENERAL DE LOS SISTEMAS CONTRA INCENDIO EN LOS ESTABLECIMIENTOS DE RECLUSIÓN DEL ORDEN NACIONAL, MEDIANTE EL SISTEMA DE PRECIOS UNITARIO FIJOS SIN FORMULA DE REAJUSTE.</t>
  </si>
  <si>
    <t>REPRESENTANTE LEGAL</t>
  </si>
  <si>
    <t>FORMATO No. 7 OFERTA ECONOMICA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</si>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</sst>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-&quot;XDR&quot;* #,##0_-;\-&quot;XDR&quot;* #,##0_-;_-&quot;XDR&quot;* &quot;-&quot;_-;_-@_-"/>
    <numFmt numFmtId="169" formatCode="_(* #,##0.00_);_(* \(#,##0.00\);_(* &quot;-&quot;??_);_(@_)"/>
    <numFmt numFmtId="170" formatCode="_-* #,##0.00\ &quot;Pts&quot;_-;\-* #,##0.00\ &quot;Pts&quot;_-;_-* &quot;-&quot;??\ &quot;Pts&quot;_-;_-@_-"/>
    <numFmt numFmtId="171" formatCode="_-* #,##0.00\ _P_t_s_-;\-* #,##0.00\ _P_t_s_-;_-* &quot;-&quot;??\ _P_t_s_-;_-@_-"/>
    <numFmt numFmtId="172" formatCode="&quot;$&quot;\ #,##0"/>
    <numFmt numFmtId="173" formatCode="#,##0.00000"/>
    <numFmt numFmtId="174" formatCode="_-[$$-240A]\ * #,##0.00_-;\-[$$-240A]\ * #,##0.00_-;_-[$$-240A]\ * &quot;-&quot;??_-;_-@_-"/>
    <numFmt numFmtId="175" formatCode="_ * #,##0.00_ ;_ * \-#,##0.00_ ;_ * &quot;-&quot;??_ ;_ @_ "/>
    <numFmt numFmtId="176" formatCode="#,##0;[Red]#,##0"/>
    <numFmt numFmtId="177" formatCode="_-&quot;$&quot;* #,##0.00_-;\-&quot;$&quot;* #,##0.00_-;_-&quot;$&quot;* &quot;-&quot;_-;_-@_-"/>
    <numFmt numFmtId="178" formatCode="[$$-240A]\ #,##0.00"/>
    <numFmt numFmtId="179" formatCode="[$$-240A]#,##0;[Red]\([$$-240A]#,##0\)"/>
    <numFmt numFmtId="180" formatCode="_-&quot;$&quot;\ * #,##0_-;\-&quot;$&quot;\ * #,##0_-;_-&quot;$&quot;\ * &quot;-&quot;??_-;_-@_-"/>
    <numFmt numFmtId="181" formatCode="_-[$$-240A]* #,##0.00_-;\-[$$-240A]* #,##0.00_-;_-[$$-240A]* &quot;-&quot;??_-;_-@_-"/>
    <numFmt numFmtId="182" formatCode="#,##0.0;[Red]#,##0.0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Arial Narrow"/>
      <family val="2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Arial Narrow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sz val="10"/>
      <name val="Tahoma"/>
      <family val="2"/>
    </font>
    <font>
      <sz val="10"/>
      <name val="MS Sans Serif"/>
      <family val="2"/>
    </font>
    <font>
      <sz val="12"/>
      <color theme="1"/>
      <name val="Calibri"/>
      <family val="2"/>
    </font>
    <font>
      <sz val="10"/>
      <name val="Calibri"/>
      <family val="2"/>
    </font>
    <font>
      <sz val="11"/>
      <color indexed="8"/>
      <name val="Calibri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Calibri"/>
      <family val="2"/>
    </font>
    <font>
      <sz val="10"/>
      <color rgb="FFFF0000"/>
      <name val="Calibri"/>
      <family val="2"/>
    </font>
    <font>
      <b/>
      <sz val="10"/>
      <color rgb="FF0070C0"/>
      <name val="Calibri"/>
      <family val="2"/>
    </font>
    <font>
      <sz val="10"/>
      <color rgb="FF0070C0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0"/>
      <name val="Aptos Narrow"/>
      <family val="2"/>
    </font>
    <font>
      <sz val="10"/>
      <name val="Aptos Narrow"/>
      <family val="2"/>
    </font>
    <font>
      <b/>
      <sz val="10"/>
      <color theme="0"/>
      <name val="Aptos Narrow"/>
      <family val="2"/>
    </font>
    <font>
      <b/>
      <sz val="10"/>
      <color rgb="FF002060"/>
      <name val="Aptos Narrow"/>
      <family val="2"/>
    </font>
    <font>
      <sz val="10"/>
      <color theme="1"/>
      <name val="Aptos Narrow"/>
      <family val="2"/>
    </font>
    <font>
      <b/>
      <sz val="10"/>
      <color theme="4"/>
      <name val="Aptos Narrow"/>
      <family val="2"/>
    </font>
    <font>
      <b/>
      <sz val="10"/>
      <color theme="1"/>
      <name val="Aptos Narrow"/>
      <family val="2"/>
    </font>
    <font>
      <b/>
      <sz val="10"/>
      <color rgb="FF0070C0"/>
      <name val="Aptos Narrow"/>
      <family val="2"/>
    </font>
    <font>
      <sz val="10"/>
      <color rgb="FFFF0000"/>
      <name val="Aptos Narrow"/>
      <family val="2"/>
    </font>
    <font>
      <b/>
      <sz val="10"/>
      <color theme="4" tint="-0.249977111117893"/>
      <name val="Aptos Narrow"/>
      <family val="2"/>
    </font>
    <font>
      <b/>
      <u/>
      <sz val="10"/>
      <name val="Aptos Narrow"/>
      <family val="2"/>
    </font>
    <font>
      <b/>
      <sz val="11"/>
      <name val="Aptos Narrow"/>
      <family val="2"/>
    </font>
    <font>
      <sz val="8"/>
      <name val="Aptos Narrow"/>
      <family val="2"/>
    </font>
    <font>
      <sz val="9"/>
      <name val="Aptos Narrow"/>
      <family val="2"/>
    </font>
    <font>
      <b/>
      <sz val="12"/>
      <color theme="0"/>
      <name val="Aptos Narrow"/>
      <family val="2"/>
    </font>
    <font>
      <b/>
      <sz val="9"/>
      <name val="Aptos Narrow"/>
      <family val="2"/>
    </font>
    <font>
      <b/>
      <sz val="1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auto="1"/>
      </left>
      <right style="hair">
        <color indexed="8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62">
    <xf numFmtId="0" fontId="0" fillId="0" borderId="0"/>
    <xf numFmtId="171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11" fillId="0" borderId="0"/>
    <xf numFmtId="0" fontId="10" fillId="0" borderId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9" fillId="0" borderId="0"/>
    <xf numFmtId="0" fontId="8" fillId="0" borderId="0"/>
    <xf numFmtId="0" fontId="8" fillId="0" borderId="0"/>
    <xf numFmtId="164" fontId="11" fillId="0" borderId="0" applyFont="0" applyFill="0" applyBorder="0" applyAlignment="0" applyProtection="0"/>
    <xf numFmtId="0" fontId="11" fillId="0" borderId="0"/>
    <xf numFmtId="0" fontId="8" fillId="0" borderId="0"/>
    <xf numFmtId="0" fontId="8" fillId="0" borderId="0"/>
    <xf numFmtId="0" fontId="16" fillId="0" borderId="0"/>
    <xf numFmtId="0" fontId="25" fillId="0" borderId="0"/>
    <xf numFmtId="165" fontId="16" fillId="0" borderId="0" applyFont="0" applyFill="0" applyBorder="0" applyAlignment="0" applyProtection="0"/>
    <xf numFmtId="0" fontId="7" fillId="0" borderId="0"/>
    <xf numFmtId="0" fontId="26" fillId="0" borderId="0"/>
    <xf numFmtId="0" fontId="27" fillId="0" borderId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 applyBorder="0"/>
    <xf numFmtId="169" fontId="6" fillId="0" borderId="0" applyFont="0" applyFill="0" applyBorder="0" applyAlignment="0" applyProtection="0"/>
    <xf numFmtId="0" fontId="11" fillId="0" borderId="0" applyBorder="0"/>
    <xf numFmtId="0" fontId="17" fillId="0" borderId="0"/>
    <xf numFmtId="165" fontId="29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6" fillId="0" borderId="0"/>
    <xf numFmtId="9" fontId="31" fillId="0" borderId="0" applyFont="0" applyFill="0" applyBorder="0" applyAlignment="0" applyProtection="0"/>
    <xf numFmtId="9" fontId="11" fillId="0" borderId="0" applyFill="0" applyBorder="0" applyAlignment="0" applyProtection="0"/>
    <xf numFmtId="0" fontId="11" fillId="0" borderId="0"/>
    <xf numFmtId="175" fontId="1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7" fillId="0" borderId="0"/>
    <xf numFmtId="165" fontId="29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1" fillId="0" borderId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5" fillId="0" borderId="0"/>
    <xf numFmtId="9" fontId="31" fillId="0" borderId="0" applyFont="0" applyFill="0" applyBorder="0" applyAlignment="0" applyProtection="0"/>
    <xf numFmtId="0" fontId="11" fillId="0" borderId="0"/>
    <xf numFmtId="175" fontId="1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41" fontId="17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3" fillId="0" borderId="0"/>
    <xf numFmtId="0" fontId="3" fillId="0" borderId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2" fillId="0" borderId="0"/>
    <xf numFmtId="0" fontId="11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</cellStyleXfs>
  <cellXfs count="250">
    <xf numFmtId="0" fontId="0" fillId="0" borderId="0" xfId="0"/>
    <xf numFmtId="0" fontId="17" fillId="3" borderId="0" xfId="10" applyFont="1" applyFill="1"/>
    <xf numFmtId="0" fontId="10" fillId="3" borderId="0" xfId="10" applyFill="1"/>
    <xf numFmtId="0" fontId="10" fillId="3" borderId="0" xfId="10" applyFill="1" applyAlignment="1">
      <alignment horizontal="center"/>
    </xf>
    <xf numFmtId="172" fontId="16" fillId="3" borderId="0" xfId="10" applyNumberFormat="1" applyFont="1" applyFill="1" applyAlignment="1">
      <alignment horizontal="center"/>
    </xf>
    <xf numFmtId="172" fontId="10" fillId="3" borderId="0" xfId="10" applyNumberFormat="1" applyFill="1"/>
    <xf numFmtId="0" fontId="18" fillId="3" borderId="2" xfId="10" applyFont="1" applyFill="1" applyBorder="1" applyAlignment="1" applyProtection="1">
      <alignment horizontal="center" vertical="top" wrapText="1"/>
      <protection hidden="1"/>
    </xf>
    <xf numFmtId="0" fontId="18" fillId="3" borderId="2" xfId="10" applyFont="1" applyFill="1" applyBorder="1" applyAlignment="1" applyProtection="1">
      <alignment vertical="top" wrapText="1"/>
      <protection hidden="1"/>
    </xf>
    <xf numFmtId="0" fontId="14" fillId="3" borderId="0" xfId="10" applyFont="1" applyFill="1" applyProtection="1">
      <protection hidden="1"/>
    </xf>
    <xf numFmtId="3" fontId="19" fillId="2" borderId="2" xfId="10" applyNumberFormat="1" applyFont="1" applyFill="1" applyBorder="1" applyAlignment="1" applyProtection="1">
      <alignment horizontal="center"/>
      <protection hidden="1"/>
    </xf>
    <xf numFmtId="0" fontId="19" fillId="2" borderId="2" xfId="10" applyFont="1" applyFill="1" applyBorder="1" applyAlignment="1" applyProtection="1">
      <alignment horizontal="center"/>
      <protection hidden="1"/>
    </xf>
    <xf numFmtId="1" fontId="19" fillId="2" borderId="2" xfId="10" applyNumberFormat="1" applyFont="1" applyFill="1" applyBorder="1" applyAlignment="1" applyProtection="1">
      <alignment horizontal="center"/>
      <protection hidden="1"/>
    </xf>
    <xf numFmtId="0" fontId="19" fillId="2" borderId="2" xfId="10" applyFont="1" applyFill="1" applyBorder="1" applyProtection="1">
      <protection hidden="1"/>
    </xf>
    <xf numFmtId="3" fontId="19" fillId="4" borderId="2" xfId="10" applyNumberFormat="1" applyFont="1" applyFill="1" applyBorder="1" applyAlignment="1" applyProtection="1">
      <alignment horizontal="center"/>
      <protection hidden="1"/>
    </xf>
    <xf numFmtId="0" fontId="19" fillId="4" borderId="2" xfId="10" applyFont="1" applyFill="1" applyBorder="1" applyAlignment="1" applyProtection="1">
      <alignment horizontal="center"/>
      <protection hidden="1"/>
    </xf>
    <xf numFmtId="1" fontId="19" fillId="4" borderId="2" xfId="10" applyNumberFormat="1" applyFont="1" applyFill="1" applyBorder="1" applyAlignment="1" applyProtection="1">
      <alignment horizontal="center"/>
      <protection hidden="1"/>
    </xf>
    <xf numFmtId="0" fontId="19" fillId="4" borderId="2" xfId="10" applyFont="1" applyFill="1" applyBorder="1" applyProtection="1">
      <protection hidden="1"/>
    </xf>
    <xf numFmtId="3" fontId="19" fillId="5" borderId="2" xfId="10" applyNumberFormat="1" applyFont="1" applyFill="1" applyBorder="1" applyAlignment="1" applyProtection="1">
      <alignment horizontal="center"/>
      <protection hidden="1"/>
    </xf>
    <xf numFmtId="0" fontId="19" fillId="5" borderId="2" xfId="10" applyFont="1" applyFill="1" applyBorder="1" applyAlignment="1" applyProtection="1">
      <alignment horizontal="center"/>
      <protection hidden="1"/>
    </xf>
    <xf numFmtId="1" fontId="19" fillId="5" borderId="2" xfId="10" applyNumberFormat="1" applyFont="1" applyFill="1" applyBorder="1" applyAlignment="1" applyProtection="1">
      <alignment horizontal="center"/>
      <protection hidden="1"/>
    </xf>
    <xf numFmtId="0" fontId="19" fillId="5" borderId="2" xfId="10" applyFont="1" applyFill="1" applyBorder="1" applyProtection="1">
      <protection hidden="1"/>
    </xf>
    <xf numFmtId="3" fontId="19" fillId="6" borderId="2" xfId="10" applyNumberFormat="1" applyFont="1" applyFill="1" applyBorder="1" applyAlignment="1" applyProtection="1">
      <alignment horizontal="center"/>
      <protection hidden="1"/>
    </xf>
    <xf numFmtId="0" fontId="19" fillId="6" borderId="2" xfId="10" applyFont="1" applyFill="1" applyBorder="1" applyAlignment="1" applyProtection="1">
      <alignment horizontal="center"/>
      <protection hidden="1"/>
    </xf>
    <xf numFmtId="1" fontId="19" fillId="6" borderId="2" xfId="10" applyNumberFormat="1" applyFont="1" applyFill="1" applyBorder="1" applyAlignment="1" applyProtection="1">
      <alignment horizontal="center"/>
      <protection hidden="1"/>
    </xf>
    <xf numFmtId="0" fontId="19" fillId="6" borderId="2" xfId="10" applyFont="1" applyFill="1" applyBorder="1" applyProtection="1">
      <protection hidden="1"/>
    </xf>
    <xf numFmtId="3" fontId="19" fillId="7" borderId="2" xfId="10" applyNumberFormat="1" applyFont="1" applyFill="1" applyBorder="1" applyAlignment="1" applyProtection="1">
      <alignment horizontal="center"/>
      <protection hidden="1"/>
    </xf>
    <xf numFmtId="0" fontId="19" fillId="7" borderId="2" xfId="10" applyFont="1" applyFill="1" applyBorder="1" applyAlignment="1" applyProtection="1">
      <alignment horizontal="center"/>
      <protection hidden="1"/>
    </xf>
    <xf numFmtId="1" fontId="19" fillId="7" borderId="2" xfId="10" applyNumberFormat="1" applyFont="1" applyFill="1" applyBorder="1" applyAlignment="1" applyProtection="1">
      <alignment horizontal="center"/>
      <protection hidden="1"/>
    </xf>
    <xf numFmtId="0" fontId="19" fillId="7" borderId="2" xfId="10" applyFont="1" applyFill="1" applyBorder="1" applyProtection="1">
      <protection hidden="1"/>
    </xf>
    <xf numFmtId="0" fontId="21" fillId="3" borderId="0" xfId="10" applyFont="1" applyFill="1" applyProtection="1">
      <protection hidden="1"/>
    </xf>
    <xf numFmtId="0" fontId="10" fillId="3" borderId="0" xfId="10" applyFill="1" applyProtection="1">
      <protection hidden="1"/>
    </xf>
    <xf numFmtId="173" fontId="22" fillId="3" borderId="0" xfId="10" applyNumberFormat="1" applyFont="1" applyFill="1" applyAlignment="1" applyProtection="1">
      <alignment horizontal="center"/>
      <protection hidden="1"/>
    </xf>
    <xf numFmtId="1" fontId="10" fillId="3" borderId="0" xfId="10" applyNumberFormat="1" applyFill="1" applyAlignment="1" applyProtection="1">
      <alignment horizontal="center"/>
      <protection hidden="1"/>
    </xf>
    <xf numFmtId="0" fontId="23" fillId="3" borderId="0" xfId="10" applyFont="1" applyFill="1" applyAlignment="1" applyProtection="1">
      <alignment horizontal="center" vertical="top" wrapText="1"/>
      <protection hidden="1"/>
    </xf>
    <xf numFmtId="0" fontId="23" fillId="3" borderId="0" xfId="10" applyFont="1" applyFill="1" applyAlignment="1" applyProtection="1">
      <alignment vertical="top" wrapText="1"/>
      <protection hidden="1"/>
    </xf>
    <xf numFmtId="0" fontId="24" fillId="3" borderId="0" xfId="10" applyFont="1" applyFill="1" applyProtection="1">
      <protection hidden="1"/>
    </xf>
    <xf numFmtId="0" fontId="30" fillId="0" borderId="0" xfId="32" applyFont="1" applyBorder="1" applyAlignment="1">
      <alignment vertical="center" wrapText="1"/>
    </xf>
    <xf numFmtId="169" fontId="33" fillId="0" borderId="0" xfId="82" applyFont="1" applyFill="1" applyBorder="1" applyAlignment="1">
      <alignment vertical="center"/>
    </xf>
    <xf numFmtId="169" fontId="33" fillId="0" borderId="0" xfId="82" applyFont="1" applyBorder="1" applyAlignment="1">
      <alignment vertical="center"/>
    </xf>
    <xf numFmtId="169" fontId="33" fillId="0" borderId="8" xfId="82" applyFont="1" applyBorder="1" applyAlignment="1">
      <alignment vertical="center"/>
    </xf>
    <xf numFmtId="169" fontId="33" fillId="0" borderId="2" xfId="82" applyFont="1" applyBorder="1" applyAlignment="1">
      <alignment vertical="center"/>
    </xf>
    <xf numFmtId="169" fontId="32" fillId="0" borderId="0" xfId="82" applyFont="1" applyFill="1" applyBorder="1" applyAlignment="1">
      <alignment vertical="center"/>
    </xf>
    <xf numFmtId="169" fontId="32" fillId="0" borderId="0" xfId="82" applyFont="1" applyBorder="1" applyAlignment="1">
      <alignment vertical="center"/>
    </xf>
    <xf numFmtId="169" fontId="32" fillId="0" borderId="8" xfId="82" applyFont="1" applyBorder="1" applyAlignment="1">
      <alignment vertical="center"/>
    </xf>
    <xf numFmtId="169" fontId="32" fillId="0" borderId="2" xfId="82" applyFont="1" applyBorder="1" applyAlignment="1">
      <alignment vertical="center"/>
    </xf>
    <xf numFmtId="0" fontId="30" fillId="0" borderId="0" xfId="32" applyFont="1" applyBorder="1" applyAlignment="1">
      <alignment vertical="center"/>
    </xf>
    <xf numFmtId="0" fontId="30" fillId="0" borderId="0" xfId="32" applyFont="1" applyAlignment="1">
      <alignment vertical="center"/>
    </xf>
    <xf numFmtId="0" fontId="34" fillId="0" borderId="0" xfId="32" applyFont="1" applyBorder="1" applyAlignment="1">
      <alignment vertical="center"/>
    </xf>
    <xf numFmtId="0" fontId="35" fillId="0" borderId="0" xfId="32" applyFont="1" applyBorder="1" applyAlignment="1">
      <alignment vertical="center"/>
    </xf>
    <xf numFmtId="0" fontId="36" fillId="3" borderId="0" xfId="32" applyFont="1" applyFill="1" applyAlignment="1">
      <alignment horizontal="center" vertical="center" wrapText="1"/>
    </xf>
    <xf numFmtId="0" fontId="30" fillId="0" borderId="0" xfId="32" applyFont="1" applyAlignment="1">
      <alignment vertical="center" wrapText="1"/>
    </xf>
    <xf numFmtId="0" fontId="37" fillId="0" borderId="0" xfId="32" applyFont="1" applyAlignment="1">
      <alignment vertical="center"/>
    </xf>
    <xf numFmtId="0" fontId="37" fillId="0" borderId="0" xfId="32" applyFont="1" applyBorder="1" applyAlignment="1">
      <alignment vertical="center"/>
    </xf>
    <xf numFmtId="0" fontId="35" fillId="0" borderId="0" xfId="32" applyFont="1" applyAlignment="1">
      <alignment vertical="center"/>
    </xf>
    <xf numFmtId="0" fontId="38" fillId="0" borderId="0" xfId="32" applyFont="1" applyAlignment="1">
      <alignment vertical="center"/>
    </xf>
    <xf numFmtId="0" fontId="38" fillId="0" borderId="0" xfId="32" applyFont="1" applyBorder="1" applyAlignment="1">
      <alignment vertical="center"/>
    </xf>
    <xf numFmtId="0" fontId="30" fillId="0" borderId="0" xfId="32" applyFont="1" applyAlignment="1">
      <alignment horizontal="center" vertical="center" wrapText="1"/>
    </xf>
    <xf numFmtId="0" fontId="30" fillId="0" borderId="0" xfId="32" applyFont="1" applyBorder="1" applyAlignment="1">
      <alignment horizontal="center" vertical="center" wrapText="1"/>
    </xf>
    <xf numFmtId="0" fontId="30" fillId="3" borderId="0" xfId="32" applyFont="1" applyFill="1" applyAlignment="1">
      <alignment vertical="center"/>
    </xf>
    <xf numFmtId="0" fontId="36" fillId="0" borderId="0" xfId="32" applyFont="1" applyAlignment="1">
      <alignment vertical="center"/>
    </xf>
    <xf numFmtId="0" fontId="36" fillId="0" borderId="0" xfId="32" applyFont="1" applyBorder="1" applyAlignment="1">
      <alignment vertical="center"/>
    </xf>
    <xf numFmtId="0" fontId="34" fillId="0" borderId="0" xfId="32" applyFont="1" applyAlignment="1">
      <alignment vertical="center"/>
    </xf>
    <xf numFmtId="0" fontId="34" fillId="0" borderId="0" xfId="32" applyFont="1" applyAlignment="1">
      <alignment vertical="center" wrapText="1"/>
    </xf>
    <xf numFmtId="0" fontId="34" fillId="0" borderId="0" xfId="32" applyFont="1" applyAlignment="1">
      <alignment horizontal="center" vertical="center"/>
    </xf>
    <xf numFmtId="174" fontId="34" fillId="0" borderId="0" xfId="61" applyNumberFormat="1" applyFont="1" applyFill="1" applyAlignment="1">
      <alignment vertical="center"/>
    </xf>
    <xf numFmtId="174" fontId="34" fillId="0" borderId="0" xfId="32" applyNumberFormat="1" applyFont="1" applyAlignment="1">
      <alignment horizontal="center" vertical="center"/>
    </xf>
    <xf numFmtId="0" fontId="11" fillId="0" borderId="0" xfId="20" applyAlignment="1">
      <alignment vertical="center"/>
    </xf>
    <xf numFmtId="167" fontId="34" fillId="0" borderId="0" xfId="32" applyNumberFormat="1" applyFont="1" applyAlignment="1">
      <alignment horizontal="center" vertical="center"/>
    </xf>
    <xf numFmtId="0" fontId="34" fillId="0" borderId="0" xfId="32" applyFont="1" applyBorder="1" applyAlignment="1">
      <alignment vertical="center" wrapText="1"/>
    </xf>
    <xf numFmtId="0" fontId="34" fillId="0" borderId="0" xfId="32" applyFont="1" applyBorder="1" applyAlignment="1">
      <alignment horizontal="center" vertical="center"/>
    </xf>
    <xf numFmtId="174" fontId="34" fillId="0" borderId="0" xfId="61" applyNumberFormat="1" applyFont="1" applyFill="1" applyBorder="1" applyAlignment="1">
      <alignment vertical="center"/>
    </xf>
    <xf numFmtId="0" fontId="40" fillId="0" borderId="1" xfId="34" applyFont="1" applyBorder="1" applyAlignment="1">
      <alignment horizontal="centerContinuous" vertical="center"/>
    </xf>
    <xf numFmtId="0" fontId="40" fillId="0" borderId="0" xfId="34" applyFont="1" applyBorder="1" applyAlignment="1">
      <alignment horizontal="centerContinuous" vertical="center"/>
    </xf>
    <xf numFmtId="0" fontId="42" fillId="0" borderId="14" xfId="32" applyFont="1" applyBorder="1" applyAlignment="1">
      <alignment vertical="center"/>
    </xf>
    <xf numFmtId="0" fontId="43" fillId="11" borderId="2" xfId="58" applyFont="1" applyFill="1" applyBorder="1" applyAlignment="1">
      <alignment horizontal="center" vertical="center" wrapText="1"/>
    </xf>
    <xf numFmtId="165" fontId="43" fillId="11" borderId="2" xfId="60" applyFont="1" applyFill="1" applyBorder="1" applyAlignment="1">
      <alignment horizontal="center" vertical="center" wrapText="1"/>
    </xf>
    <xf numFmtId="174" fontId="43" fillId="11" borderId="2" xfId="60" applyNumberFormat="1" applyFont="1" applyFill="1" applyBorder="1" applyAlignment="1">
      <alignment horizontal="center" vertical="center" wrapText="1"/>
    </xf>
    <xf numFmtId="0" fontId="41" fillId="9" borderId="6" xfId="32" applyFont="1" applyFill="1" applyBorder="1" applyAlignment="1">
      <alignment vertical="center"/>
    </xf>
    <xf numFmtId="0" fontId="41" fillId="9" borderId="13" xfId="32" applyFont="1" applyFill="1" applyBorder="1" applyAlignment="1">
      <alignment vertical="center" wrapText="1"/>
    </xf>
    <xf numFmtId="0" fontId="41" fillId="9" borderId="13" xfId="32" applyFont="1" applyFill="1" applyBorder="1" applyAlignment="1">
      <alignment horizontal="center" vertical="center"/>
    </xf>
    <xf numFmtId="174" fontId="41" fillId="9" borderId="8" xfId="61" applyNumberFormat="1" applyFont="1" applyFill="1" applyBorder="1" applyAlignment="1" applyProtection="1">
      <alignment vertical="center"/>
    </xf>
    <xf numFmtId="0" fontId="41" fillId="10" borderId="6" xfId="32" applyFont="1" applyFill="1" applyBorder="1" applyAlignment="1">
      <alignment vertical="center"/>
    </xf>
    <xf numFmtId="0" fontId="41" fillId="10" borderId="13" xfId="32" applyFont="1" applyFill="1" applyBorder="1" applyAlignment="1">
      <alignment vertical="center" wrapText="1"/>
    </xf>
    <xf numFmtId="0" fontId="41" fillId="10" borderId="13" xfId="32" applyFont="1" applyFill="1" applyBorder="1" applyAlignment="1">
      <alignment horizontal="center" vertical="center"/>
    </xf>
    <xf numFmtId="174" fontId="41" fillId="10" borderId="8" xfId="61" applyNumberFormat="1" applyFont="1" applyFill="1" applyBorder="1" applyAlignment="1">
      <alignment vertical="center"/>
    </xf>
    <xf numFmtId="0" fontId="42" fillId="0" borderId="29" xfId="32" applyFont="1" applyBorder="1" applyAlignment="1">
      <alignment horizontal="center" vertical="center"/>
    </xf>
    <xf numFmtId="9" fontId="42" fillId="0" borderId="18" xfId="39" applyFont="1" applyFill="1" applyBorder="1" applyAlignment="1" applyProtection="1">
      <alignment horizontal="center" vertical="center"/>
    </xf>
    <xf numFmtId="177" fontId="42" fillId="0" borderId="30" xfId="40" applyNumberFormat="1" applyFont="1" applyFill="1" applyBorder="1" applyAlignment="1" applyProtection="1">
      <alignment horizontal="center" vertical="center"/>
    </xf>
    <xf numFmtId="176" fontId="42" fillId="0" borderId="30" xfId="32" applyNumberFormat="1" applyFont="1" applyBorder="1" applyAlignment="1">
      <alignment horizontal="center" vertical="center"/>
    </xf>
    <xf numFmtId="174" fontId="42" fillId="0" borderId="19" xfId="61" applyNumberFormat="1" applyFont="1" applyFill="1" applyBorder="1" applyAlignment="1" applyProtection="1">
      <alignment horizontal="center" vertical="center"/>
    </xf>
    <xf numFmtId="0" fontId="42" fillId="0" borderId="20" xfId="32" applyFont="1" applyBorder="1" applyAlignment="1">
      <alignment horizontal="center" vertical="center"/>
    </xf>
    <xf numFmtId="0" fontId="42" fillId="0" borderId="21" xfId="32" applyFont="1" applyBorder="1" applyAlignment="1">
      <alignment horizontal="left" vertical="center" wrapText="1"/>
    </xf>
    <xf numFmtId="174" fontId="41" fillId="10" borderId="16" xfId="61" applyNumberFormat="1" applyFont="1" applyFill="1" applyBorder="1" applyAlignment="1" applyProtection="1">
      <alignment horizontal="center" vertical="center"/>
    </xf>
    <xf numFmtId="0" fontId="42" fillId="10" borderId="6" xfId="32" applyFont="1" applyFill="1" applyBorder="1" applyAlignment="1">
      <alignment horizontal="left" vertical="center"/>
    </xf>
    <xf numFmtId="0" fontId="42" fillId="10" borderId="13" xfId="32" applyFont="1" applyFill="1" applyBorder="1" applyAlignment="1">
      <alignment vertical="center" wrapText="1"/>
    </xf>
    <xf numFmtId="0" fontId="42" fillId="10" borderId="13" xfId="32" applyFont="1" applyFill="1" applyBorder="1" applyAlignment="1">
      <alignment horizontal="center" vertical="center"/>
    </xf>
    <xf numFmtId="2" fontId="42" fillId="10" borderId="8" xfId="61" applyNumberFormat="1" applyFont="1" applyFill="1" applyBorder="1" applyAlignment="1">
      <alignment horizontal="right" vertical="center"/>
    </xf>
    <xf numFmtId="37" fontId="41" fillId="0" borderId="6" xfId="32" applyNumberFormat="1" applyFont="1" applyBorder="1" applyAlignment="1">
      <alignment horizontal="center" vertical="center"/>
    </xf>
    <xf numFmtId="37" fontId="41" fillId="0" borderId="13" xfId="32" applyNumberFormat="1" applyFont="1" applyBorder="1" applyAlignment="1">
      <alignment horizontal="center" vertical="center"/>
    </xf>
    <xf numFmtId="174" fontId="41" fillId="0" borderId="8" xfId="61" applyNumberFormat="1" applyFont="1" applyFill="1" applyBorder="1" applyAlignment="1" applyProtection="1">
      <alignment horizontal="center" vertical="center"/>
    </xf>
    <xf numFmtId="174" fontId="41" fillId="9" borderId="8" xfId="61" applyNumberFormat="1" applyFont="1" applyFill="1" applyBorder="1" applyAlignment="1">
      <alignment vertical="center"/>
    </xf>
    <xf numFmtId="0" fontId="42" fillId="0" borderId="28" xfId="32" applyFont="1" applyBorder="1" applyAlignment="1">
      <alignment horizontal="left" vertical="center" wrapText="1"/>
    </xf>
    <xf numFmtId="180" fontId="45" fillId="0" borderId="27" xfId="127" applyNumberFormat="1" applyFont="1" applyFill="1" applyBorder="1" applyAlignment="1">
      <alignment horizontal="center" vertical="center"/>
    </xf>
    <xf numFmtId="174" fontId="41" fillId="10" borderId="8" xfId="61" applyNumberFormat="1" applyFont="1" applyFill="1" applyBorder="1" applyAlignment="1" applyProtection="1">
      <alignment horizontal="center" vertical="center"/>
    </xf>
    <xf numFmtId="174" fontId="47" fillId="9" borderId="2" xfId="61" applyNumberFormat="1" applyFont="1" applyFill="1" applyBorder="1" applyAlignment="1" applyProtection="1">
      <alignment horizontal="center" vertical="center"/>
    </xf>
    <xf numFmtId="0" fontId="41" fillId="10" borderId="9" xfId="32" applyFont="1" applyFill="1" applyBorder="1" applyAlignment="1">
      <alignment vertical="center"/>
    </xf>
    <xf numFmtId="0" fontId="41" fillId="10" borderId="1" xfId="32" applyFont="1" applyFill="1" applyBorder="1" applyAlignment="1">
      <alignment vertical="center" wrapText="1"/>
    </xf>
    <xf numFmtId="0" fontId="41" fillId="10" borderId="1" xfId="32" applyFont="1" applyFill="1" applyBorder="1" applyAlignment="1">
      <alignment horizontal="center" vertical="center"/>
    </xf>
    <xf numFmtId="174" fontId="41" fillId="10" borderId="10" xfId="61" applyNumberFormat="1" applyFont="1" applyFill="1" applyBorder="1" applyAlignment="1">
      <alignment vertical="center"/>
    </xf>
    <xf numFmtId="165" fontId="41" fillId="10" borderId="2" xfId="60" applyFont="1" applyFill="1" applyBorder="1" applyAlignment="1">
      <alignment horizontal="centerContinuous" vertical="center" wrapText="1"/>
    </xf>
    <xf numFmtId="165" fontId="41" fillId="10" borderId="6" xfId="60" applyFont="1" applyFill="1" applyBorder="1" applyAlignment="1">
      <alignment horizontal="center" vertical="center" wrapText="1"/>
    </xf>
    <xf numFmtId="165" fontId="41" fillId="10" borderId="2" xfId="60" applyFont="1" applyFill="1" applyBorder="1" applyAlignment="1">
      <alignment horizontal="center" vertical="center" wrapText="1"/>
    </xf>
    <xf numFmtId="174" fontId="41" fillId="10" borderId="2" xfId="60" applyNumberFormat="1" applyFont="1" applyFill="1" applyBorder="1" applyAlignment="1">
      <alignment horizontal="center" vertical="center" wrapText="1"/>
    </xf>
    <xf numFmtId="10" fontId="42" fillId="0" borderId="30" xfId="40" applyNumberFormat="1" applyFont="1" applyFill="1" applyBorder="1" applyAlignment="1">
      <alignment horizontal="center" vertical="center" wrapText="1"/>
    </xf>
    <xf numFmtId="164" fontId="42" fillId="0" borderId="30" xfId="40" applyFont="1" applyFill="1" applyBorder="1" applyAlignment="1">
      <alignment horizontal="center" vertical="center" wrapText="1"/>
    </xf>
    <xf numFmtId="174" fontId="42" fillId="0" borderId="25" xfId="61" applyNumberFormat="1" applyFont="1" applyFill="1" applyBorder="1" applyAlignment="1">
      <alignment horizontal="center" vertical="center" wrapText="1"/>
    </xf>
    <xf numFmtId="179" fontId="42" fillId="0" borderId="26" xfId="40" applyNumberFormat="1" applyFont="1" applyFill="1" applyBorder="1" applyAlignment="1">
      <alignment horizontal="center" vertical="center" wrapText="1"/>
    </xf>
    <xf numFmtId="164" fontId="42" fillId="0" borderId="26" xfId="40" applyFont="1" applyFill="1" applyBorder="1" applyAlignment="1">
      <alignment horizontal="center" vertical="center" wrapText="1"/>
    </xf>
    <xf numFmtId="174" fontId="42" fillId="0" borderId="17" xfId="61" applyNumberFormat="1" applyFont="1" applyFill="1" applyBorder="1" applyAlignment="1">
      <alignment horizontal="center" vertical="center" wrapText="1"/>
    </xf>
    <xf numFmtId="0" fontId="42" fillId="3" borderId="14" xfId="32" applyFont="1" applyFill="1" applyBorder="1" applyAlignment="1">
      <alignment horizontal="left" vertical="center"/>
    </xf>
    <xf numFmtId="0" fontId="42" fillId="3" borderId="0" xfId="32" applyFont="1" applyFill="1" applyBorder="1" applyAlignment="1">
      <alignment horizontal="left" vertical="center" wrapText="1"/>
    </xf>
    <xf numFmtId="9" fontId="42" fillId="3" borderId="0" xfId="43" applyFont="1" applyFill="1" applyBorder="1" applyAlignment="1" applyProtection="1">
      <alignment horizontal="center" vertical="center"/>
    </xf>
    <xf numFmtId="178" fontId="42" fillId="3" borderId="0" xfId="32" applyNumberFormat="1" applyFont="1" applyFill="1" applyBorder="1" applyAlignment="1">
      <alignment horizontal="center" vertical="center"/>
    </xf>
    <xf numFmtId="0" fontId="42" fillId="3" borderId="0" xfId="32" applyFont="1" applyFill="1" applyBorder="1" applyAlignment="1">
      <alignment horizontal="center" vertical="center"/>
    </xf>
    <xf numFmtId="174" fontId="42" fillId="3" borderId="17" xfId="61" applyNumberFormat="1" applyFont="1" applyFill="1" applyBorder="1" applyAlignment="1" applyProtection="1">
      <alignment horizontal="center" vertical="center"/>
    </xf>
    <xf numFmtId="0" fontId="42" fillId="0" borderId="30" xfId="32" applyFont="1" applyBorder="1" applyAlignment="1">
      <alignment horizontal="center" vertical="center" wrapText="1"/>
    </xf>
    <xf numFmtId="10" fontId="42" fillId="0" borderId="30" xfId="32" applyNumberFormat="1" applyFont="1" applyBorder="1" applyAlignment="1">
      <alignment horizontal="center" vertical="center" wrapText="1"/>
    </xf>
    <xf numFmtId="0" fontId="49" fillId="0" borderId="32" xfId="32" applyFont="1" applyBorder="1" applyAlignment="1">
      <alignment horizontal="center" vertical="center"/>
    </xf>
    <xf numFmtId="0" fontId="42" fillId="0" borderId="33" xfId="32" applyFont="1" applyBorder="1" applyAlignment="1">
      <alignment horizontal="left" vertical="center" wrapText="1"/>
    </xf>
    <xf numFmtId="0" fontId="42" fillId="0" borderId="31" xfId="32" applyFont="1" applyBorder="1" applyAlignment="1">
      <alignment horizontal="center" vertical="center" wrapText="1"/>
    </xf>
    <xf numFmtId="37" fontId="47" fillId="9" borderId="2" xfId="32" applyNumberFormat="1" applyFont="1" applyFill="1" applyBorder="1" applyAlignment="1">
      <alignment horizontal="center" vertical="center"/>
    </xf>
    <xf numFmtId="0" fontId="42" fillId="0" borderId="0" xfId="32" applyFont="1" applyBorder="1" applyAlignment="1">
      <alignment vertical="center" wrapText="1"/>
    </xf>
    <xf numFmtId="0" fontId="42" fillId="0" borderId="0" xfId="32" applyFont="1" applyBorder="1" applyAlignment="1">
      <alignment horizontal="center" vertical="center"/>
    </xf>
    <xf numFmtId="174" fontId="42" fillId="0" borderId="17" xfId="61" applyNumberFormat="1" applyFont="1" applyFill="1" applyBorder="1" applyAlignment="1">
      <alignment vertical="center"/>
    </xf>
    <xf numFmtId="174" fontId="47" fillId="10" borderId="2" xfId="61" applyNumberFormat="1" applyFont="1" applyFill="1" applyBorder="1" applyAlignment="1" applyProtection="1">
      <alignment horizontal="center" vertical="center"/>
    </xf>
    <xf numFmtId="0" fontId="42" fillId="0" borderId="14" xfId="9" applyFont="1" applyBorder="1" applyAlignment="1">
      <alignment horizontal="justify" vertical="center" wrapText="1"/>
    </xf>
    <xf numFmtId="0" fontId="42" fillId="0" borderId="0" xfId="9" applyFont="1" applyAlignment="1">
      <alignment horizontal="justify" vertical="center" wrapText="1"/>
    </xf>
    <xf numFmtId="0" fontId="42" fillId="0" borderId="17" xfId="9" applyFont="1" applyBorder="1" applyAlignment="1">
      <alignment horizontal="justify" vertical="center" wrapText="1"/>
    </xf>
    <xf numFmtId="169" fontId="45" fillId="0" borderId="0" xfId="82" applyFont="1" applyBorder="1" applyAlignment="1">
      <alignment horizontal="left" vertical="center"/>
    </xf>
    <xf numFmtId="2" fontId="53" fillId="0" borderId="0" xfId="161" applyNumberFormat="1" applyFont="1" applyFill="1" applyBorder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2" fontId="54" fillId="0" borderId="0" xfId="161" applyNumberFormat="1" applyFont="1" applyFill="1" applyBorder="1" applyAlignment="1" applyProtection="1">
      <alignment horizontal="left" vertical="center"/>
      <protection locked="0"/>
    </xf>
    <xf numFmtId="0" fontId="40" fillId="0" borderId="9" xfId="34" applyFont="1" applyBorder="1" applyAlignment="1">
      <alignment horizontal="centerContinuous" vertical="center"/>
    </xf>
    <xf numFmtId="0" fontId="40" fillId="0" borderId="10" xfId="34" applyFont="1" applyBorder="1" applyAlignment="1">
      <alignment horizontal="centerContinuous" vertical="center"/>
    </xf>
    <xf numFmtId="0" fontId="40" fillId="0" borderId="14" xfId="34" applyFont="1" applyBorder="1" applyAlignment="1">
      <alignment horizontal="centerContinuous" vertical="center"/>
    </xf>
    <xf numFmtId="0" fontId="40" fillId="0" borderId="17" xfId="34" applyFont="1" applyBorder="1" applyAlignment="1">
      <alignment horizontal="centerContinuous" vertical="center"/>
    </xf>
    <xf numFmtId="169" fontId="45" fillId="0" borderId="7" xfId="82" applyFont="1" applyBorder="1" applyAlignment="1">
      <alignment horizontal="left" vertical="center"/>
    </xf>
    <xf numFmtId="174" fontId="42" fillId="0" borderId="10" xfId="61" applyNumberFormat="1" applyFont="1" applyFill="1" applyBorder="1" applyAlignment="1">
      <alignment vertical="center"/>
    </xf>
    <xf numFmtId="169" fontId="45" fillId="0" borderId="11" xfId="82" applyFont="1" applyBorder="1" applyAlignment="1">
      <alignment horizontal="left" vertical="center"/>
    </xf>
    <xf numFmtId="0" fontId="52" fillId="0" borderId="14" xfId="0" applyFont="1" applyBorder="1" applyAlignment="1" applyProtection="1">
      <alignment horizontal="left" vertical="center"/>
      <protection locked="0"/>
    </xf>
    <xf numFmtId="0" fontId="52" fillId="0" borderId="0" xfId="0" applyFont="1" applyAlignment="1" applyProtection="1">
      <alignment horizontal="left" vertical="center"/>
      <protection locked="0"/>
    </xf>
    <xf numFmtId="0" fontId="53" fillId="0" borderId="14" xfId="0" applyFont="1" applyBorder="1" applyAlignment="1" applyProtection="1">
      <alignment horizontal="left" vertical="center"/>
      <protection locked="0"/>
    </xf>
    <xf numFmtId="181" fontId="53" fillId="0" borderId="17" xfId="2" applyNumberFormat="1" applyFont="1" applyFill="1" applyBorder="1" applyAlignment="1" applyProtection="1">
      <alignment horizontal="left" vertical="center"/>
      <protection locked="0"/>
    </xf>
    <xf numFmtId="0" fontId="54" fillId="0" borderId="14" xfId="0" applyFont="1" applyBorder="1" applyAlignment="1" applyProtection="1">
      <alignment horizontal="left" vertical="center"/>
      <protection locked="0"/>
    </xf>
    <xf numFmtId="0" fontId="54" fillId="0" borderId="0" xfId="0" applyFont="1" applyAlignment="1" applyProtection="1">
      <alignment horizontal="left" vertical="center"/>
      <protection locked="0"/>
    </xf>
    <xf numFmtId="181" fontId="54" fillId="0" borderId="17" xfId="2" applyNumberFormat="1" applyFont="1" applyFill="1" applyBorder="1" applyAlignment="1" applyProtection="1">
      <alignment horizontal="left" vertical="center"/>
      <protection locked="0"/>
    </xf>
    <xf numFmtId="0" fontId="42" fillId="0" borderId="11" xfId="32" applyFont="1" applyBorder="1" applyAlignment="1">
      <alignment vertical="center"/>
    </xf>
    <xf numFmtId="0" fontId="42" fillId="0" borderId="7" xfId="32" applyFont="1" applyBorder="1" applyAlignment="1">
      <alignment vertical="center" wrapText="1"/>
    </xf>
    <xf numFmtId="174" fontId="42" fillId="0" borderId="12" xfId="61" applyNumberFormat="1" applyFont="1" applyFill="1" applyBorder="1" applyAlignment="1">
      <alignment vertical="center"/>
    </xf>
    <xf numFmtId="0" fontId="42" fillId="0" borderId="28" xfId="32" applyFont="1" applyBorder="1" applyAlignment="1">
      <alignment vertical="center" wrapText="1"/>
    </xf>
    <xf numFmtId="10" fontId="45" fillId="0" borderId="27" xfId="39" applyNumberFormat="1" applyFont="1" applyFill="1" applyBorder="1" applyAlignment="1">
      <alignment horizontal="center" vertical="center"/>
    </xf>
    <xf numFmtId="0" fontId="42" fillId="0" borderId="14" xfId="32" applyFont="1" applyBorder="1" applyAlignment="1">
      <alignment horizontal="center" vertical="center"/>
    </xf>
    <xf numFmtId="0" fontId="42" fillId="0" borderId="23" xfId="32" applyFont="1" applyBorder="1" applyAlignment="1">
      <alignment vertical="center" wrapText="1"/>
    </xf>
    <xf numFmtId="10" fontId="45" fillId="0" borderId="0" xfId="39" applyNumberFormat="1" applyFont="1" applyFill="1" applyBorder="1" applyAlignment="1">
      <alignment horizontal="center" vertical="center"/>
    </xf>
    <xf numFmtId="0" fontId="55" fillId="12" borderId="34" xfId="32" applyFont="1" applyFill="1" applyBorder="1" applyAlignment="1">
      <alignment horizontal="centerContinuous" vertical="center"/>
    </xf>
    <xf numFmtId="0" fontId="55" fillId="12" borderId="22" xfId="32" applyFont="1" applyFill="1" applyBorder="1" applyAlignment="1">
      <alignment horizontal="centerContinuous" vertical="center" wrapText="1"/>
    </xf>
    <xf numFmtId="0" fontId="55" fillId="12" borderId="22" xfId="32" applyFont="1" applyFill="1" applyBorder="1" applyAlignment="1">
      <alignment horizontal="centerContinuous" vertical="center"/>
    </xf>
    <xf numFmtId="10" fontId="55" fillId="12" borderId="22" xfId="39" applyNumberFormat="1" applyFont="1" applyFill="1" applyBorder="1" applyAlignment="1" applyProtection="1">
      <alignment horizontal="centerContinuous" vertical="center"/>
    </xf>
    <xf numFmtId="174" fontId="55" fillId="12" borderId="35" xfId="2" applyNumberFormat="1" applyFont="1" applyFill="1" applyBorder="1" applyAlignment="1" applyProtection="1">
      <alignment horizontal="center" vertical="center"/>
    </xf>
    <xf numFmtId="174" fontId="50" fillId="8" borderId="8" xfId="61" applyNumberFormat="1" applyFont="1" applyFill="1" applyBorder="1" applyAlignment="1">
      <alignment vertical="center"/>
    </xf>
    <xf numFmtId="37" fontId="44" fillId="8" borderId="6" xfId="32" applyNumberFormat="1" applyFont="1" applyFill="1" applyBorder="1" applyAlignment="1">
      <alignment vertical="center"/>
    </xf>
    <xf numFmtId="0" fontId="42" fillId="0" borderId="7" xfId="32" applyFont="1" applyBorder="1" applyAlignment="1">
      <alignment horizontal="center" vertical="center"/>
    </xf>
    <xf numFmtId="164" fontId="42" fillId="0" borderId="31" xfId="40" applyFont="1" applyFill="1" applyBorder="1" applyAlignment="1">
      <alignment horizontal="center" vertical="center" wrapText="1"/>
    </xf>
    <xf numFmtId="10" fontId="42" fillId="0" borderId="31" xfId="32" applyNumberFormat="1" applyFont="1" applyBorder="1" applyAlignment="1">
      <alignment horizontal="center" vertical="center" wrapText="1"/>
    </xf>
    <xf numFmtId="174" fontId="42" fillId="0" borderId="36" xfId="61" applyNumberFormat="1" applyFont="1" applyFill="1" applyBorder="1" applyAlignment="1">
      <alignment horizontal="center" vertical="center" wrapText="1"/>
    </xf>
    <xf numFmtId="174" fontId="46" fillId="10" borderId="8" xfId="61" applyNumberFormat="1" applyFont="1" applyFill="1" applyBorder="1" applyAlignment="1" applyProtection="1">
      <alignment horizontal="center" vertical="center"/>
    </xf>
    <xf numFmtId="164" fontId="42" fillId="0" borderId="33" xfId="40" applyFont="1" applyFill="1" applyBorder="1" applyAlignment="1">
      <alignment horizontal="center" vertical="center" wrapText="1"/>
    </xf>
    <xf numFmtId="37" fontId="41" fillId="10" borderId="14" xfId="32" applyNumberFormat="1" applyFont="1" applyFill="1" applyBorder="1" applyAlignment="1">
      <alignment horizontal="left" vertical="center"/>
    </xf>
    <xf numFmtId="37" fontId="41" fillId="10" borderId="0" xfId="32" applyNumberFormat="1" applyFont="1" applyFill="1" applyBorder="1" applyAlignment="1">
      <alignment horizontal="left" vertical="center"/>
    </xf>
    <xf numFmtId="9" fontId="41" fillId="10" borderId="37" xfId="6" applyFont="1" applyFill="1" applyBorder="1" applyAlignment="1" applyProtection="1">
      <alignment horizontal="center" vertical="center"/>
    </xf>
    <xf numFmtId="37" fontId="48" fillId="0" borderId="11" xfId="32" applyNumberFormat="1" applyFont="1" applyBorder="1" applyAlignment="1">
      <alignment horizontal="left" vertical="center"/>
    </xf>
    <xf numFmtId="37" fontId="48" fillId="0" borderId="7" xfId="32" applyNumberFormat="1" applyFont="1" applyBorder="1" applyAlignment="1">
      <alignment horizontal="left" vertical="center"/>
    </xf>
    <xf numFmtId="174" fontId="48" fillId="0" borderId="12" xfId="61" applyNumberFormat="1" applyFont="1" applyFill="1" applyBorder="1" applyAlignment="1" applyProtection="1">
      <alignment horizontal="center" vertical="center"/>
    </xf>
    <xf numFmtId="37" fontId="47" fillId="9" borderId="6" xfId="32" applyNumberFormat="1" applyFont="1" applyFill="1" applyBorder="1" applyAlignment="1">
      <alignment horizontal="left" vertical="center"/>
    </xf>
    <xf numFmtId="0" fontId="42" fillId="0" borderId="7" xfId="32" applyFont="1" applyBorder="1" applyAlignment="1">
      <alignment vertical="center"/>
    </xf>
    <xf numFmtId="165" fontId="42" fillId="0" borderId="7" xfId="36" applyFont="1" applyFill="1" applyBorder="1" applyAlignment="1">
      <alignment horizontal="center" vertical="center"/>
    </xf>
    <xf numFmtId="14" fontId="42" fillId="0" borderId="12" xfId="36" applyNumberFormat="1" applyFont="1" applyFill="1" applyBorder="1" applyAlignment="1">
      <alignment horizontal="center" vertical="center"/>
    </xf>
    <xf numFmtId="182" fontId="42" fillId="0" borderId="30" xfId="32" applyNumberFormat="1" applyFont="1" applyBorder="1" applyAlignment="1">
      <alignment horizontal="center" vertical="center"/>
    </xf>
    <xf numFmtId="177" fontId="42" fillId="0" borderId="39" xfId="40" applyNumberFormat="1" applyFont="1" applyFill="1" applyBorder="1" applyAlignment="1" applyProtection="1">
      <alignment horizontal="center" vertical="center"/>
    </xf>
    <xf numFmtId="0" fontId="42" fillId="3" borderId="29" xfId="32" applyFont="1" applyFill="1" applyBorder="1" applyAlignment="1">
      <alignment horizontal="center" vertical="center"/>
    </xf>
    <xf numFmtId="0" fontId="42" fillId="3" borderId="30" xfId="32" applyFont="1" applyFill="1" applyBorder="1" applyAlignment="1">
      <alignment horizontal="left" vertical="center" wrapText="1"/>
    </xf>
    <xf numFmtId="0" fontId="42" fillId="3" borderId="38" xfId="32" applyFont="1" applyFill="1" applyBorder="1" applyAlignment="1">
      <alignment horizontal="center" vertical="center"/>
    </xf>
    <xf numFmtId="0" fontId="42" fillId="3" borderId="39" xfId="32" applyFont="1" applyFill="1" applyBorder="1" applyAlignment="1">
      <alignment horizontal="left" vertical="center" wrapText="1"/>
    </xf>
    <xf numFmtId="0" fontId="42" fillId="3" borderId="40" xfId="32" applyFont="1" applyFill="1" applyBorder="1" applyAlignment="1">
      <alignment horizontal="center" vertical="center"/>
    </xf>
    <xf numFmtId="182" fontId="42" fillId="3" borderId="30" xfId="32" applyNumberFormat="1" applyFont="1" applyFill="1" applyBorder="1" applyAlignment="1">
      <alignment horizontal="center" vertical="center"/>
    </xf>
    <xf numFmtId="182" fontId="42" fillId="3" borderId="39" xfId="32" applyNumberFormat="1" applyFont="1" applyFill="1" applyBorder="1" applyAlignment="1">
      <alignment horizontal="center" vertical="center"/>
    </xf>
    <xf numFmtId="182" fontId="42" fillId="3" borderId="41" xfId="32" applyNumberFormat="1" applyFont="1" applyFill="1" applyBorder="1" applyAlignment="1">
      <alignment horizontal="center" vertical="center"/>
    </xf>
    <xf numFmtId="174" fontId="41" fillId="3" borderId="17" xfId="61" applyNumberFormat="1" applyFont="1" applyFill="1" applyBorder="1" applyAlignment="1" applyProtection="1">
      <alignment horizontal="center" vertical="center"/>
    </xf>
    <xf numFmtId="174" fontId="47" fillId="3" borderId="8" xfId="61" applyNumberFormat="1" applyFont="1" applyFill="1" applyBorder="1" applyAlignment="1" applyProtection="1">
      <alignment horizontal="center" vertical="center"/>
    </xf>
    <xf numFmtId="174" fontId="50" fillId="3" borderId="8" xfId="61" applyNumberFormat="1" applyFont="1" applyFill="1" applyBorder="1" applyAlignment="1">
      <alignment vertical="center"/>
    </xf>
    <xf numFmtId="174" fontId="42" fillId="0" borderId="0" xfId="61" applyNumberFormat="1" applyFont="1" applyFill="1" applyBorder="1" applyAlignment="1">
      <alignment vertical="center"/>
    </xf>
    <xf numFmtId="169" fontId="45" fillId="0" borderId="0" xfId="82" applyFont="1" applyFill="1" applyBorder="1" applyAlignment="1">
      <alignment horizontal="left" vertical="center"/>
    </xf>
    <xf numFmtId="181" fontId="54" fillId="0" borderId="0" xfId="2" applyNumberFormat="1" applyFont="1" applyFill="1" applyBorder="1" applyAlignment="1" applyProtection="1">
      <alignment horizontal="left" vertical="center"/>
      <protection locked="0"/>
    </xf>
    <xf numFmtId="0" fontId="56" fillId="0" borderId="14" xfId="0" applyFont="1" applyBorder="1" applyAlignment="1" applyProtection="1">
      <alignment horizontal="left" vertical="center"/>
      <protection locked="0"/>
    </xf>
    <xf numFmtId="0" fontId="57" fillId="0" borderId="14" xfId="13" applyFont="1" applyBorder="1" applyAlignment="1">
      <alignment horizontal="centerContinuous" vertical="center"/>
    </xf>
    <xf numFmtId="37" fontId="44" fillId="8" borderId="13" xfId="32" applyNumberFormat="1" applyFont="1" applyFill="1" applyBorder="1" applyAlignment="1">
      <alignment horizontal="center" vertical="center"/>
    </xf>
    <xf numFmtId="37" fontId="44" fillId="8" borderId="8" xfId="32" applyNumberFormat="1" applyFont="1" applyFill="1" applyBorder="1" applyAlignment="1">
      <alignment horizontal="center" vertical="center"/>
    </xf>
    <xf numFmtId="0" fontId="40" fillId="0" borderId="14" xfId="13" applyFont="1" applyBorder="1" applyAlignment="1" applyProtection="1">
      <alignment horizontal="center" vertical="center" wrapText="1"/>
      <protection locked="0"/>
    </xf>
    <xf numFmtId="0" fontId="40" fillId="0" borderId="0" xfId="13" applyFont="1" applyAlignment="1" applyProtection="1">
      <alignment horizontal="center" vertical="center" wrapText="1"/>
      <protection locked="0"/>
    </xf>
    <xf numFmtId="0" fontId="40" fillId="0" borderId="17" xfId="13" applyFont="1" applyBorder="1" applyAlignment="1" applyProtection="1">
      <alignment horizontal="center" vertical="center" wrapText="1"/>
      <protection locked="0"/>
    </xf>
    <xf numFmtId="0" fontId="42" fillId="0" borderId="9" xfId="9" applyFont="1" applyBorder="1" applyAlignment="1">
      <alignment horizontal="justify" vertical="center" wrapText="1"/>
    </xf>
    <xf numFmtId="0" fontId="42" fillId="0" borderId="1" xfId="9" applyFont="1" applyBorder="1" applyAlignment="1">
      <alignment horizontal="justify" vertical="center" wrapText="1"/>
    </xf>
    <xf numFmtId="0" fontId="42" fillId="0" borderId="10" xfId="9" applyFont="1" applyBorder="1" applyAlignment="1">
      <alignment horizontal="justify" vertical="center" wrapText="1"/>
    </xf>
    <xf numFmtId="0" fontId="42" fillId="0" borderId="14" xfId="9" applyFont="1" applyBorder="1" applyAlignment="1">
      <alignment horizontal="justify" vertical="center" wrapText="1"/>
    </xf>
    <xf numFmtId="0" fontId="42" fillId="0" borderId="0" xfId="9" applyFont="1" applyAlignment="1">
      <alignment horizontal="justify" vertical="center" wrapText="1"/>
    </xf>
    <xf numFmtId="0" fontId="42" fillId="0" borderId="17" xfId="9" applyFont="1" applyBorder="1" applyAlignment="1">
      <alignment horizontal="justify" vertical="center" wrapText="1"/>
    </xf>
    <xf numFmtId="37" fontId="47" fillId="10" borderId="2" xfId="32" applyNumberFormat="1" applyFont="1" applyFill="1" applyBorder="1" applyAlignment="1">
      <alignment horizontal="left" vertical="center"/>
    </xf>
    <xf numFmtId="37" fontId="41" fillId="10" borderId="24" xfId="32" applyNumberFormat="1" applyFont="1" applyFill="1" applyBorder="1" applyAlignment="1">
      <alignment horizontal="left" vertical="center"/>
    </xf>
    <xf numFmtId="37" fontId="41" fillId="10" borderId="15" xfId="32" applyNumberFormat="1" applyFont="1" applyFill="1" applyBorder="1" applyAlignment="1">
      <alignment horizontal="left" vertical="center"/>
    </xf>
    <xf numFmtId="37" fontId="44" fillId="10" borderId="24" xfId="32" applyNumberFormat="1" applyFont="1" applyFill="1" applyBorder="1" applyAlignment="1">
      <alignment horizontal="center" vertical="center"/>
    </xf>
    <xf numFmtId="37" fontId="44" fillId="10" borderId="15" xfId="32" applyNumberFormat="1" applyFont="1" applyFill="1" applyBorder="1" applyAlignment="1">
      <alignment horizontal="center" vertical="center"/>
    </xf>
    <xf numFmtId="37" fontId="41" fillId="10" borderId="6" xfId="32" applyNumberFormat="1" applyFont="1" applyFill="1" applyBorder="1" applyAlignment="1">
      <alignment horizontal="left" vertical="center"/>
    </xf>
    <xf numFmtId="37" fontId="41" fillId="10" borderId="13" xfId="32" applyNumberFormat="1" applyFont="1" applyFill="1" applyBorder="1" applyAlignment="1">
      <alignment horizontal="left" vertical="center"/>
    </xf>
    <xf numFmtId="37" fontId="46" fillId="10" borderId="6" xfId="32" applyNumberFormat="1" applyFont="1" applyFill="1" applyBorder="1" applyAlignment="1">
      <alignment horizontal="left" vertical="center"/>
    </xf>
    <xf numFmtId="37" fontId="46" fillId="10" borderId="13" xfId="32" applyNumberFormat="1" applyFont="1" applyFill="1" applyBorder="1" applyAlignment="1">
      <alignment horizontal="left" vertical="center"/>
    </xf>
    <xf numFmtId="37" fontId="44" fillId="9" borderId="13" xfId="32" applyNumberFormat="1" applyFont="1" applyFill="1" applyBorder="1" applyAlignment="1">
      <alignment horizontal="center" vertical="center"/>
    </xf>
    <xf numFmtId="37" fontId="44" fillId="10" borderId="6" xfId="32" applyNumberFormat="1" applyFont="1" applyFill="1" applyBorder="1" applyAlignment="1">
      <alignment horizontal="center" vertical="center"/>
    </xf>
    <xf numFmtId="37" fontId="44" fillId="10" borderId="13" xfId="32" applyNumberFormat="1" applyFont="1" applyFill="1" applyBorder="1" applyAlignment="1">
      <alignment horizontal="center" vertical="center"/>
    </xf>
    <xf numFmtId="37" fontId="46" fillId="10" borderId="6" xfId="32" applyNumberFormat="1" applyFont="1" applyFill="1" applyBorder="1" applyAlignment="1">
      <alignment horizontal="center" vertical="center"/>
    </xf>
    <xf numFmtId="37" fontId="46" fillId="10" borderId="13" xfId="32" applyNumberFormat="1" applyFont="1" applyFill="1" applyBorder="1" applyAlignment="1">
      <alignment horizontal="center" vertical="center"/>
    </xf>
    <xf numFmtId="37" fontId="47" fillId="9" borderId="6" xfId="32" applyNumberFormat="1" applyFont="1" applyFill="1" applyBorder="1" applyAlignment="1">
      <alignment horizontal="center" vertical="center"/>
    </xf>
    <xf numFmtId="37" fontId="47" fillId="9" borderId="13" xfId="32" applyNumberFormat="1" applyFont="1" applyFill="1" applyBorder="1" applyAlignment="1">
      <alignment horizontal="center" vertical="center"/>
    </xf>
    <xf numFmtId="37" fontId="47" fillId="9" borderId="8" xfId="32" applyNumberFormat="1" applyFont="1" applyFill="1" applyBorder="1" applyAlignment="1">
      <alignment horizontal="center" vertical="center"/>
    </xf>
    <xf numFmtId="0" fontId="20" fillId="5" borderId="2" xfId="10" applyFont="1" applyFill="1" applyBorder="1" applyAlignment="1" applyProtection="1">
      <alignment horizontal="center" vertical="center" wrapText="1"/>
      <protection hidden="1"/>
    </xf>
    <xf numFmtId="0" fontId="20" fillId="6" borderId="2" xfId="10" applyFont="1" applyFill="1" applyBorder="1" applyAlignment="1" applyProtection="1">
      <alignment horizontal="center" vertical="center" wrapText="1"/>
      <protection hidden="1"/>
    </xf>
    <xf numFmtId="0" fontId="20" fillId="7" borderId="2" xfId="10" applyFont="1" applyFill="1" applyBorder="1" applyAlignment="1" applyProtection="1">
      <alignment horizontal="center" vertical="center" wrapText="1"/>
      <protection hidden="1"/>
    </xf>
    <xf numFmtId="0" fontId="10" fillId="3" borderId="0" xfId="10" applyFill="1" applyAlignment="1" applyProtection="1">
      <alignment horizontal="center" vertical="center" wrapText="1"/>
      <protection hidden="1"/>
    </xf>
    <xf numFmtId="0" fontId="15" fillId="2" borderId="3" xfId="10" applyFont="1" applyFill="1" applyBorder="1" applyAlignment="1">
      <alignment horizontal="center"/>
    </xf>
    <xf numFmtId="0" fontId="15" fillId="2" borderId="4" xfId="10" applyFont="1" applyFill="1" applyBorder="1" applyAlignment="1">
      <alignment horizontal="center"/>
    </xf>
    <xf numFmtId="0" fontId="15" fillId="2" borderId="5" xfId="10" applyFont="1" applyFill="1" applyBorder="1" applyAlignment="1">
      <alignment horizontal="center"/>
    </xf>
    <xf numFmtId="0" fontId="10" fillId="3" borderId="0" xfId="10" applyFill="1" applyAlignment="1">
      <alignment horizontal="center"/>
    </xf>
    <xf numFmtId="172" fontId="16" fillId="3" borderId="2" xfId="10" applyNumberFormat="1" applyFont="1" applyFill="1" applyBorder="1" applyAlignment="1">
      <alignment horizontal="center"/>
    </xf>
    <xf numFmtId="0" fontId="15" fillId="3" borderId="9" xfId="10" applyFont="1" applyFill="1" applyBorder="1" applyAlignment="1">
      <alignment horizontal="center" vertical="center" wrapText="1"/>
    </xf>
    <xf numFmtId="0" fontId="15" fillId="3" borderId="1" xfId="10" applyFont="1" applyFill="1" applyBorder="1" applyAlignment="1">
      <alignment horizontal="center" vertical="center" wrapText="1"/>
    </xf>
    <xf numFmtId="0" fontId="15" fillId="3" borderId="10" xfId="10" applyFont="1" applyFill="1" applyBorder="1" applyAlignment="1">
      <alignment horizontal="center" vertical="center" wrapText="1"/>
    </xf>
    <xf numFmtId="0" fontId="15" fillId="3" borderId="11" xfId="10" applyFont="1" applyFill="1" applyBorder="1" applyAlignment="1">
      <alignment horizontal="center" vertical="center" wrapText="1"/>
    </xf>
    <xf numFmtId="0" fontId="15" fillId="3" borderId="7" xfId="10" applyFont="1" applyFill="1" applyBorder="1" applyAlignment="1">
      <alignment horizontal="center" vertical="center" wrapText="1"/>
    </xf>
    <xf numFmtId="0" fontId="15" fillId="3" borderId="12" xfId="10" applyFont="1" applyFill="1" applyBorder="1" applyAlignment="1">
      <alignment horizontal="center" vertical="center" wrapText="1"/>
    </xf>
    <xf numFmtId="0" fontId="20" fillId="2" borderId="2" xfId="10" applyFont="1" applyFill="1" applyBorder="1" applyAlignment="1" applyProtection="1">
      <alignment horizontal="center" vertical="center"/>
      <protection hidden="1"/>
    </xf>
    <xf numFmtId="0" fontId="20" fillId="4" borderId="2" xfId="10" applyFont="1" applyFill="1" applyBorder="1" applyAlignment="1" applyProtection="1">
      <alignment horizontal="center" vertical="center" wrapText="1"/>
      <protection hidden="1"/>
    </xf>
  </cellXfs>
  <cellStyles count="162">
    <cellStyle name="Millares" xfId="161" builtinId="3"/>
    <cellStyle name="Millares [0] 2" xfId="29" xr:uid="{00000000-0005-0000-0000-000001000000}"/>
    <cellStyle name="Millares [0] 3" xfId="72" xr:uid="{00000000-0005-0000-0000-000002000000}"/>
    <cellStyle name="Millares [0] 4" xfId="107" xr:uid="{00000000-0005-0000-0000-000003000000}"/>
    <cellStyle name="Millares [0] 5" xfId="137" xr:uid="{00000000-0005-0000-0000-000004000000}"/>
    <cellStyle name="Millares 10" xfId="119" xr:uid="{00000000-0005-0000-0000-000005000000}"/>
    <cellStyle name="Millares 11" xfId="135" xr:uid="{00000000-0005-0000-0000-000006000000}"/>
    <cellStyle name="Millares 12" xfId="146" xr:uid="{00000000-0005-0000-0000-000007000000}"/>
    <cellStyle name="Millares 128" xfId="61" xr:uid="{00000000-0005-0000-0000-000008000000}"/>
    <cellStyle name="Millares 128 2" xfId="109" xr:uid="{00000000-0005-0000-0000-000009000000}"/>
    <cellStyle name="Millares 128 3" xfId="141" xr:uid="{00000000-0005-0000-0000-00000A000000}"/>
    <cellStyle name="Millares 13" xfId="134" xr:uid="{00000000-0005-0000-0000-00000B000000}"/>
    <cellStyle name="Millares 14" xfId="149" xr:uid="{00000000-0005-0000-0000-00000C000000}"/>
    <cellStyle name="Millares 15" xfId="148" xr:uid="{00000000-0005-0000-0000-00000D000000}"/>
    <cellStyle name="Millares 16" xfId="142" xr:uid="{00000000-0005-0000-0000-00000E000000}"/>
    <cellStyle name="Millares 17" xfId="156" xr:uid="{00000000-0005-0000-0000-00000F000000}"/>
    <cellStyle name="Millares 18" xfId="150" xr:uid="{00000000-0005-0000-0000-000010000000}"/>
    <cellStyle name="Millares 19" xfId="152" xr:uid="{00000000-0005-0000-0000-000011000000}"/>
    <cellStyle name="Millares 2" xfId="1" xr:uid="{00000000-0005-0000-0000-000012000000}"/>
    <cellStyle name="Millares 2 2" xfId="11" xr:uid="{00000000-0005-0000-0000-000013000000}"/>
    <cellStyle name="Millares 2 3" xfId="31" xr:uid="{00000000-0005-0000-0000-000014000000}"/>
    <cellStyle name="Millares 2 4" xfId="33" xr:uid="{00000000-0005-0000-0000-000015000000}"/>
    <cellStyle name="Millares 2 5" xfId="69" xr:uid="{00000000-0005-0000-0000-000016000000}"/>
    <cellStyle name="Millares 2 5 2" xfId="82" xr:uid="{00000000-0005-0000-0000-000017000000}"/>
    <cellStyle name="Millares 2 5 4" xfId="70" xr:uid="{00000000-0005-0000-0000-000018000000}"/>
    <cellStyle name="Millares 2 5 4 2" xfId="83" xr:uid="{00000000-0005-0000-0000-000019000000}"/>
    <cellStyle name="Millares 2 5 4 3" xfId="112" xr:uid="{00000000-0005-0000-0000-00001A000000}"/>
    <cellStyle name="Millares 2 5 4 4" xfId="145" xr:uid="{00000000-0005-0000-0000-00001B000000}"/>
    <cellStyle name="Millares 2 6" xfId="91" xr:uid="{00000000-0005-0000-0000-00001C000000}"/>
    <cellStyle name="Millares 2 7" xfId="123" xr:uid="{00000000-0005-0000-0000-00001D000000}"/>
    <cellStyle name="Millares 2 77" xfId="57" xr:uid="{00000000-0005-0000-0000-00001E000000}"/>
    <cellStyle name="Millares 2 77 2" xfId="78" xr:uid="{00000000-0005-0000-0000-00001F000000}"/>
    <cellStyle name="Millares 2 77 3" xfId="111" xr:uid="{00000000-0005-0000-0000-000020000000}"/>
    <cellStyle name="Millares 2 77 4" xfId="144" xr:uid="{00000000-0005-0000-0000-000021000000}"/>
    <cellStyle name="Millares 20" xfId="138" xr:uid="{00000000-0005-0000-0000-000022000000}"/>
    <cellStyle name="Millares 21" xfId="157" xr:uid="{00000000-0005-0000-0000-000023000000}"/>
    <cellStyle name="Millares 22" xfId="160" xr:uid="{00000000-0005-0000-0000-000024000000}"/>
    <cellStyle name="Millares 3" xfId="30" xr:uid="{00000000-0005-0000-0000-000025000000}"/>
    <cellStyle name="Millares 3 10" xfId="68" xr:uid="{00000000-0005-0000-0000-000026000000}"/>
    <cellStyle name="Millares 3 2" xfId="45" xr:uid="{00000000-0005-0000-0000-000027000000}"/>
    <cellStyle name="Millares 3 3" xfId="76" xr:uid="{00000000-0005-0000-0000-000028000000}"/>
    <cellStyle name="Millares 3 4" xfId="99" xr:uid="{00000000-0005-0000-0000-000029000000}"/>
    <cellStyle name="Millares 3 5" xfId="130" xr:uid="{00000000-0005-0000-0000-00002A000000}"/>
    <cellStyle name="Millares 4" xfId="38" xr:uid="{00000000-0005-0000-0000-00002B000000}"/>
    <cellStyle name="Millares 4 2" xfId="102" xr:uid="{00000000-0005-0000-0000-00002C000000}"/>
    <cellStyle name="Millares 4 3" xfId="133" xr:uid="{00000000-0005-0000-0000-00002D000000}"/>
    <cellStyle name="Millares 5" xfId="55" xr:uid="{00000000-0005-0000-0000-00002E000000}"/>
    <cellStyle name="Millares 6" xfId="105" xr:uid="{00000000-0005-0000-0000-00002F000000}"/>
    <cellStyle name="Millares 7" xfId="114" xr:uid="{00000000-0005-0000-0000-000030000000}"/>
    <cellStyle name="Millares 8" xfId="117" xr:uid="{00000000-0005-0000-0000-000031000000}"/>
    <cellStyle name="Millares 9" xfId="118" xr:uid="{00000000-0005-0000-0000-000032000000}"/>
    <cellStyle name="Moneda" xfId="2" builtinId="4"/>
    <cellStyle name="Moneda [0] 2" xfId="19" xr:uid="{00000000-0005-0000-0000-000034000000}"/>
    <cellStyle name="Moneda [0] 2 2" xfId="54" xr:uid="{00000000-0005-0000-0000-000035000000}"/>
    <cellStyle name="Moneda [0] 2 3" xfId="92" xr:uid="{00000000-0005-0000-0000-000036000000}"/>
    <cellStyle name="Moneda [0] 2 4" xfId="124" xr:uid="{00000000-0005-0000-0000-000037000000}"/>
    <cellStyle name="Moneda [0] 3" xfId="40" xr:uid="{00000000-0005-0000-0000-000038000000}"/>
    <cellStyle name="Moneda [0] 3 2" xfId="104" xr:uid="{00000000-0005-0000-0000-000039000000}"/>
    <cellStyle name="Moneda [0] 4" xfId="49" xr:uid="{00000000-0005-0000-0000-00003A000000}"/>
    <cellStyle name="Moneda [0] 4 2" xfId="89" xr:uid="{00000000-0005-0000-0000-00003B000000}"/>
    <cellStyle name="Moneda [0] 5" xfId="52" xr:uid="{00000000-0005-0000-0000-00003C000000}"/>
    <cellStyle name="Moneda [0] 6" xfId="129" xr:uid="{00000000-0005-0000-0000-00003D000000}"/>
    <cellStyle name="Moneda [0] 7" xfId="64" xr:uid="{00000000-0005-0000-0000-00003E000000}"/>
    <cellStyle name="Moneda [0] 7 2" xfId="110" xr:uid="{00000000-0005-0000-0000-00003F000000}"/>
    <cellStyle name="Moneda 10" xfId="60" xr:uid="{00000000-0005-0000-0000-000040000000}"/>
    <cellStyle name="Moneda 10 2" xfId="79" xr:uid="{00000000-0005-0000-0000-000041000000}"/>
    <cellStyle name="Moneda 11" xfId="108" xr:uid="{00000000-0005-0000-0000-000042000000}"/>
    <cellStyle name="Moneda 12" xfId="136" xr:uid="{00000000-0005-0000-0000-000043000000}"/>
    <cellStyle name="Moneda 13" xfId="147" xr:uid="{00000000-0005-0000-0000-000044000000}"/>
    <cellStyle name="Moneda 14" xfId="140" xr:uid="{00000000-0005-0000-0000-000045000000}"/>
    <cellStyle name="Moneda 15" xfId="131" xr:uid="{00000000-0005-0000-0000-000046000000}"/>
    <cellStyle name="Moneda 16" xfId="154" xr:uid="{00000000-0005-0000-0000-000047000000}"/>
    <cellStyle name="Moneda 17" xfId="143" xr:uid="{00000000-0005-0000-0000-000048000000}"/>
    <cellStyle name="Moneda 18" xfId="151" xr:uid="{00000000-0005-0000-0000-000049000000}"/>
    <cellStyle name="Moneda 19" xfId="155" xr:uid="{00000000-0005-0000-0000-00004A000000}"/>
    <cellStyle name="Moneda 2" xfId="3" xr:uid="{00000000-0005-0000-0000-00004B000000}"/>
    <cellStyle name="Moneda 2 2" xfId="12" xr:uid="{00000000-0005-0000-0000-00004C000000}"/>
    <cellStyle name="Moneda 2 3" xfId="100" xr:uid="{00000000-0005-0000-0000-00004D000000}"/>
    <cellStyle name="Moneda 2 4" xfId="53" xr:uid="{00000000-0005-0000-0000-00004E000000}"/>
    <cellStyle name="Moneda 2 4 2" xfId="77" xr:uid="{00000000-0005-0000-0000-00004F000000}"/>
    <cellStyle name="Moneda 2 4 2 2" xfId="86" xr:uid="{00000000-0005-0000-0000-000050000000}"/>
    <cellStyle name="Moneda 2 4 3" xfId="98" xr:uid="{00000000-0005-0000-0000-000051000000}"/>
    <cellStyle name="Moneda 2 4 4" xfId="128" xr:uid="{00000000-0005-0000-0000-000052000000}"/>
    <cellStyle name="Moneda 20" xfId="153" xr:uid="{00000000-0005-0000-0000-000053000000}"/>
    <cellStyle name="Moneda 21" xfId="158" xr:uid="{00000000-0005-0000-0000-000054000000}"/>
    <cellStyle name="Moneda 22" xfId="159" xr:uid="{00000000-0005-0000-0000-000055000000}"/>
    <cellStyle name="Moneda 23" xfId="132" xr:uid="{00000000-0005-0000-0000-000056000000}"/>
    <cellStyle name="Moneda 25" xfId="50" xr:uid="{00000000-0005-0000-0000-000057000000}"/>
    <cellStyle name="Moneda 3" xfId="25" xr:uid="{00000000-0005-0000-0000-000058000000}"/>
    <cellStyle name="Moneda 3 2" xfId="36" xr:uid="{00000000-0005-0000-0000-000059000000}"/>
    <cellStyle name="Moneda 3 3" xfId="103" xr:uid="{00000000-0005-0000-0000-00005A000000}"/>
    <cellStyle name="Moneda 3 7" xfId="59" xr:uid="{00000000-0005-0000-0000-00005B000000}"/>
    <cellStyle name="Moneda 4" xfId="37" xr:uid="{00000000-0005-0000-0000-00005C000000}"/>
    <cellStyle name="Moneda 5" xfId="56" xr:uid="{00000000-0005-0000-0000-00005D000000}"/>
    <cellStyle name="Moneda 6" xfId="106" xr:uid="{00000000-0005-0000-0000-00005E000000}"/>
    <cellStyle name="Moneda 7" xfId="115" xr:uid="{00000000-0005-0000-0000-00005F000000}"/>
    <cellStyle name="Moneda 8" xfId="116" xr:uid="{00000000-0005-0000-0000-000060000000}"/>
    <cellStyle name="Moneda 9" xfId="113" xr:uid="{00000000-0005-0000-0000-000061000000}"/>
    <cellStyle name="Normal" xfId="0" builtinId="0"/>
    <cellStyle name="Normal 10" xfId="95" xr:uid="{00000000-0005-0000-0000-000063000000}"/>
    <cellStyle name="Normal 10 10" xfId="62" xr:uid="{00000000-0005-0000-0000-000064000000}"/>
    <cellStyle name="Normal 10 2" xfId="20" xr:uid="{00000000-0005-0000-0000-000065000000}"/>
    <cellStyle name="Normal 11" xfId="120" xr:uid="{00000000-0005-0000-0000-000066000000}"/>
    <cellStyle name="Normal 2" xfId="9" xr:uid="{00000000-0005-0000-0000-000067000000}"/>
    <cellStyle name="Normal 2 2" xfId="4" xr:uid="{00000000-0005-0000-0000-000068000000}"/>
    <cellStyle name="Normal 2 2 2" xfId="13" xr:uid="{00000000-0005-0000-0000-000069000000}"/>
    <cellStyle name="Normal 2 2 3" xfId="28" xr:uid="{00000000-0005-0000-0000-00006A000000}"/>
    <cellStyle name="Normal 2 2 4" xfId="34" xr:uid="{00000000-0005-0000-0000-00006B000000}"/>
    <cellStyle name="Normal 2 3" xfId="44" xr:uid="{00000000-0005-0000-0000-00006C000000}"/>
    <cellStyle name="Normal 2 3 2" xfId="67" xr:uid="{00000000-0005-0000-0000-00006D000000}"/>
    <cellStyle name="Normal 2 4" xfId="90" xr:uid="{00000000-0005-0000-0000-00006E000000}"/>
    <cellStyle name="Normal 2 5" xfId="122" xr:uid="{00000000-0005-0000-0000-00006F000000}"/>
    <cellStyle name="Normal 3" xfId="8" xr:uid="{00000000-0005-0000-0000-000070000000}"/>
    <cellStyle name="Normal 3 10" xfId="65" xr:uid="{00000000-0005-0000-0000-000071000000}"/>
    <cellStyle name="Normal 3 10 2" xfId="81" xr:uid="{00000000-0005-0000-0000-000072000000}"/>
    <cellStyle name="Normal 3 2" xfId="41" xr:uid="{00000000-0005-0000-0000-000073000000}"/>
    <cellStyle name="Normal 3 3" xfId="51" xr:uid="{00000000-0005-0000-0000-000074000000}"/>
    <cellStyle name="Normal 3 4" xfId="24" xr:uid="{00000000-0005-0000-0000-000075000000}"/>
    <cellStyle name="Normal 3 4 2" xfId="74" xr:uid="{00000000-0005-0000-0000-000076000000}"/>
    <cellStyle name="Normal 3 4 2 2" xfId="84" xr:uid="{00000000-0005-0000-0000-000077000000}"/>
    <cellStyle name="Normal 3 4 3" xfId="96" xr:uid="{00000000-0005-0000-0000-000078000000}"/>
    <cellStyle name="Normal 3 4 4" xfId="126" xr:uid="{00000000-0005-0000-0000-000079000000}"/>
    <cellStyle name="Normal 3 5" xfId="71" xr:uid="{00000000-0005-0000-0000-00007A000000}"/>
    <cellStyle name="Normal 3 5 2" xfId="80" xr:uid="{00000000-0005-0000-0000-00007B000000}"/>
    <cellStyle name="Normal 3 6" xfId="94" xr:uid="{00000000-0005-0000-0000-00007C000000}"/>
    <cellStyle name="Normal 3 7" xfId="125" xr:uid="{00000000-0005-0000-0000-00007D000000}"/>
    <cellStyle name="Normal 31" xfId="58" xr:uid="{00000000-0005-0000-0000-00007E000000}"/>
    <cellStyle name="Normal 4" xfId="5" xr:uid="{00000000-0005-0000-0000-00007F000000}"/>
    <cellStyle name="Normal 4 2" xfId="14" xr:uid="{00000000-0005-0000-0000-000080000000}"/>
    <cellStyle name="Normal 5" xfId="10" xr:uid="{00000000-0005-0000-0000-000081000000}"/>
    <cellStyle name="Normal 5 2" xfId="16" xr:uid="{00000000-0005-0000-0000-000082000000}"/>
    <cellStyle name="Normal 5 2 2" xfId="18" xr:uid="{00000000-0005-0000-0000-000083000000}"/>
    <cellStyle name="Normal 5 2 3" xfId="22" xr:uid="{00000000-0005-0000-0000-000084000000}"/>
    <cellStyle name="Normal 5 3" xfId="17" xr:uid="{00000000-0005-0000-0000-000085000000}"/>
    <cellStyle name="Normal 5 4" xfId="21" xr:uid="{00000000-0005-0000-0000-000086000000}"/>
    <cellStyle name="Normal 6" xfId="23" xr:uid="{00000000-0005-0000-0000-000087000000}"/>
    <cellStyle name="Normal 6 2" xfId="26" xr:uid="{00000000-0005-0000-0000-000088000000}"/>
    <cellStyle name="Normal 7" xfId="27" xr:uid="{00000000-0005-0000-0000-000089000000}"/>
    <cellStyle name="Normal 8" xfId="35" xr:uid="{00000000-0005-0000-0000-00008A000000}"/>
    <cellStyle name="Normal 9" xfId="46" xr:uid="{00000000-0005-0000-0000-00008B000000}"/>
    <cellStyle name="Normal 9 2" xfId="87" xr:uid="{00000000-0005-0000-0000-00008C000000}"/>
    <cellStyle name="Normal_Libro1" xfId="32" xr:uid="{00000000-0005-0000-0000-00008D000000}"/>
    <cellStyle name="Porcentaje" xfId="6" builtinId="5"/>
    <cellStyle name="Porcentaje 2" xfId="7" xr:uid="{00000000-0005-0000-0000-00008F000000}"/>
    <cellStyle name="Porcentaje 2 2" xfId="15" xr:uid="{00000000-0005-0000-0000-000090000000}"/>
    <cellStyle name="Porcentaje 2 4" xfId="97" xr:uid="{00000000-0005-0000-0000-000091000000}"/>
    <cellStyle name="Porcentaje 2 4 2" xfId="75" xr:uid="{00000000-0005-0000-0000-000092000000}"/>
    <cellStyle name="Porcentaje 2 4 2 2" xfId="85" xr:uid="{00000000-0005-0000-0000-000093000000}"/>
    <cellStyle name="Porcentaje 2 4 3" xfId="127" xr:uid="{00000000-0005-0000-0000-000094000000}"/>
    <cellStyle name="Porcentaje 3" xfId="39" xr:uid="{00000000-0005-0000-0000-000095000000}"/>
    <cellStyle name="Porcentaje 3 2" xfId="48" xr:uid="{00000000-0005-0000-0000-000096000000}"/>
    <cellStyle name="Porcentaje 3 3" xfId="73" xr:uid="{00000000-0005-0000-0000-000097000000}"/>
    <cellStyle name="Porcentaje 4" xfId="47" xr:uid="{00000000-0005-0000-0000-000098000000}"/>
    <cellStyle name="Porcentaje 4 2" xfId="88" xr:uid="{00000000-0005-0000-0000-000099000000}"/>
    <cellStyle name="Porcentaje 4 3" xfId="139" xr:uid="{00000000-0005-0000-0000-00009A000000}"/>
    <cellStyle name="Porcentaje 5" xfId="63" xr:uid="{00000000-0005-0000-0000-00009B000000}"/>
    <cellStyle name="Porcentaje 6" xfId="121" xr:uid="{00000000-0005-0000-0000-00009C000000}"/>
    <cellStyle name="Porcentual 2" xfId="42" xr:uid="{00000000-0005-0000-0000-00009D000000}"/>
    <cellStyle name="Porcentual 2 2" xfId="101" xr:uid="{00000000-0005-0000-0000-00009E000000}"/>
    <cellStyle name="Porcentual 2 3" xfId="93" xr:uid="{00000000-0005-0000-0000-00009F000000}"/>
    <cellStyle name="Porcentual 2 5" xfId="66" xr:uid="{00000000-0005-0000-0000-0000A0000000}"/>
    <cellStyle name="Porcentual_AIU 2008 SESAC JULIO 42" xfId="43" xr:uid="{00000000-0005-0000-0000-0000A1000000}"/>
  </cellStyles>
  <dxfs count="0"/>
  <tableStyles count="0" defaultTableStyle="TableStyleMedium2" defaultPivotStyle="PivotStyleLight16"/>
  <colors>
    <mruColors>
      <color rgb="FFEAEAEA"/>
      <color rgb="FFDDDDDD"/>
      <color rgb="FF3366FF"/>
      <color rgb="FF65FA1A"/>
      <color rgb="FF3333FF"/>
      <color rgb="FFFFE389"/>
      <color rgb="FFCBF4A2"/>
      <color rgb="FFA50021"/>
      <color rgb="FFFFDB69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BSERVER/Documents/CONTRATOS/2012/FONADE/CONTRATO%20No.%202122228%20DE%202012/ESTUDIOS%20Y%20DISE&#209;OS/COPIA%20TOTAL%2025%20JUNIO%202013/15507_Otanche-Boyac&#225;/12_15507_PRE/130226%20Presupuesto%20Otanch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Solanyi/Desktop/Casa%20de%20mayores/2.%20Procesados/3.%20Memorias%20de%20calculo/02%20PPTO%20XXX%20Arq%20XX-XX-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Documentos/06%20Back%20Up%20USPEC/02%20Ppto%20en%20revisi&#243;n%20Cupos/2019.05.08%20Ppto%20ERON%20Renacimiento/2019.06.30%20Ppto%20ERON%20Renacimiento_Etapas_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Solanyi/Desktop/2016.08.19%20Entrega%20Full/Ppto%20Ubaque%20Cant%20Arq%2011-ENE-1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PERSONAL/Dropbox/PRESP/201504-CPRD0022014-FINDETER/ANALISIS%20DE%20PRECIOS%20(Mao)%202014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Ingenier&#237;a\004.%20IDCN%20Sas\038.%20Centro%20Bella%20Flor\Descargas\18-10-19%20AN&#193;LISIS%20AIU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3/Proyectos_Inversion/Users/arqcl/Documents/USPEC/2021/01-BD_2021/2018.04.04%20Memorias%20Calcul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pto-05/PPTO%20EDICION/ENA/ABS/Numeros-ABS-ENA/Speed-Zone-CLAUDIA%20MENDEZ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3/proyectos_inversion/Users/Solanyi/Documents/06%20Back%20Up%20USPEC/01%20Ppto%20base/2016.10.03%20PPTO%20FTO%20BASE%20-%20Valore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14_04_Presupuesto%20Iles%20v2.0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BSERVER/Documents/Documents/CONTRATOS/2012/FONADE/CONTRATO%20No.%202122228%20DE%202012/ESTUDIOS%20Y%20DISE&#209;OS/COPIA%20TOTAL%2025%20JUNIO%202013/15507_Otanche-Boyac&#225;/12_15507_PRE/130226%20Presupuesto%20Otanche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OBRAS%20PUBLICAS%202006/ACUEDUCTOS/OTROS%20ACUEDUCTOS/PROYECTO%20SANTIAGO%20POBRE/Archivos%201/CAROLINA/OBRAS%202001/VIA%20AEROPUERTO/PRESP.VIA%20AEROPUER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jeroboan%20ramirez/Users/HP/Downloads/2015.11.30%20PPTO%20FTO%20BASE%20-%20Valores%20(3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LILIAN~1/AppData/Local/Temp/Rar$DIa0.034/AMV%20COR%20G2%20No%203444/COMPARTIR/COTIZACIONES%202010/ADM%20VIAL%2003%20-%20CORDOBA/ESTADO%20DE%20RED/2103mar%2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Hernan/Downloads/PRESUPUESTO%20%20COMPLEJO%20ACUATICO%20FINAL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Claudia%20Ramirez/Documents/2015_USPEC/2015.11.13%20Evaluaci&#243;n%20Ofertas%20SA-MC-045-2015/2015.11.18%20Compil.%20Eval.%20ofertas%20econ&#243;m.%20SA-MC-045-2015%20CMRI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3/proyectos_inversion/Users/arqcl/Documents/USPEC/2020/Giron%20e%20Ipiales/Electrico%20Giron%20e%20Ipiales/2020.09.18%20PPTO%20GIRON%20IPIALES%20OBRAS%20COMPLEMENTARIAS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Ppto-05/PPTO%20EDICION/TALLER%20PPTO/PROYECTOS/BERNARDO%20JARAMILLO/02%20BERNARDO%20JARAMILLO%2020090721/0-Est%20calculos%20v1.00%20-%20IED%20BJ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70.20/solanyi%20robles/Users/Solanyi/Desktop/2016.08.19%20Entrega%20Full/01%20PPTO%20Ubaque%20Est%2011-ENE-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danielmunarmora/Desktop/C:/Users/danielmunarmora/Desktop/Interventoriamantenimiento%20gene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R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\Users\ANDRES FELIPE MUÑOZ\Down"/>
      <sheetName val="AIU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\E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DEF"/>
      <sheetName val="PUERTAS"/>
      <sheetName val="AREAS"/>
      <sheetName val="MUROS"/>
      <sheetName val="VENTANAS"/>
      <sheetName val="BARANDAS"/>
      <sheetName val="APARATOS"/>
      <sheetName val="OTROS"/>
      <sheetName val="VARIOS"/>
      <sheetName val="Nivel Interv."/>
      <sheetName val="Profesionales"/>
    </sheetNames>
    <sheetDataSet>
      <sheetData sheetId="0">
        <row r="13">
          <cell r="D13" t="str">
            <v>Arena</v>
          </cell>
        </row>
        <row r="65">
          <cell r="D65" t="str">
            <v>Tablón cuarto 26</v>
          </cell>
        </row>
        <row r="66">
          <cell r="D66" t="str">
            <v>Zócalo de granito vibroprensado</v>
          </cell>
        </row>
        <row r="67">
          <cell r="D67" t="str">
            <v>Granito pulido</v>
          </cell>
        </row>
        <row r="68">
          <cell r="D68" t="str">
            <v>Media caña en granito pulido</v>
          </cell>
        </row>
        <row r="69">
          <cell r="D69" t="str">
            <v>Gravilla lavada</v>
          </cell>
        </row>
        <row r="70">
          <cell r="D70" t="str">
            <v>Media caña en gravilla lavada</v>
          </cell>
        </row>
        <row r="71">
          <cell r="D71" t="str">
            <v>Vinisol 3 mm</v>
          </cell>
        </row>
        <row r="72">
          <cell r="D72" t="str">
            <v>Emeflex alto tráfico</v>
          </cell>
        </row>
        <row r="73">
          <cell r="D73" t="str">
            <v>Cedro</v>
          </cell>
        </row>
        <row r="74">
          <cell r="D74" t="str">
            <v>Media caña en mortero</v>
          </cell>
        </row>
        <row r="75">
          <cell r="D75" t="str">
            <v>Media caña en concreto esmaltado</v>
          </cell>
        </row>
        <row r="76">
          <cell r="D76" t="str">
            <v>Deck madera teca</v>
          </cell>
        </row>
        <row r="77">
          <cell r="D77" t="str">
            <v>Otro (por definir en lista despleg.)</v>
          </cell>
        </row>
        <row r="84">
          <cell r="D84" t="str">
            <v>Fachada</v>
          </cell>
        </row>
        <row r="85">
          <cell r="D85" t="str">
            <v>Interior de baños</v>
          </cell>
        </row>
        <row r="86">
          <cell r="D86" t="str">
            <v>Interior otros espacios</v>
          </cell>
        </row>
        <row r="93">
          <cell r="D93" t="str">
            <v>Bordillo h=0.17m</v>
          </cell>
        </row>
        <row r="94">
          <cell r="D94" t="str">
            <v>Bordillo en concreto m doble</v>
          </cell>
        </row>
        <row r="95">
          <cell r="D95" t="str">
            <v>Hilada parada</v>
          </cell>
        </row>
        <row r="103">
          <cell r="D103" t="str">
            <v>Alfajía en concreto</v>
          </cell>
        </row>
        <row r="104">
          <cell r="D104" t="str">
            <v>Hilada parada</v>
          </cell>
        </row>
        <row r="105">
          <cell r="D105" t="str">
            <v>Viga cinta h=0.10m</v>
          </cell>
        </row>
        <row r="113">
          <cell r="D113" t="str">
            <v>Bloque en concreto tipo INDURAL</v>
          </cell>
        </row>
        <row r="114">
          <cell r="D114" t="str">
            <v>Bloque en concreto tipo KREATO</v>
          </cell>
        </row>
        <row r="115">
          <cell r="D115" t="str">
            <v>Bloque de arcilla hueco</v>
          </cell>
        </row>
        <row r="116">
          <cell r="D116" t="str">
            <v>Concreto estructural</v>
          </cell>
        </row>
        <row r="117">
          <cell r="D117" t="str">
            <v>Piedra natural</v>
          </cell>
        </row>
        <row r="118">
          <cell r="D118" t="str">
            <v>Calados en concreto</v>
          </cell>
        </row>
        <row r="119">
          <cell r="D119" t="str">
            <v>Ladrillo portante prensado</v>
          </cell>
        </row>
        <row r="120">
          <cell r="D120" t="str">
            <v>Ladrillo portante trefilado</v>
          </cell>
        </row>
        <row r="121">
          <cell r="D121" t="str">
            <v>Muro calado</v>
          </cell>
        </row>
        <row r="122">
          <cell r="D122" t="str">
            <v>Otro (por definir en lista despleg.)</v>
          </cell>
        </row>
        <row r="161">
          <cell r="D161" t="str">
            <v>Pañete taludes</v>
          </cell>
        </row>
        <row r="162">
          <cell r="D162" t="str">
            <v>Pañete impermeabilizado integral</v>
          </cell>
        </row>
        <row r="163">
          <cell r="D163" t="str">
            <v>Pañete liso interior</v>
          </cell>
        </row>
        <row r="164">
          <cell r="D164" t="str">
            <v>Pañete liso exterior</v>
          </cell>
        </row>
        <row r="165">
          <cell r="D165" t="str">
            <v>Pañete liso bajo placa</v>
          </cell>
        </row>
        <row r="166">
          <cell r="D166" t="str">
            <v>Pañete liso bajo malla</v>
          </cell>
        </row>
        <row r="167">
          <cell r="D167" t="str">
            <v>Otro (por definir en lista despleg.)</v>
          </cell>
        </row>
        <row r="174">
          <cell r="D174" t="str">
            <v>Ladrillo de arcilla</v>
          </cell>
        </row>
        <row r="175">
          <cell r="D175" t="str">
            <v>Bloque de concreto</v>
          </cell>
        </row>
        <row r="176">
          <cell r="D176" t="str">
            <v>Cerámica de 20 x 20 Baños</v>
          </cell>
        </row>
        <row r="177">
          <cell r="D177" t="str">
            <v>Cerámica de 20 x 20 Aseo y basuras</v>
          </cell>
        </row>
        <row r="178">
          <cell r="D178" t="str">
            <v>Cerámica de 20 x 20 Cocinas</v>
          </cell>
        </row>
        <row r="179">
          <cell r="D179" t="str">
            <v>Cerámica de 30 x 30</v>
          </cell>
        </row>
        <row r="180">
          <cell r="D180" t="str">
            <v>Otro (por definir en lista despleg.)</v>
          </cell>
        </row>
        <row r="209">
          <cell r="D209">
            <v>0</v>
          </cell>
        </row>
        <row r="211">
          <cell r="D211" t="str">
            <v>Puerta ventana en lamina CR Cal.18 1m</v>
          </cell>
        </row>
        <row r="212">
          <cell r="D212" t="str">
            <v>Puerta ventana en lamina CR Cal.18 1 a 4m</v>
          </cell>
        </row>
        <row r="213">
          <cell r="D213" t="str">
            <v>Puerta ventana en lamina CR Cal.18 4 a 7m</v>
          </cell>
        </row>
        <row r="214">
          <cell r="D214" t="str">
            <v>Puerta en lamina con alma en vidrio CR Cal.18</v>
          </cell>
        </row>
        <row r="215">
          <cell r="D215" t="str">
            <v>Entam. CR Cal.18</v>
          </cell>
        </row>
        <row r="216">
          <cell r="D216" t="str">
            <v>Entablerada CR Cal.18</v>
          </cell>
        </row>
        <row r="217">
          <cell r="D217" t="str">
            <v>Entam. con mirilla en CR Cal.18</v>
          </cell>
        </row>
        <row r="218">
          <cell r="D218" t="str">
            <v>Entam. con rejilla en CR Cal.18</v>
          </cell>
        </row>
        <row r="219">
          <cell r="D219" t="str">
            <v>Corredera en CR Cal.18</v>
          </cell>
        </row>
        <row r="220">
          <cell r="D220" t="str">
            <v>Entam. con rejilla en CR Cal.18</v>
          </cell>
        </row>
        <row r="221">
          <cell r="D221" t="str">
            <v xml:space="preserve">Reja metalica </v>
          </cell>
        </row>
        <row r="222">
          <cell r="D222" t="str">
            <v>Reja pivotante con malla expandida  y lamina perforada</v>
          </cell>
        </row>
        <row r="227">
          <cell r="D227">
            <v>0</v>
          </cell>
        </row>
        <row r="229">
          <cell r="D229" t="str">
            <v>Cerrojo de seguridad</v>
          </cell>
        </row>
        <row r="230">
          <cell r="D230" t="str">
            <v>Cerradura antipánico</v>
          </cell>
        </row>
        <row r="231">
          <cell r="D231" t="str">
            <v>Cerradura de incrustar 19.1.13</v>
          </cell>
        </row>
        <row r="269">
          <cell r="D269" t="str">
            <v>Concreto</v>
          </cell>
        </row>
        <row r="285">
          <cell r="D285">
            <v>0</v>
          </cell>
        </row>
        <row r="286">
          <cell r="D286" t="str">
            <v>Concreto</v>
          </cell>
        </row>
        <row r="287">
          <cell r="D287" t="str">
            <v>Granito pulido</v>
          </cell>
        </row>
        <row r="288">
          <cell r="D288" t="str">
            <v>Gravilla lavada</v>
          </cell>
        </row>
        <row r="289">
          <cell r="D289" t="str">
            <v>Dilatación en concreto</v>
          </cell>
        </row>
        <row r="290">
          <cell r="D290" t="str">
            <v>Dilatación en ladrillo</v>
          </cell>
        </row>
        <row r="291">
          <cell r="D291" t="str">
            <v>Otro (por definir en lista despleg.)</v>
          </cell>
        </row>
        <row r="292">
          <cell r="D292">
            <v>0</v>
          </cell>
        </row>
        <row r="298">
          <cell r="D298" t="str">
            <v>Puerta-reja  alta pivotante con malla expandida CR y lamina perforada de acero negro</v>
          </cell>
        </row>
        <row r="299">
          <cell r="D299" t="str">
            <v>Reja metalica</v>
          </cell>
        </row>
        <row r="300">
          <cell r="D300" t="str">
            <v>Reja metalica alta</v>
          </cell>
        </row>
        <row r="301">
          <cell r="D301" t="str">
            <v>Batiente en lamina</v>
          </cell>
        </row>
        <row r="302">
          <cell r="D302" t="str">
            <v>Rejilla metalica</v>
          </cell>
        </row>
        <row r="303">
          <cell r="D303" t="str">
            <v>Reja metalica Caso 1</v>
          </cell>
        </row>
        <row r="304">
          <cell r="D304" t="str">
            <v>Reja metalica Caso 2</v>
          </cell>
        </row>
        <row r="305">
          <cell r="D305" t="str">
            <v>Reja metalica Caso 3</v>
          </cell>
        </row>
        <row r="306">
          <cell r="D306" t="str">
            <v>Reja metalica Caso 4</v>
          </cell>
        </row>
        <row r="307">
          <cell r="D307" t="str">
            <v>Reja metalica Caso 5</v>
          </cell>
        </row>
        <row r="308">
          <cell r="D308" t="str">
            <v>Reja metalica Caso 6</v>
          </cell>
        </row>
        <row r="309">
          <cell r="D309" t="str">
            <v>Reja metalica Caso 7</v>
          </cell>
        </row>
        <row r="459">
          <cell r="D459" t="str">
            <v>Ladrillo de arcilla</v>
          </cell>
        </row>
        <row r="460">
          <cell r="D460" t="str">
            <v>Concreto</v>
          </cell>
        </row>
        <row r="461">
          <cell r="D461" t="str">
            <v>Prefabricado de concreto</v>
          </cell>
        </row>
        <row r="462">
          <cell r="D462" t="str">
            <v>Aluminio</v>
          </cell>
        </row>
        <row r="463">
          <cell r="D463" t="str">
            <v>Otro (por definir en lista despleg.)</v>
          </cell>
        </row>
        <row r="482">
          <cell r="D482" t="str">
            <v>Metálica</v>
          </cell>
        </row>
        <row r="483">
          <cell r="D483" t="str">
            <v>Metálica Esc y Ram</v>
          </cell>
        </row>
        <row r="484">
          <cell r="D484" t="str">
            <v>Madera</v>
          </cell>
        </row>
        <row r="485">
          <cell r="D485" t="str">
            <v>Concreto visto</v>
          </cell>
        </row>
        <row r="486">
          <cell r="D486" t="str">
            <v>Ladrillo portante prensado</v>
          </cell>
        </row>
        <row r="487">
          <cell r="D487" t="str">
            <v>Calados en concreto</v>
          </cell>
        </row>
        <row r="488">
          <cell r="D488" t="str">
            <v>Calados en arcilla</v>
          </cell>
        </row>
        <row r="489">
          <cell r="D489" t="str">
            <v>Pasamanos metalico</v>
          </cell>
        </row>
        <row r="490">
          <cell r="D490" t="str">
            <v>Otro (por definir en lista despleg.)</v>
          </cell>
        </row>
        <row r="511">
          <cell r="D511" t="str">
            <v>Teja termoacustica tipo Metecno</v>
          </cell>
        </row>
        <row r="512">
          <cell r="D512" t="str">
            <v>Teja aluminio doble grafada</v>
          </cell>
        </row>
        <row r="513">
          <cell r="D513" t="str">
            <v>Teja Acesco tipo sandwich</v>
          </cell>
        </row>
        <row r="514">
          <cell r="D514" t="str">
            <v>Domo acrílico</v>
          </cell>
        </row>
        <row r="515">
          <cell r="D515" t="str">
            <v>Acrílico transparente 2 mm</v>
          </cell>
        </row>
        <row r="516">
          <cell r="D516" t="str">
            <v>Teja ondulada Crystacril</v>
          </cell>
        </row>
        <row r="517">
          <cell r="D517" t="str">
            <v>Teja Cindu</v>
          </cell>
        </row>
        <row r="518">
          <cell r="D518" t="str">
            <v>Gravilla suelta</v>
          </cell>
        </row>
        <row r="519">
          <cell r="D519" t="str">
            <v>Vegetación de jardinería</v>
          </cell>
        </row>
        <row r="520">
          <cell r="D520" t="str">
            <v>Prefabicados de proteccion cub</v>
          </cell>
        </row>
        <row r="521">
          <cell r="D521" t="str">
            <v>Tablon cuarto 26</v>
          </cell>
        </row>
        <row r="522">
          <cell r="D522" t="str">
            <v>Alistado para cubierta</v>
          </cell>
        </row>
        <row r="523">
          <cell r="D523" t="str">
            <v>Otro (por definir en lista despleg.)</v>
          </cell>
        </row>
        <row r="530">
          <cell r="D530" t="str">
            <v>Sanitario con fluxometro</v>
          </cell>
        </row>
        <row r="531">
          <cell r="D531" t="str">
            <v>Sanitario con fluxo. Discapacitados</v>
          </cell>
        </row>
        <row r="532">
          <cell r="D532" t="str">
            <v>Sanitario Infantil</v>
          </cell>
        </row>
        <row r="533">
          <cell r="D533" t="str">
            <v>Sanitario Tanque</v>
          </cell>
        </row>
        <row r="534">
          <cell r="D534" t="str">
            <v>Orinal Mediano</v>
          </cell>
        </row>
        <row r="535">
          <cell r="D535" t="str">
            <v>Orinal Infantil</v>
          </cell>
        </row>
        <row r="536">
          <cell r="D536" t="str">
            <v>Lavamanos de colgar</v>
          </cell>
        </row>
        <row r="537">
          <cell r="D537" t="str">
            <v>Lavamanos de incrustar</v>
          </cell>
        </row>
        <row r="538">
          <cell r="D538" t="str">
            <v>Lavamanos Metalico  Acero Inoxidable</v>
          </cell>
        </row>
        <row r="539">
          <cell r="D539" t="str">
            <v>Lavamanos discapacitados</v>
          </cell>
        </row>
        <row r="540">
          <cell r="D540" t="str">
            <v>Lavamanos Pedestal</v>
          </cell>
        </row>
        <row r="541">
          <cell r="D541" t="str">
            <v>Otro (por definir en lista despleg.)</v>
          </cell>
        </row>
        <row r="548">
          <cell r="D548" t="str">
            <v>Griferia Sanitario</v>
          </cell>
        </row>
        <row r="549">
          <cell r="D549" t="str">
            <v>Griferia Sanitario Tanque</v>
          </cell>
        </row>
        <row r="550">
          <cell r="D550" t="str">
            <v>Griferia Sanitario Minusvalido</v>
          </cell>
        </row>
        <row r="551">
          <cell r="D551" t="str">
            <v>Griferia Orinal</v>
          </cell>
        </row>
        <row r="552">
          <cell r="D552" t="str">
            <v>Griferia Lavamanos</v>
          </cell>
        </row>
        <row r="553">
          <cell r="D553" t="str">
            <v>Griferia Ducha</v>
          </cell>
        </row>
        <row r="554">
          <cell r="D554" t="str">
            <v>Otro (por definir en lista despleg.)</v>
          </cell>
        </row>
        <row r="561">
          <cell r="D561" t="str">
            <v>Dispensador papel</v>
          </cell>
        </row>
        <row r="562">
          <cell r="D562" t="str">
            <v>Dispensador toallas de papel</v>
          </cell>
        </row>
        <row r="563">
          <cell r="D563" t="str">
            <v>Dispensador jabon</v>
          </cell>
        </row>
        <row r="564">
          <cell r="D564" t="str">
            <v>Juego de Baño Of</v>
          </cell>
        </row>
        <row r="565">
          <cell r="D565" t="str">
            <v>Perchero</v>
          </cell>
        </row>
        <row r="566">
          <cell r="D566" t="str">
            <v>Secador</v>
          </cell>
        </row>
        <row r="567">
          <cell r="D567" t="str">
            <v>Barras minusvalidos</v>
          </cell>
        </row>
        <row r="568">
          <cell r="D568" t="str">
            <v>Otro (por definir en lista despleg.)</v>
          </cell>
        </row>
        <row r="575">
          <cell r="D575" t="str">
            <v>Mesón lavamanos en acero inoxidable</v>
          </cell>
        </row>
        <row r="576">
          <cell r="D576" t="str">
            <v>Mesón cocina en acero inoxidable</v>
          </cell>
        </row>
        <row r="577">
          <cell r="D577" t="str">
            <v>Mesón cocineta en concreto</v>
          </cell>
        </row>
        <row r="578">
          <cell r="D578" t="str">
            <v>Mesón lavamanos en concreto</v>
          </cell>
        </row>
        <row r="579">
          <cell r="D579" t="str">
            <v>Mesón cocina en concreto</v>
          </cell>
        </row>
        <row r="580">
          <cell r="D580" t="str">
            <v>Mesón cocineta</v>
          </cell>
        </row>
        <row r="581">
          <cell r="D581" t="str">
            <v>Mesón laboratorio en concreto</v>
          </cell>
        </row>
        <row r="582">
          <cell r="D582" t="str">
            <v>Mesón tienda escolar</v>
          </cell>
        </row>
        <row r="583">
          <cell r="D583" t="str">
            <v>Otro (por definir en lista despleg.)</v>
          </cell>
        </row>
        <row r="590">
          <cell r="D590" t="str">
            <v>División Sanitario  h=1.50</v>
          </cell>
        </row>
        <row r="591">
          <cell r="D591" t="str">
            <v>Tabiques extremos</v>
          </cell>
        </row>
        <row r="592">
          <cell r="D592" t="str">
            <v>Tabiques centrales</v>
          </cell>
        </row>
        <row r="593">
          <cell r="D593" t="str">
            <v>Divisón  orinal</v>
          </cell>
        </row>
        <row r="594">
          <cell r="D594" t="str">
            <v>Puerta Sanitario</v>
          </cell>
        </row>
        <row r="595">
          <cell r="D595" t="str">
            <v>Otro (por definir en lista despleg.)</v>
          </cell>
        </row>
        <row r="602">
          <cell r="D602" t="str">
            <v>Espejo h=0.75</v>
          </cell>
        </row>
        <row r="603">
          <cell r="D603" t="str">
            <v>Espejo h=0.70 Minusvalidos</v>
          </cell>
        </row>
        <row r="604">
          <cell r="D604" t="str">
            <v>Espejo h=0.62 Prejardin Jardin Transicion</v>
          </cell>
        </row>
        <row r="605">
          <cell r="D605" t="str">
            <v>Otro (por definir en lista despleg.)</v>
          </cell>
        </row>
        <row r="612">
          <cell r="D612" t="str">
            <v>Poceta</v>
          </cell>
        </row>
        <row r="613">
          <cell r="D613" t="str">
            <v>Poceta  Granito Huerta</v>
          </cell>
        </row>
        <row r="614">
          <cell r="D614" t="str">
            <v>Lavaplatos</v>
          </cell>
        </row>
        <row r="615">
          <cell r="D615" t="str">
            <v>Estufa 2 ptos</v>
          </cell>
        </row>
        <row r="616">
          <cell r="D616" t="str">
            <v>Vertedero laboratorios</v>
          </cell>
        </row>
        <row r="617">
          <cell r="D617" t="str">
            <v>Canecas  Tipo IDU  M120</v>
          </cell>
        </row>
        <row r="618">
          <cell r="D618" t="str">
            <v xml:space="preserve">Canecas  </v>
          </cell>
        </row>
        <row r="619">
          <cell r="D619" t="str">
            <v>Bebedero</v>
          </cell>
        </row>
        <row r="620">
          <cell r="D620" t="str">
            <v>Otro (por definir en lista despleg.)</v>
          </cell>
        </row>
      </sheetData>
      <sheetData sheetId="1">
        <row r="5">
          <cell r="C5" t="str">
            <v xml:space="preserve"> y </v>
          </cell>
        </row>
        <row r="6">
          <cell r="C6" t="str">
            <v xml:space="preserve">Puerta en </v>
          </cell>
          <cell r="D6">
            <v>0</v>
          </cell>
        </row>
        <row r="7">
          <cell r="C7" t="str">
            <v xml:space="preserve">Ventana </v>
          </cell>
          <cell r="D7">
            <v>117</v>
          </cell>
        </row>
        <row r="9">
          <cell r="C9" t="str">
            <v xml:space="preserve"> Niv </v>
          </cell>
        </row>
      </sheetData>
      <sheetData sheetId="2">
        <row r="1">
          <cell r="F1">
            <v>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R"/>
      <sheetName val="MAT"/>
      <sheetName val="PER"/>
      <sheetName val="TRAN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  <sheetName val="2. PPTO CONSOLIDADO"/>
    </sheetNames>
    <sheetDataSet>
      <sheetData sheetId="0">
        <row r="28">
          <cell r="B28" t="str">
            <v>S1</v>
          </cell>
        </row>
        <row r="29">
          <cell r="B29" t="str">
            <v>P1</v>
          </cell>
        </row>
        <row r="30">
          <cell r="B30" t="str">
            <v>P2</v>
          </cell>
        </row>
        <row r="31">
          <cell r="B31" t="str">
            <v>P3</v>
          </cell>
        </row>
        <row r="32">
          <cell r="B32" t="str">
            <v>P4</v>
          </cell>
        </row>
        <row r="33">
          <cell r="B33" t="str">
            <v>CUB</v>
          </cell>
        </row>
        <row r="34">
          <cell r="B34" t="str">
            <v>CUB A</v>
          </cell>
        </row>
        <row r="35">
          <cell r="B35" t="str">
            <v>EXT</v>
          </cell>
        </row>
        <row r="43">
          <cell r="B43" t="str">
            <v>C</v>
          </cell>
        </row>
        <row r="44">
          <cell r="B44" t="str">
            <v>A</v>
          </cell>
        </row>
        <row r="45">
          <cell r="B45" t="str">
            <v>ADM</v>
          </cell>
        </row>
        <row r="46">
          <cell r="B46" t="str">
            <v>PRE</v>
          </cell>
        </row>
        <row r="47">
          <cell r="B47" t="str">
            <v>EXT</v>
          </cell>
        </row>
        <row r="48">
          <cell r="B48">
            <v>0</v>
          </cell>
        </row>
        <row r="49">
          <cell r="B49">
            <v>1</v>
          </cell>
        </row>
        <row r="50">
          <cell r="B50">
            <v>2</v>
          </cell>
        </row>
        <row r="51">
          <cell r="B51">
            <v>3</v>
          </cell>
        </row>
        <row r="52">
          <cell r="B52">
            <v>4</v>
          </cell>
        </row>
        <row r="53">
          <cell r="B53">
            <v>5</v>
          </cell>
        </row>
        <row r="54">
          <cell r="B54">
            <v>6</v>
          </cell>
        </row>
        <row r="55">
          <cell r="B55">
            <v>7</v>
          </cell>
        </row>
        <row r="56">
          <cell r="B56">
            <v>8</v>
          </cell>
        </row>
        <row r="57">
          <cell r="B57">
            <v>9</v>
          </cell>
        </row>
        <row r="58">
          <cell r="B58">
            <v>10</v>
          </cell>
        </row>
        <row r="59">
          <cell r="B59">
            <v>11</v>
          </cell>
        </row>
        <row r="60">
          <cell r="B60">
            <v>12</v>
          </cell>
        </row>
        <row r="61">
          <cell r="B61">
            <v>13</v>
          </cell>
        </row>
        <row r="62">
          <cell r="B62">
            <v>14</v>
          </cell>
        </row>
        <row r="63">
          <cell r="B63">
            <v>15</v>
          </cell>
        </row>
        <row r="64">
          <cell r="B64">
            <v>16</v>
          </cell>
        </row>
        <row r="65">
          <cell r="B65">
            <v>17</v>
          </cell>
        </row>
        <row r="66">
          <cell r="B66" t="str">
            <v>Pas. 1</v>
          </cell>
        </row>
        <row r="67">
          <cell r="B67" t="str">
            <v>Pas. 2</v>
          </cell>
        </row>
        <row r="68">
          <cell r="B68" t="str">
            <v>Pas.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S"/>
      <sheetName val="UND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- PROPUESTO (2)"/>
      <sheetName val="AIU- PROPUESTO"/>
      <sheetName val="PER-OBRA"/>
      <sheetName val="SALARIOS Y CLASIFICACIÓN SDIS"/>
      <sheetName val="ENSAYOS"/>
      <sheetName val="GASTO OFIC- EQUI"/>
      <sheetName val="FACTOR PRESTACIONAL"/>
    </sheetNames>
    <sheetDataSet>
      <sheetData sheetId="0"/>
      <sheetData sheetId="1" refreshError="1">
        <row r="14">
          <cell r="C14">
            <v>2798879872</v>
          </cell>
        </row>
        <row r="15">
          <cell r="C15">
            <v>8</v>
          </cell>
        </row>
      </sheetData>
      <sheetData sheetId="2"/>
      <sheetData sheetId="3" refreshError="1">
        <row r="5">
          <cell r="B5" t="str">
            <v>S1</v>
          </cell>
          <cell r="C5" t="str">
            <v xml:space="preserve">Secretario Despacho </v>
          </cell>
          <cell r="D5" t="str">
            <v>09</v>
          </cell>
          <cell r="E5">
            <v>8053071</v>
          </cell>
        </row>
        <row r="6">
          <cell r="B6" t="str">
            <v>S2</v>
          </cell>
          <cell r="C6" t="str">
            <v>Asesor</v>
          </cell>
          <cell r="D6" t="str">
            <v>07</v>
          </cell>
          <cell r="E6">
            <v>6410784</v>
          </cell>
        </row>
        <row r="7">
          <cell r="B7" t="str">
            <v>S3</v>
          </cell>
          <cell r="C7" t="str">
            <v>Asesor       ***</v>
          </cell>
          <cell r="D7" t="str">
            <v>05</v>
          </cell>
          <cell r="E7">
            <v>5246347</v>
          </cell>
        </row>
        <row r="8">
          <cell r="B8" t="str">
            <v>S4</v>
          </cell>
          <cell r="C8" t="str">
            <v>Asesor</v>
          </cell>
          <cell r="D8" t="str">
            <v>04</v>
          </cell>
          <cell r="E8">
            <v>4753688</v>
          </cell>
        </row>
        <row r="9">
          <cell r="B9" t="str">
            <v>S5</v>
          </cell>
          <cell r="C9" t="str">
            <v>Asesor</v>
          </cell>
          <cell r="D9" t="str">
            <v>03</v>
          </cell>
          <cell r="E9">
            <v>4220633</v>
          </cell>
        </row>
        <row r="10">
          <cell r="B10" t="str">
            <v>S6</v>
          </cell>
          <cell r="C10" t="str">
            <v>Asesor</v>
          </cell>
          <cell r="D10" t="str">
            <v>02</v>
          </cell>
          <cell r="E10">
            <v>4108745</v>
          </cell>
        </row>
        <row r="11">
          <cell r="B11" t="str">
            <v>S7</v>
          </cell>
          <cell r="C11" t="str">
            <v>Asesor</v>
          </cell>
          <cell r="D11" t="str">
            <v>01</v>
          </cell>
          <cell r="E11">
            <v>3898466</v>
          </cell>
        </row>
        <row r="12">
          <cell r="C12" t="str">
            <v>NIVEL DIRECTIVO</v>
          </cell>
        </row>
        <row r="13">
          <cell r="B13" t="str">
            <v>D1</v>
          </cell>
          <cell r="C13" t="str">
            <v>Subsecretario de Despacho</v>
          </cell>
          <cell r="D13" t="str">
            <v>08</v>
          </cell>
          <cell r="E13">
            <v>7181520</v>
          </cell>
        </row>
        <row r="14">
          <cell r="B14" t="str">
            <v>D2</v>
          </cell>
          <cell r="C14" t="str">
            <v>Director Técnico</v>
          </cell>
          <cell r="D14" t="str">
            <v>08</v>
          </cell>
          <cell r="E14">
            <v>7181520</v>
          </cell>
        </row>
        <row r="15">
          <cell r="B15" t="str">
            <v>D3</v>
          </cell>
          <cell r="C15" t="str">
            <v>Subdirector Técnico</v>
          </cell>
          <cell r="D15" t="str">
            <v>05</v>
          </cell>
          <cell r="E15">
            <v>5246347</v>
          </cell>
        </row>
        <row r="16">
          <cell r="B16" t="str">
            <v>D4</v>
          </cell>
          <cell r="C16" t="str">
            <v>Jefe Oficina Control Interno y Asuntos Disciplinarios</v>
          </cell>
          <cell r="D16" t="str">
            <v>06</v>
          </cell>
          <cell r="E16">
            <v>5850128</v>
          </cell>
        </row>
        <row r="17">
          <cell r="C17" t="str">
            <v>NIVEL ASESOR</v>
          </cell>
        </row>
        <row r="18">
          <cell r="B18" t="str">
            <v>E1</v>
          </cell>
          <cell r="C18" t="str">
            <v>Jefe de Oficina Asesora de Jurídica</v>
          </cell>
          <cell r="D18" t="str">
            <v>08</v>
          </cell>
          <cell r="E18">
            <v>7181520</v>
          </cell>
        </row>
        <row r="19">
          <cell r="B19" t="str">
            <v>E2</v>
          </cell>
          <cell r="C19" t="str">
            <v>Jefe de Oficina Asesora de Comunicaciones</v>
          </cell>
          <cell r="D19" t="str">
            <v>06</v>
          </cell>
          <cell r="E19">
            <v>5850128</v>
          </cell>
        </row>
        <row r="20">
          <cell r="C20" t="str">
            <v>NIVEL PROFESIONAL</v>
          </cell>
        </row>
        <row r="21">
          <cell r="B21" t="str">
            <v>P1</v>
          </cell>
          <cell r="C21" t="str">
            <v>Comisario de Familia</v>
          </cell>
          <cell r="D21" t="str">
            <v>28</v>
          </cell>
          <cell r="E21">
            <v>4220633</v>
          </cell>
        </row>
        <row r="22">
          <cell r="B22" t="str">
            <v>P2</v>
          </cell>
          <cell r="C22" t="str">
            <v>Profesional Especializado</v>
          </cell>
          <cell r="D22" t="str">
            <v>28</v>
          </cell>
          <cell r="E22">
            <v>4220633</v>
          </cell>
        </row>
        <row r="23">
          <cell r="B23" t="str">
            <v>P3</v>
          </cell>
          <cell r="C23" t="str">
            <v>Profesional Especializado</v>
          </cell>
          <cell r="D23" t="str">
            <v>25</v>
          </cell>
          <cell r="E23">
            <v>3931492</v>
          </cell>
        </row>
        <row r="24">
          <cell r="B24" t="str">
            <v>P4</v>
          </cell>
          <cell r="C24" t="str">
            <v>Profesional Especializado</v>
          </cell>
          <cell r="D24" t="str">
            <v>23</v>
          </cell>
          <cell r="E24">
            <v>3823325</v>
          </cell>
        </row>
        <row r="25">
          <cell r="B25" t="str">
            <v>P5</v>
          </cell>
          <cell r="C25" t="str">
            <v>Profesional Especializado</v>
          </cell>
          <cell r="D25" t="str">
            <v>22</v>
          </cell>
          <cell r="E25">
            <v>3802295</v>
          </cell>
        </row>
        <row r="26">
          <cell r="B26" t="str">
            <v>P6</v>
          </cell>
          <cell r="C26" t="str">
            <v>Profesional Especializado</v>
          </cell>
          <cell r="D26" t="str">
            <v>21</v>
          </cell>
          <cell r="E26">
            <v>3697473</v>
          </cell>
        </row>
        <row r="27">
          <cell r="B27" t="str">
            <v>P7</v>
          </cell>
          <cell r="C27" t="str">
            <v>Profesional Universitario</v>
          </cell>
          <cell r="D27" t="str">
            <v>17</v>
          </cell>
          <cell r="E27">
            <v>3305339</v>
          </cell>
        </row>
        <row r="28">
          <cell r="B28" t="str">
            <v>P8</v>
          </cell>
          <cell r="C28" t="str">
            <v>Profesional Universitario</v>
          </cell>
          <cell r="D28" t="str">
            <v>16</v>
          </cell>
          <cell r="E28">
            <v>3284836</v>
          </cell>
        </row>
        <row r="29">
          <cell r="B29" t="str">
            <v>P9</v>
          </cell>
          <cell r="C29" t="str">
            <v>Profesional Universitario</v>
          </cell>
          <cell r="D29" t="str">
            <v>15</v>
          </cell>
          <cell r="E29">
            <v>3249850</v>
          </cell>
        </row>
        <row r="30">
          <cell r="B30" t="str">
            <v>P10</v>
          </cell>
          <cell r="C30" t="str">
            <v>Profesional Universitario</v>
          </cell>
          <cell r="D30" t="str">
            <v>12</v>
          </cell>
          <cell r="E30">
            <v>3003857</v>
          </cell>
        </row>
        <row r="31">
          <cell r="B31" t="str">
            <v>P11</v>
          </cell>
          <cell r="C31" t="str">
            <v>Profesional Universitario</v>
          </cell>
          <cell r="D31" t="str">
            <v>11</v>
          </cell>
          <cell r="E31">
            <v>2919340</v>
          </cell>
        </row>
        <row r="32">
          <cell r="B32" t="str">
            <v>P12</v>
          </cell>
          <cell r="C32" t="str">
            <v>Profesional Universitario</v>
          </cell>
          <cell r="D32" t="str">
            <v>09</v>
          </cell>
          <cell r="E32">
            <v>2757678</v>
          </cell>
        </row>
        <row r="33">
          <cell r="B33" t="str">
            <v>M1</v>
          </cell>
          <cell r="C33" t="str">
            <v>Médico General</v>
          </cell>
          <cell r="D33" t="str">
            <v>17</v>
          </cell>
          <cell r="E33">
            <v>3305339</v>
          </cell>
        </row>
        <row r="34">
          <cell r="B34" t="str">
            <v>M2</v>
          </cell>
          <cell r="C34" t="str">
            <v>Odontólogo</v>
          </cell>
          <cell r="D34" t="str">
            <v>15</v>
          </cell>
          <cell r="E34">
            <v>3249850</v>
          </cell>
        </row>
        <row r="35">
          <cell r="B35" t="str">
            <v>M3</v>
          </cell>
          <cell r="C35" t="str">
            <v>Médico General</v>
          </cell>
          <cell r="D35" t="str">
            <v>11</v>
          </cell>
          <cell r="E35">
            <v>2919340</v>
          </cell>
        </row>
        <row r="36">
          <cell r="C36" t="str">
            <v>NIVEL TÉCNICO</v>
          </cell>
        </row>
        <row r="37">
          <cell r="B37" t="str">
            <v>I1</v>
          </cell>
          <cell r="C37" t="str">
            <v>Instructor</v>
          </cell>
          <cell r="D37" t="str">
            <v>14</v>
          </cell>
          <cell r="E37">
            <v>2367588</v>
          </cell>
        </row>
        <row r="38">
          <cell r="B38" t="str">
            <v>I2</v>
          </cell>
          <cell r="C38" t="str">
            <v>Instructor</v>
          </cell>
          <cell r="D38" t="str">
            <v>11</v>
          </cell>
          <cell r="E38">
            <v>2210846</v>
          </cell>
        </row>
        <row r="39">
          <cell r="B39" t="str">
            <v>I3</v>
          </cell>
          <cell r="C39" t="str">
            <v>Instructor</v>
          </cell>
          <cell r="D39" t="str">
            <v>08</v>
          </cell>
          <cell r="E39">
            <v>1997879</v>
          </cell>
        </row>
        <row r="40">
          <cell r="B40" t="str">
            <v>I4</v>
          </cell>
          <cell r="C40" t="str">
            <v>Instructor</v>
          </cell>
          <cell r="D40" t="str">
            <v>05</v>
          </cell>
          <cell r="E40">
            <v>1809092</v>
          </cell>
        </row>
        <row r="41">
          <cell r="B41" t="str">
            <v>T1</v>
          </cell>
          <cell r="C41" t="str">
            <v>Técnico Operativo</v>
          </cell>
          <cell r="D41">
            <v>22</v>
          </cell>
          <cell r="E41">
            <v>2590707</v>
          </cell>
        </row>
        <row r="42">
          <cell r="B42" t="str">
            <v>T2</v>
          </cell>
          <cell r="C42" t="str">
            <v>Técnico Operativo</v>
          </cell>
          <cell r="D42" t="str">
            <v>15</v>
          </cell>
          <cell r="E42">
            <v>2379973</v>
          </cell>
        </row>
        <row r="43">
          <cell r="B43" t="str">
            <v>T3</v>
          </cell>
          <cell r="C43" t="str">
            <v>Técnico Operativo</v>
          </cell>
          <cell r="D43" t="str">
            <v>14</v>
          </cell>
          <cell r="E43">
            <v>2367588</v>
          </cell>
        </row>
        <row r="44">
          <cell r="B44" t="str">
            <v>T4</v>
          </cell>
          <cell r="C44" t="str">
            <v>Técnico Operativo</v>
          </cell>
          <cell r="D44" t="str">
            <v>13</v>
          </cell>
          <cell r="E44">
            <v>2296795</v>
          </cell>
        </row>
        <row r="45">
          <cell r="B45" t="str">
            <v>T5</v>
          </cell>
          <cell r="C45" t="str">
            <v>Técnico Operativo</v>
          </cell>
          <cell r="D45" t="str">
            <v>11</v>
          </cell>
          <cell r="E45">
            <v>2210846</v>
          </cell>
        </row>
        <row r="46">
          <cell r="B46" t="str">
            <v>T6</v>
          </cell>
          <cell r="C46" t="str">
            <v>Técnico Operativo</v>
          </cell>
          <cell r="D46" t="str">
            <v>09</v>
          </cell>
          <cell r="E46">
            <v>2076544</v>
          </cell>
        </row>
        <row r="47">
          <cell r="C47" t="str">
            <v>NIVEL ASISTENCIAL</v>
          </cell>
        </row>
        <row r="48">
          <cell r="B48" t="str">
            <v>A1</v>
          </cell>
          <cell r="C48" t="str">
            <v>Auxiliar Administrativo</v>
          </cell>
          <cell r="D48" t="str">
            <v>27</v>
          </cell>
          <cell r="E48">
            <v>2430663</v>
          </cell>
        </row>
        <row r="49">
          <cell r="B49" t="str">
            <v>A2</v>
          </cell>
          <cell r="C49" t="str">
            <v>Auxiliar Administrativo</v>
          </cell>
          <cell r="D49" t="str">
            <v>24</v>
          </cell>
          <cell r="E49">
            <v>2314319</v>
          </cell>
        </row>
        <row r="50">
          <cell r="B50" t="str">
            <v>A3</v>
          </cell>
          <cell r="C50" t="str">
            <v>Auxiliar Administrativo</v>
          </cell>
          <cell r="D50" t="str">
            <v>23</v>
          </cell>
          <cell r="E50">
            <v>2296795</v>
          </cell>
        </row>
        <row r="51">
          <cell r="B51" t="str">
            <v>A4</v>
          </cell>
          <cell r="C51" t="str">
            <v>Auxiliar Administrativo</v>
          </cell>
          <cell r="D51" t="str">
            <v>19</v>
          </cell>
          <cell r="E51">
            <v>2076544</v>
          </cell>
        </row>
        <row r="52">
          <cell r="B52" t="str">
            <v>A5</v>
          </cell>
          <cell r="C52" t="str">
            <v>Auxiliar Administrativo</v>
          </cell>
          <cell r="D52" t="str">
            <v>15</v>
          </cell>
          <cell r="E52">
            <v>1809092</v>
          </cell>
        </row>
        <row r="53">
          <cell r="B53" t="str">
            <v>A6</v>
          </cell>
          <cell r="C53" t="str">
            <v>Auxiliar Administrativo</v>
          </cell>
          <cell r="D53" t="str">
            <v>13</v>
          </cell>
          <cell r="E53">
            <v>1698960</v>
          </cell>
        </row>
        <row r="54">
          <cell r="B54" t="str">
            <v>A7</v>
          </cell>
          <cell r="C54" t="str">
            <v>Auxiliar Administrativo</v>
          </cell>
          <cell r="D54" t="str">
            <v>11</v>
          </cell>
          <cell r="E54">
            <v>1579261</v>
          </cell>
        </row>
        <row r="55">
          <cell r="B55" t="str">
            <v>A8</v>
          </cell>
          <cell r="C55" t="str">
            <v>Auxiliar Administrativo</v>
          </cell>
          <cell r="D55" t="str">
            <v>10</v>
          </cell>
          <cell r="E55">
            <v>1555886</v>
          </cell>
        </row>
        <row r="56">
          <cell r="B56" t="str">
            <v>A9</v>
          </cell>
          <cell r="C56" t="str">
            <v>Auxiliar Administrativo</v>
          </cell>
          <cell r="D56" t="str">
            <v>08</v>
          </cell>
          <cell r="E56">
            <v>1506059</v>
          </cell>
        </row>
        <row r="57">
          <cell r="B57" t="str">
            <v>AS1</v>
          </cell>
          <cell r="C57" t="str">
            <v>Auxiliar Área de Salud</v>
          </cell>
          <cell r="D57" t="str">
            <v>13</v>
          </cell>
          <cell r="E57">
            <v>1698960</v>
          </cell>
        </row>
        <row r="58">
          <cell r="B58" t="str">
            <v>SE1</v>
          </cell>
          <cell r="C58" t="str">
            <v>Secretario Ejecutivo</v>
          </cell>
          <cell r="D58" t="str">
            <v>27</v>
          </cell>
          <cell r="E58">
            <v>2430663</v>
          </cell>
        </row>
        <row r="59">
          <cell r="B59" t="str">
            <v>SE2</v>
          </cell>
          <cell r="C59" t="str">
            <v>Secretario</v>
          </cell>
          <cell r="D59" t="str">
            <v>23</v>
          </cell>
          <cell r="E59">
            <v>2296795</v>
          </cell>
        </row>
        <row r="60">
          <cell r="B60" t="str">
            <v>SE3</v>
          </cell>
          <cell r="C60" t="str">
            <v>Secretario</v>
          </cell>
          <cell r="D60" t="str">
            <v>19</v>
          </cell>
          <cell r="E60">
            <v>2076544</v>
          </cell>
        </row>
        <row r="61">
          <cell r="B61" t="str">
            <v>SE4</v>
          </cell>
          <cell r="C61" t="str">
            <v>Secretario</v>
          </cell>
          <cell r="D61" t="str">
            <v>15</v>
          </cell>
          <cell r="E61">
            <v>1809092</v>
          </cell>
        </row>
        <row r="62">
          <cell r="B62" t="str">
            <v>SE5</v>
          </cell>
          <cell r="C62" t="str">
            <v>Secretario</v>
          </cell>
          <cell r="D62" t="str">
            <v>13</v>
          </cell>
          <cell r="E62">
            <v>1698960</v>
          </cell>
        </row>
        <row r="63">
          <cell r="B63" t="str">
            <v>SE6</v>
          </cell>
          <cell r="C63" t="str">
            <v>Secretario</v>
          </cell>
          <cell r="D63" t="str">
            <v>11</v>
          </cell>
          <cell r="E63">
            <v>1579261</v>
          </cell>
        </row>
        <row r="64">
          <cell r="B64" t="str">
            <v>SE7</v>
          </cell>
          <cell r="C64" t="str">
            <v>Secretario</v>
          </cell>
          <cell r="D64" t="str">
            <v>09</v>
          </cell>
          <cell r="E64">
            <v>1506572</v>
          </cell>
        </row>
        <row r="65">
          <cell r="B65" t="str">
            <v>C1</v>
          </cell>
          <cell r="C65" t="str">
            <v>Conductor</v>
          </cell>
          <cell r="D65" t="str">
            <v>17</v>
          </cell>
          <cell r="E65">
            <v>1934951</v>
          </cell>
        </row>
        <row r="66">
          <cell r="B66" t="str">
            <v>C2</v>
          </cell>
          <cell r="C66" t="str">
            <v>Operario</v>
          </cell>
          <cell r="D66" t="str">
            <v>13</v>
          </cell>
          <cell r="E66">
            <v>1698960</v>
          </cell>
        </row>
        <row r="67">
          <cell r="B67" t="str">
            <v>C3</v>
          </cell>
          <cell r="C67" t="str">
            <v>Auxiliar Servicios Generales</v>
          </cell>
          <cell r="D67" t="str">
            <v>09</v>
          </cell>
          <cell r="E67">
            <v>1506572</v>
          </cell>
        </row>
        <row r="68">
          <cell r="B68" t="str">
            <v>C4</v>
          </cell>
          <cell r="C68" t="str">
            <v>Auxiliar Servicios Generales</v>
          </cell>
          <cell r="D68" t="str">
            <v>08</v>
          </cell>
          <cell r="E68">
            <v>1506059</v>
          </cell>
        </row>
      </sheetData>
      <sheetData sheetId="4" refreshError="1"/>
      <sheetData sheetId="5"/>
      <sheetData sheetId="6">
        <row r="14">
          <cell r="C14">
            <v>781242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TICALES"/>
      <sheetName val="EXCAVACION"/>
      <sheetName val="VENTANAS"/>
      <sheetName val="PRELIM"/>
      <sheetName val="CIMENTACION"/>
      <sheetName val="VIGAS"/>
      <sheetName val="PLACAS"/>
      <sheetName val="MUROS"/>
      <sheetName val="FILT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1. RESUMEN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 PPTO CONSOLIDADO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OR COMPONENTES"/>
      <sheetName val="POR INSUMOS"/>
      <sheetName val="ANALISIS DE AIU"/>
      <sheetName val="Cuadro Resumen"/>
      <sheetName val="Cuadro Resumen (2)"/>
      <sheetName val="DOTACIÓN"/>
      <sheetName val="Datos entrada"/>
      <sheetName val="Hoja Base (2)"/>
      <sheetName val="Hoja Base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2 Pradización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0,2,13 Escalinatas"/>
      <sheetName val="21,1,3 Aseo"/>
      <sheetName val="21,1,4 Retiro Escombros"/>
      <sheetName val="Pasamanos "/>
      <sheetName val="Hoja1"/>
      <sheetName val="Hoja31"/>
      <sheetName val="Modelo"/>
      <sheetName val="PRES"/>
      <sheetName val="UNDS"/>
    </sheetNames>
    <sheetDataSet>
      <sheetData sheetId="0">
        <row r="11">
          <cell r="A11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">
          <cell r="A11" t="str">
            <v xml:space="preserve"> CUADRILLAS</v>
          </cell>
        </row>
        <row r="13">
          <cell r="A13" t="str">
            <v>SALARIO MINIMO LEGAL VIGENTE</v>
          </cell>
          <cell r="D13">
            <v>515000</v>
          </cell>
        </row>
        <row r="14">
          <cell r="A14" t="str">
            <v>Descripción</v>
          </cell>
          <cell r="B14" t="str">
            <v>Jornal Oficial</v>
          </cell>
          <cell r="F14" t="str">
            <v>Jornal Ayudante</v>
          </cell>
        </row>
        <row r="15">
          <cell r="A15" t="str">
            <v>P. ALBAÑILERIA</v>
          </cell>
          <cell r="B15">
            <v>82219.749999999985</v>
          </cell>
          <cell r="F15">
            <v>30436.499999999996</v>
          </cell>
        </row>
        <row r="16">
          <cell r="A16" t="str">
            <v>P. INSTALACIONES BASICA</v>
          </cell>
          <cell r="B16">
            <v>90441.725000000006</v>
          </cell>
          <cell r="F16">
            <v>33480.15</v>
          </cell>
        </row>
        <row r="17">
          <cell r="A17" t="str">
            <v>P. PINTURA</v>
          </cell>
          <cell r="B17">
            <v>94552.71249999998</v>
          </cell>
          <cell r="F17">
            <v>35001.974999999999</v>
          </cell>
        </row>
        <row r="18">
          <cell r="A18" t="str">
            <v>P. CARPINTERIA</v>
          </cell>
          <cell r="B18">
            <v>98663.699999999983</v>
          </cell>
          <cell r="F18">
            <v>36523.799999999996</v>
          </cell>
        </row>
        <row r="19">
          <cell r="A19" t="str">
            <v>P. CABLEADO ESTRUCTURADO</v>
          </cell>
          <cell r="B19">
            <v>109352.26749999999</v>
          </cell>
          <cell r="F19">
            <v>40480.544999999998</v>
          </cell>
        </row>
        <row r="20">
          <cell r="G20" t="str">
            <v>Vlr actualizado</v>
          </cell>
          <cell r="H20" t="str">
            <v>% Actualización</v>
          </cell>
          <cell r="I20" t="str">
            <v>Vlr Actual</v>
          </cell>
        </row>
        <row r="21">
          <cell r="A21" t="str">
            <v>Excavaciones</v>
          </cell>
          <cell r="E21">
            <v>3</v>
          </cell>
          <cell r="F21" t="str">
            <v>Ayudante</v>
          </cell>
          <cell r="G21">
            <v>99198.64</v>
          </cell>
          <cell r="H21">
            <v>8.6400000000000005E-2</v>
          </cell>
          <cell r="I21">
            <v>91309.499999999985</v>
          </cell>
        </row>
        <row r="22">
          <cell r="A22" t="str">
            <v>Rellenos de excavación</v>
          </cell>
          <cell r="E22">
            <v>1</v>
          </cell>
          <cell r="F22" t="str">
            <v>Ayudante</v>
          </cell>
          <cell r="G22">
            <v>33066.21</v>
          </cell>
          <cell r="H22">
            <v>8.6400000000000005E-2</v>
          </cell>
          <cell r="I22">
            <v>30436.499999999996</v>
          </cell>
        </row>
        <row r="23">
          <cell r="A23" t="str">
            <v>Enchapes y acabados</v>
          </cell>
          <cell r="B23">
            <v>1</v>
          </cell>
          <cell r="C23" t="str">
            <v>oficial</v>
          </cell>
          <cell r="E23">
            <v>1</v>
          </cell>
          <cell r="F23" t="str">
            <v>Ayudante</v>
          </cell>
          <cell r="G23">
            <v>122389.75</v>
          </cell>
          <cell r="H23">
            <v>8.6400000000000005E-2</v>
          </cell>
          <cell r="I23">
            <v>112656.24999999999</v>
          </cell>
        </row>
        <row r="24">
          <cell r="A24" t="str">
            <v>Cuadrilla Demoliciones</v>
          </cell>
          <cell r="E24">
            <v>2</v>
          </cell>
          <cell r="F24" t="str">
            <v>Ayudante</v>
          </cell>
          <cell r="G24">
            <v>66132.429999999993</v>
          </cell>
          <cell r="H24">
            <v>8.6400000000000005E-2</v>
          </cell>
          <cell r="I24">
            <v>60872.999999999993</v>
          </cell>
        </row>
        <row r="25">
          <cell r="A25" t="str">
            <v>Excavaciones en roca</v>
          </cell>
          <cell r="B25">
            <v>1</v>
          </cell>
          <cell r="C25" t="str">
            <v>Oficial</v>
          </cell>
          <cell r="D25" t="str">
            <v>+</v>
          </cell>
          <cell r="E25">
            <v>3</v>
          </cell>
          <cell r="F25" t="str">
            <v>Ayudante</v>
          </cell>
          <cell r="G25">
            <v>188522.18</v>
          </cell>
          <cell r="H25">
            <v>8.6400000000000005E-2</v>
          </cell>
          <cell r="I25">
            <v>173529.24999999997</v>
          </cell>
        </row>
        <row r="26">
          <cell r="A26" t="str">
            <v>Albañilería</v>
          </cell>
          <cell r="B26">
            <v>2</v>
          </cell>
          <cell r="C26" t="str">
            <v>Oficial</v>
          </cell>
          <cell r="D26" t="str">
            <v>+</v>
          </cell>
          <cell r="E26">
            <v>1</v>
          </cell>
          <cell r="F26" t="str">
            <v>Ayudante</v>
          </cell>
          <cell r="G26">
            <v>211713.29</v>
          </cell>
          <cell r="H26">
            <v>8.6400000000000005E-2</v>
          </cell>
          <cell r="I26">
            <v>194875.99999999997</v>
          </cell>
        </row>
        <row r="27">
          <cell r="A27" t="str">
            <v>Estructuras</v>
          </cell>
          <cell r="B27">
            <v>2</v>
          </cell>
          <cell r="C27" t="str">
            <v>Oficial</v>
          </cell>
          <cell r="D27" t="str">
            <v>+</v>
          </cell>
          <cell r="E27">
            <v>3</v>
          </cell>
          <cell r="F27" t="str">
            <v>Ayudante</v>
          </cell>
          <cell r="G27">
            <v>277845.71000000002</v>
          </cell>
          <cell r="H27">
            <v>8.6400000000000005E-2</v>
          </cell>
          <cell r="I27">
            <v>255748.99999999994</v>
          </cell>
        </row>
        <row r="28">
          <cell r="A28" t="str">
            <v>Topografía</v>
          </cell>
          <cell r="B28">
            <v>1</v>
          </cell>
          <cell r="C28" t="str">
            <v>Oficial</v>
          </cell>
          <cell r="D28" t="str">
            <v>+</v>
          </cell>
          <cell r="E28">
            <v>3</v>
          </cell>
          <cell r="F28" t="str">
            <v>Ayudante</v>
          </cell>
          <cell r="G28">
            <v>207374.39</v>
          </cell>
          <cell r="H28">
            <v>8.6400000000000005E-2</v>
          </cell>
          <cell r="I28">
            <v>190882.17500000002</v>
          </cell>
        </row>
        <row r="29">
          <cell r="A29" t="str">
            <v>Instalaciones</v>
          </cell>
          <cell r="B29">
            <v>2</v>
          </cell>
          <cell r="C29" t="str">
            <v>Oficial</v>
          </cell>
          <cell r="D29" t="str">
            <v>+</v>
          </cell>
          <cell r="E29">
            <v>2</v>
          </cell>
          <cell r="F29" t="str">
            <v>Ayudante</v>
          </cell>
          <cell r="G29">
            <v>269257.45</v>
          </cell>
          <cell r="H29">
            <v>8.6400000000000005E-2</v>
          </cell>
          <cell r="I29">
            <v>247843.75</v>
          </cell>
        </row>
        <row r="30">
          <cell r="A30" t="str">
            <v>Cuadrilla 1 - 4</v>
          </cell>
          <cell r="B30">
            <v>1</v>
          </cell>
          <cell r="C30" t="str">
            <v>Oficial</v>
          </cell>
          <cell r="D30" t="str">
            <v>+</v>
          </cell>
          <cell r="E30">
            <v>4</v>
          </cell>
          <cell r="F30" t="str">
            <v>Ayudante</v>
          </cell>
          <cell r="G30">
            <v>265906.07</v>
          </cell>
          <cell r="H30">
            <v>8.6400000000000005E-2</v>
          </cell>
          <cell r="I30">
            <v>244758.89999999997</v>
          </cell>
        </row>
        <row r="31">
          <cell r="A31" t="str">
            <v>Cuadrilla 1 - 1</v>
          </cell>
          <cell r="B31">
            <v>1</v>
          </cell>
          <cell r="C31" t="str">
            <v>Oficial</v>
          </cell>
          <cell r="D31" t="str">
            <v>+</v>
          </cell>
          <cell r="E31">
            <v>1</v>
          </cell>
          <cell r="F31" t="str">
            <v>Ayudante</v>
          </cell>
          <cell r="G31">
            <v>146867.70000000001</v>
          </cell>
          <cell r="H31">
            <v>8.6400000000000005E-2</v>
          </cell>
          <cell r="I31">
            <v>135187.49999999997</v>
          </cell>
        </row>
        <row r="32">
          <cell r="A32" t="str">
            <v>Cuadrilla 1 - 3</v>
          </cell>
          <cell r="B32">
            <v>1</v>
          </cell>
          <cell r="C32" t="str">
            <v>Oficial</v>
          </cell>
          <cell r="D32" t="str">
            <v>+</v>
          </cell>
          <cell r="E32">
            <v>3</v>
          </cell>
          <cell r="F32" t="str">
            <v>Ayudante</v>
          </cell>
          <cell r="G32">
            <v>188522.18</v>
          </cell>
          <cell r="H32">
            <v>8.6400000000000005E-2</v>
          </cell>
          <cell r="I32">
            <v>173529.24999999997</v>
          </cell>
        </row>
        <row r="33">
          <cell r="A33" t="str">
            <v>Cuadrilla 1 - 6</v>
          </cell>
          <cell r="B33">
            <v>1</v>
          </cell>
          <cell r="C33" t="str">
            <v>Oficial</v>
          </cell>
          <cell r="D33" t="str">
            <v>+</v>
          </cell>
          <cell r="E33">
            <v>6</v>
          </cell>
          <cell r="F33" t="str">
            <v>Ayudante</v>
          </cell>
          <cell r="G33">
            <v>287720.82</v>
          </cell>
          <cell r="H33">
            <v>8.6400000000000005E-2</v>
          </cell>
          <cell r="I33">
            <v>264838.74999999994</v>
          </cell>
        </row>
        <row r="34">
          <cell r="A34" t="str">
            <v>Cuadrilla Hidraúlico y Sanitario</v>
          </cell>
          <cell r="B34">
            <v>1</v>
          </cell>
          <cell r="C34" t="str">
            <v>Oficial</v>
          </cell>
          <cell r="D34" t="str">
            <v>+</v>
          </cell>
          <cell r="E34">
            <v>1</v>
          </cell>
          <cell r="F34" t="str">
            <v>Ayudante</v>
          </cell>
          <cell r="G34">
            <v>134628.73000000001</v>
          </cell>
          <cell r="H34">
            <v>8.6400000000000005E-2</v>
          </cell>
          <cell r="I34">
            <v>123921.875</v>
          </cell>
        </row>
        <row r="35">
          <cell r="A35" t="str">
            <v>Cuadrilla Carpinteria metálica</v>
          </cell>
          <cell r="B35">
            <v>1</v>
          </cell>
          <cell r="C35" t="str">
            <v>Oficial</v>
          </cell>
          <cell r="D35" t="str">
            <v>+</v>
          </cell>
          <cell r="E35">
            <v>1</v>
          </cell>
          <cell r="F35" t="str">
            <v>Ayudante</v>
          </cell>
          <cell r="G35">
            <v>135187.49999999997</v>
          </cell>
          <cell r="H35">
            <v>8.6400000000000005E-2</v>
          </cell>
          <cell r="I35">
            <v>129554.68749999997</v>
          </cell>
        </row>
        <row r="36">
          <cell r="A36" t="str">
            <v>Cuadrilla  Eléctrico</v>
          </cell>
          <cell r="B36">
            <v>1</v>
          </cell>
          <cell r="C36" t="str">
            <v xml:space="preserve">Oficial </v>
          </cell>
          <cell r="D36" t="str">
            <v>+</v>
          </cell>
          <cell r="E36">
            <v>1</v>
          </cell>
          <cell r="F36" t="str">
            <v>Ayudante</v>
          </cell>
          <cell r="G36">
            <v>149832.8125</v>
          </cell>
          <cell r="H36">
            <v>8.6400000000000005E-2</v>
          </cell>
          <cell r="I36">
            <v>149832.8125</v>
          </cell>
        </row>
        <row r="37">
          <cell r="A37" t="str">
            <v>Carpintería</v>
          </cell>
          <cell r="B37">
            <v>1</v>
          </cell>
          <cell r="C37" t="str">
            <v>Oficial</v>
          </cell>
          <cell r="D37" t="str">
            <v>+</v>
          </cell>
          <cell r="E37">
            <v>2</v>
          </cell>
          <cell r="F37" t="str">
            <v>Ayudante</v>
          </cell>
          <cell r="G37">
            <v>186547.16</v>
          </cell>
          <cell r="H37">
            <v>8.6400000000000005E-2</v>
          </cell>
          <cell r="I37">
            <v>171711.3</v>
          </cell>
        </row>
        <row r="38">
          <cell r="A38" t="str">
            <v>Pintura</v>
          </cell>
          <cell r="B38">
            <v>2</v>
          </cell>
          <cell r="C38" t="str">
            <v>Oficial</v>
          </cell>
          <cell r="D38" t="str">
            <v>+</v>
          </cell>
          <cell r="E38">
            <v>1</v>
          </cell>
          <cell r="F38" t="str">
            <v>Ayudante</v>
          </cell>
          <cell r="G38">
            <v>243470.28</v>
          </cell>
          <cell r="H38">
            <v>8.6400000000000005E-2</v>
          </cell>
          <cell r="I38">
            <v>224107.39999999997</v>
          </cell>
        </row>
        <row r="39">
          <cell r="A39" t="str">
            <v>Mampostería</v>
          </cell>
          <cell r="B39">
            <v>2</v>
          </cell>
          <cell r="C39" t="str">
            <v>Oficial</v>
          </cell>
          <cell r="D39" t="str">
            <v>+</v>
          </cell>
          <cell r="E39">
            <v>1</v>
          </cell>
          <cell r="F39" t="str">
            <v>Ayudante</v>
          </cell>
          <cell r="G39">
            <v>211713.29</v>
          </cell>
          <cell r="H39">
            <v>8.6400000000000005E-2</v>
          </cell>
          <cell r="I39">
            <v>194875.99999999997</v>
          </cell>
        </row>
        <row r="40">
          <cell r="A40" t="str">
            <v>Vías</v>
          </cell>
          <cell r="B40">
            <v>3</v>
          </cell>
          <cell r="C40" t="str">
            <v>Oficial</v>
          </cell>
          <cell r="D40" t="str">
            <v>+</v>
          </cell>
          <cell r="E40">
            <v>4</v>
          </cell>
          <cell r="F40" t="str">
            <v>Ayudante</v>
          </cell>
          <cell r="G40">
            <v>460270.78</v>
          </cell>
          <cell r="H40">
            <v>8.6400000000000005E-2</v>
          </cell>
          <cell r="I40">
            <v>423666.03749999998</v>
          </cell>
        </row>
        <row r="41">
          <cell r="A41" t="str">
            <v>Cuadrilla Carpinteria Aluminio</v>
          </cell>
          <cell r="B41">
            <v>2</v>
          </cell>
          <cell r="C41" t="str">
            <v>Oficial</v>
          </cell>
          <cell r="D41" t="str">
            <v>+</v>
          </cell>
          <cell r="E41">
            <v>2</v>
          </cell>
          <cell r="F41" t="str">
            <v>Ayudante</v>
          </cell>
          <cell r="G41">
            <v>293735.40000000002</v>
          </cell>
          <cell r="H41">
            <v>8.6400000000000005E-2</v>
          </cell>
          <cell r="I41">
            <v>270374.99999999994</v>
          </cell>
        </row>
        <row r="42">
          <cell r="A42" t="str">
            <v>Cuadrilla instalaciones a  gas</v>
          </cell>
          <cell r="B42">
            <v>2</v>
          </cell>
          <cell r="C42" t="str">
            <v>Oficiales</v>
          </cell>
          <cell r="G42">
            <v>237600.61</v>
          </cell>
          <cell r="H42">
            <v>8.6400000000000005E-2</v>
          </cell>
          <cell r="I42">
            <v>218704.53499999997</v>
          </cell>
        </row>
        <row r="43">
          <cell r="A43" t="str">
            <v>Ingeniero</v>
          </cell>
          <cell r="G43">
            <v>271600</v>
          </cell>
          <cell r="H43">
            <v>8.6400000000000005E-2</v>
          </cell>
          <cell r="I43">
            <v>250000</v>
          </cell>
        </row>
        <row r="44">
          <cell r="A44" t="str">
            <v>Tramitador</v>
          </cell>
          <cell r="G44">
            <v>130368</v>
          </cell>
          <cell r="H44">
            <v>8.6400000000000005E-2</v>
          </cell>
          <cell r="I44">
            <v>120000</v>
          </cell>
        </row>
      </sheetData>
      <sheetData sheetId="12"/>
      <sheetData sheetId="13"/>
      <sheetData sheetId="14">
        <row r="11">
          <cell r="A11" t="str">
            <v>A.C.P.M.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Equ"/>
      <sheetName val="Trans"/>
      <sheetName val="Mat"/>
      <sheetName val="Salario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 PPTO CONSOLIDADO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UNITARIO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-7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 GIRON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"/>
      <sheetName val="INDICES"/>
      <sheetName val="PRELIM"/>
      <sheetName val="VIGAS"/>
      <sheetName val="PLACAS"/>
      <sheetName val="VERTICALES"/>
      <sheetName val="ESCALERA"/>
      <sheetName val="CIMENTACION"/>
      <sheetName val="EXCAVACION"/>
      <sheetName val="RES BLQ"/>
      <sheetName val="RES PISOS"/>
      <sheetName val="Hoja5"/>
    </sheetNames>
    <sheetDataSet>
      <sheetData sheetId="0">
        <row r="74">
          <cell r="B74" t="str">
            <v>C</v>
          </cell>
        </row>
        <row r="75">
          <cell r="B75" t="str">
            <v>A</v>
          </cell>
        </row>
        <row r="76">
          <cell r="B76" t="str">
            <v>ADM</v>
          </cell>
        </row>
        <row r="77">
          <cell r="B77" t="str">
            <v>PRE</v>
          </cell>
        </row>
        <row r="78">
          <cell r="B78">
            <v>0</v>
          </cell>
        </row>
        <row r="79">
          <cell r="B79">
            <v>1</v>
          </cell>
        </row>
        <row r="80">
          <cell r="B80">
            <v>2</v>
          </cell>
        </row>
        <row r="81">
          <cell r="B81">
            <v>3</v>
          </cell>
        </row>
        <row r="82">
          <cell r="B82">
            <v>4</v>
          </cell>
        </row>
        <row r="83">
          <cell r="B83">
            <v>5</v>
          </cell>
        </row>
        <row r="84">
          <cell r="B84">
            <v>6</v>
          </cell>
        </row>
        <row r="85">
          <cell r="B85">
            <v>7</v>
          </cell>
        </row>
        <row r="86">
          <cell r="B86">
            <v>8</v>
          </cell>
        </row>
        <row r="87">
          <cell r="B87">
            <v>9</v>
          </cell>
        </row>
        <row r="88">
          <cell r="B88">
            <v>10</v>
          </cell>
        </row>
        <row r="89">
          <cell r="B89">
            <v>11</v>
          </cell>
        </row>
        <row r="90">
          <cell r="B90">
            <v>12</v>
          </cell>
        </row>
        <row r="91">
          <cell r="B91">
            <v>13</v>
          </cell>
        </row>
        <row r="92">
          <cell r="B92">
            <v>14</v>
          </cell>
        </row>
        <row r="93">
          <cell r="B93">
            <v>15</v>
          </cell>
        </row>
        <row r="94">
          <cell r="B94">
            <v>16</v>
          </cell>
        </row>
        <row r="95">
          <cell r="B95">
            <v>17</v>
          </cell>
        </row>
        <row r="96">
          <cell r="B96">
            <v>18</v>
          </cell>
        </row>
        <row r="97">
          <cell r="B97">
            <v>19</v>
          </cell>
        </row>
        <row r="98">
          <cell r="B98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"/>
      <sheetName val="INDICES"/>
      <sheetName val="PRELIM"/>
      <sheetName val="EXCAVACION"/>
      <sheetName val="VIGAS"/>
      <sheetName val="PLACAS"/>
      <sheetName val="VERTICALES"/>
      <sheetName val="ESCALERA"/>
      <sheetName val="CIMENTACION"/>
      <sheetName val="RESUM BLOQUES"/>
      <sheetName val="2. PPTO CONSOLIDADO"/>
    </sheetNames>
    <sheetDataSet>
      <sheetData sheetId="0">
        <row r="65">
          <cell r="B65" t="str">
            <v>S1</v>
          </cell>
        </row>
        <row r="66">
          <cell r="B66" t="str">
            <v>P1</v>
          </cell>
        </row>
        <row r="67">
          <cell r="B67" t="str">
            <v>P2</v>
          </cell>
        </row>
        <row r="68">
          <cell r="B68" t="str">
            <v>P3</v>
          </cell>
        </row>
        <row r="69">
          <cell r="B69" t="str">
            <v>CUB</v>
          </cell>
        </row>
        <row r="70">
          <cell r="B70" t="str">
            <v>CUB 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C88"/>
  <sheetViews>
    <sheetView showGridLines="0" tabSelected="1" view="pageBreakPreview" topLeftCell="D7" zoomScale="70" zoomScaleNormal="70" zoomScaleSheetLayoutView="70" zoomScalePageLayoutView="40" workbookViewId="0">
      <selection activeCell="D30" sqref="D30"/>
    </sheetView>
  </sheetViews>
  <sheetFormatPr baseColWidth="10" defaultColWidth="8.77734375" defaultRowHeight="13.8" outlineLevelRow="1" outlineLevelCol="1" x14ac:dyDescent="0.25"/>
  <cols>
    <col min="1" max="1" width="3.6640625" style="45" customWidth="1"/>
    <col min="2" max="2" width="12.109375" style="46" hidden="1" customWidth="1" outlineLevel="1"/>
    <col min="3" max="3" width="49.33203125" style="46" hidden="1" customWidth="1" outlineLevel="1"/>
    <col min="4" max="4" width="10.77734375" style="61" customWidth="1" collapsed="1"/>
    <col min="5" max="5" width="56" style="62" customWidth="1"/>
    <col min="6" max="6" width="14" style="62" customWidth="1" outlineLevel="1"/>
    <col min="7" max="7" width="11.44140625" style="63" customWidth="1"/>
    <col min="8" max="8" width="19.44140625" style="63" customWidth="1"/>
    <col min="9" max="9" width="15" style="63" customWidth="1"/>
    <col min="10" max="10" width="27.77734375" style="64" customWidth="1"/>
    <col min="11" max="16384" width="8.77734375" style="45"/>
  </cols>
  <sheetData>
    <row r="1" spans="1:107" hidden="1" outlineLevel="1" x14ac:dyDescent="0.25"/>
    <row r="2" spans="1:107" hidden="1" outlineLevel="1" x14ac:dyDescent="0.25">
      <c r="F2" s="45" t="s">
        <v>104</v>
      </c>
      <c r="G2" s="62"/>
      <c r="H2" s="67">
        <v>134694726</v>
      </c>
    </row>
    <row r="3" spans="1:107" hidden="1" outlineLevel="1" x14ac:dyDescent="0.25">
      <c r="F3" s="45" t="s">
        <v>105</v>
      </c>
      <c r="G3" s="62"/>
      <c r="H3" s="63">
        <v>2</v>
      </c>
    </row>
    <row r="4" spans="1:107" hidden="1" outlineLevel="1" x14ac:dyDescent="0.25">
      <c r="F4" s="45" t="s">
        <v>107</v>
      </c>
      <c r="G4" s="62"/>
      <c r="H4" s="65">
        <v>251640987</v>
      </c>
    </row>
    <row r="5" spans="1:107" hidden="1" outlineLevel="1" x14ac:dyDescent="0.25">
      <c r="F5" s="45" t="s">
        <v>106</v>
      </c>
      <c r="G5" s="62"/>
      <c r="H5" s="67">
        <v>125820493.5</v>
      </c>
    </row>
    <row r="6" spans="1:107" hidden="1" outlineLevel="1" x14ac:dyDescent="0.25">
      <c r="F6" s="45"/>
      <c r="G6" s="62"/>
    </row>
    <row r="7" spans="1:107" collapsed="1" x14ac:dyDescent="0.25">
      <c r="H7" s="65"/>
    </row>
    <row r="8" spans="1:107" s="40" customFormat="1" ht="15.6" outlineLevel="1" x14ac:dyDescent="0.25">
      <c r="A8" s="37"/>
      <c r="B8" s="38"/>
      <c r="C8" s="38"/>
      <c r="D8" s="142" t="s">
        <v>62</v>
      </c>
      <c r="E8" s="71"/>
      <c r="F8" s="71"/>
      <c r="G8" s="71"/>
      <c r="H8" s="71"/>
      <c r="I8" s="71"/>
      <c r="J8" s="143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9"/>
    </row>
    <row r="9" spans="1:107" s="40" customFormat="1" ht="15.6" outlineLevel="1" x14ac:dyDescent="0.25">
      <c r="A9" s="37"/>
      <c r="B9" s="38"/>
      <c r="C9" s="38"/>
      <c r="D9" s="144"/>
      <c r="E9" s="72"/>
      <c r="F9" s="72"/>
      <c r="G9" s="72"/>
      <c r="H9" s="72"/>
      <c r="I9" s="72"/>
      <c r="J9" s="145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9"/>
    </row>
    <row r="10" spans="1:107" s="40" customFormat="1" ht="15.6" outlineLevel="1" x14ac:dyDescent="0.25">
      <c r="A10" s="37"/>
      <c r="B10" s="38"/>
      <c r="C10" s="38"/>
      <c r="D10" s="144"/>
      <c r="E10" s="72"/>
      <c r="F10" s="72"/>
      <c r="G10" s="72"/>
      <c r="H10" s="72"/>
      <c r="I10" s="72"/>
      <c r="J10" s="145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9"/>
    </row>
    <row r="11" spans="1:107" s="44" customFormat="1" ht="21" outlineLevel="1" x14ac:dyDescent="0.25">
      <c r="A11" s="41"/>
      <c r="B11" s="42"/>
      <c r="C11" s="42"/>
      <c r="D11" s="204" t="s">
        <v>126</v>
      </c>
      <c r="E11" s="72"/>
      <c r="F11" s="72"/>
      <c r="G11" s="72"/>
      <c r="H11" s="72"/>
      <c r="I11" s="72"/>
      <c r="J11" s="145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3"/>
    </row>
    <row r="12" spans="1:107" s="44" customFormat="1" ht="12.75" customHeight="1" outlineLevel="1" x14ac:dyDescent="0.25">
      <c r="A12" s="41"/>
      <c r="B12" s="42"/>
      <c r="C12" s="42"/>
      <c r="D12" s="207" t="s">
        <v>124</v>
      </c>
      <c r="E12" s="208"/>
      <c r="F12" s="208"/>
      <c r="G12" s="208"/>
      <c r="H12" s="208"/>
      <c r="I12" s="208"/>
      <c r="J12" s="209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3"/>
    </row>
    <row r="13" spans="1:107" s="42" customFormat="1" outlineLevel="1" x14ac:dyDescent="0.25">
      <c r="A13" s="41"/>
      <c r="D13" s="207"/>
      <c r="E13" s="208"/>
      <c r="F13" s="208"/>
      <c r="G13" s="208"/>
      <c r="H13" s="208"/>
      <c r="I13" s="208"/>
      <c r="J13" s="209"/>
    </row>
    <row r="14" spans="1:107" s="42" customFormat="1" ht="32.25" customHeight="1" outlineLevel="1" x14ac:dyDescent="0.25">
      <c r="A14" s="41"/>
      <c r="D14" s="207"/>
      <c r="E14" s="208"/>
      <c r="F14" s="208"/>
      <c r="G14" s="208"/>
      <c r="H14" s="208"/>
      <c r="I14" s="208"/>
      <c r="J14" s="209"/>
    </row>
    <row r="15" spans="1:107" outlineLevel="1" x14ac:dyDescent="0.25">
      <c r="D15" s="156"/>
      <c r="E15" s="184"/>
      <c r="F15" s="184"/>
      <c r="G15" s="184"/>
      <c r="H15" s="185"/>
      <c r="I15" s="185"/>
      <c r="J15" s="186"/>
    </row>
    <row r="16" spans="1:107" s="36" customFormat="1" ht="41.4" x14ac:dyDescent="0.25">
      <c r="B16" s="49" t="s">
        <v>80</v>
      </c>
      <c r="C16" s="49"/>
      <c r="D16" s="74" t="s">
        <v>0</v>
      </c>
      <c r="E16" s="74" t="s">
        <v>63</v>
      </c>
      <c r="F16" s="74"/>
      <c r="G16" s="75" t="s">
        <v>120</v>
      </c>
      <c r="H16" s="75" t="s">
        <v>81</v>
      </c>
      <c r="I16" s="75" t="s">
        <v>82</v>
      </c>
      <c r="J16" s="76" t="s">
        <v>83</v>
      </c>
    </row>
    <row r="17" spans="2:10" s="36" customFormat="1" x14ac:dyDescent="0.25">
      <c r="B17" s="50"/>
      <c r="C17" s="50"/>
      <c r="D17" s="77" t="s">
        <v>65</v>
      </c>
      <c r="E17" s="78"/>
      <c r="F17" s="78"/>
      <c r="G17" s="79"/>
      <c r="H17" s="79"/>
      <c r="I17" s="79"/>
      <c r="J17" s="80"/>
    </row>
    <row r="18" spans="2:10" s="36" customFormat="1" x14ac:dyDescent="0.25">
      <c r="B18" s="50"/>
      <c r="C18" s="50"/>
      <c r="D18" s="81" t="s">
        <v>64</v>
      </c>
      <c r="E18" s="82"/>
      <c r="F18" s="82"/>
      <c r="G18" s="83"/>
      <c r="H18" s="83"/>
      <c r="I18" s="83"/>
      <c r="J18" s="84"/>
    </row>
    <row r="19" spans="2:10" x14ac:dyDescent="0.25">
      <c r="B19" s="66" t="s">
        <v>111</v>
      </c>
      <c r="C19" s="66" t="e">
        <v>#N/A</v>
      </c>
      <c r="D19" s="189">
        <v>1</v>
      </c>
      <c r="E19" s="190" t="s">
        <v>102</v>
      </c>
      <c r="F19" s="86"/>
      <c r="G19" s="86">
        <v>1</v>
      </c>
      <c r="H19" s="87"/>
      <c r="I19" s="194">
        <v>4</v>
      </c>
      <c r="J19" s="89"/>
    </row>
    <row r="20" spans="2:10" x14ac:dyDescent="0.25">
      <c r="B20" s="66" t="s">
        <v>113</v>
      </c>
      <c r="C20" s="66" t="e">
        <v>#N/A</v>
      </c>
      <c r="D20" s="191">
        <v>2</v>
      </c>
      <c r="E20" s="192" t="s">
        <v>123</v>
      </c>
      <c r="F20" s="86"/>
      <c r="G20" s="86">
        <v>1</v>
      </c>
      <c r="H20" s="188"/>
      <c r="I20" s="195">
        <v>4</v>
      </c>
      <c r="J20" s="89"/>
    </row>
    <row r="21" spans="2:10" x14ac:dyDescent="0.25">
      <c r="B21" s="66" t="s">
        <v>114</v>
      </c>
      <c r="C21" s="66" t="e">
        <v>#N/A</v>
      </c>
      <c r="D21" s="191">
        <v>1</v>
      </c>
      <c r="E21" s="192" t="s">
        <v>122</v>
      </c>
      <c r="F21" s="86"/>
      <c r="G21" s="86">
        <v>0.5</v>
      </c>
      <c r="H21" s="188"/>
      <c r="I21" s="195">
        <v>4</v>
      </c>
      <c r="J21" s="89"/>
    </row>
    <row r="22" spans="2:10" x14ac:dyDescent="0.25">
      <c r="B22" s="66"/>
      <c r="C22" s="66"/>
      <c r="D22" s="193">
        <v>1</v>
      </c>
      <c r="E22" s="192" t="s">
        <v>116</v>
      </c>
      <c r="F22" s="86"/>
      <c r="G22" s="86">
        <v>0.5</v>
      </c>
      <c r="H22" s="188"/>
      <c r="I22" s="196">
        <v>4</v>
      </c>
      <c r="J22" s="89"/>
    </row>
    <row r="23" spans="2:10" s="36" customFormat="1" x14ac:dyDescent="0.25">
      <c r="B23" s="66" t="s">
        <v>112</v>
      </c>
      <c r="C23" s="66" t="s">
        <v>109</v>
      </c>
      <c r="D23" s="81" t="s">
        <v>79</v>
      </c>
      <c r="E23" s="82"/>
      <c r="F23" s="83"/>
      <c r="G23" s="83"/>
      <c r="H23" s="83"/>
      <c r="I23" s="83"/>
      <c r="J23" s="84"/>
    </row>
    <row r="24" spans="2:10" x14ac:dyDescent="0.25">
      <c r="B24" s="66" t="s">
        <v>115</v>
      </c>
      <c r="C24" s="66" t="s">
        <v>110</v>
      </c>
      <c r="D24" s="90"/>
      <c r="E24" s="91"/>
      <c r="F24" s="86"/>
      <c r="G24" s="86"/>
      <c r="H24" s="87"/>
      <c r="I24" s="187"/>
      <c r="J24" s="89"/>
    </row>
    <row r="25" spans="2:10" s="52" customFormat="1" x14ac:dyDescent="0.25">
      <c r="B25" s="51"/>
      <c r="C25" s="51"/>
      <c r="D25" s="217" t="s">
        <v>66</v>
      </c>
      <c r="E25" s="218"/>
      <c r="F25" s="218"/>
      <c r="G25" s="218"/>
      <c r="H25" s="218"/>
      <c r="I25" s="218"/>
      <c r="J25" s="92"/>
    </row>
    <row r="26" spans="2:10" s="36" customFormat="1" x14ac:dyDescent="0.25">
      <c r="B26" s="50"/>
      <c r="C26" s="50"/>
      <c r="D26" s="93" t="s">
        <v>84</v>
      </c>
      <c r="E26" s="94"/>
      <c r="F26" s="95"/>
      <c r="G26" s="95"/>
      <c r="H26" s="95"/>
      <c r="I26" s="95"/>
      <c r="J26" s="96"/>
    </row>
    <row r="27" spans="2:10" ht="16.05" customHeight="1" x14ac:dyDescent="0.25">
      <c r="D27" s="219" t="s">
        <v>92</v>
      </c>
      <c r="E27" s="220"/>
      <c r="F27" s="220"/>
      <c r="G27" s="220"/>
      <c r="H27" s="220"/>
      <c r="I27" s="220"/>
      <c r="J27" s="92"/>
    </row>
    <row r="28" spans="2:10" ht="19.95" customHeight="1" x14ac:dyDescent="0.25">
      <c r="D28" s="97"/>
      <c r="E28" s="98"/>
      <c r="F28" s="98"/>
      <c r="G28" s="98"/>
      <c r="H28" s="98"/>
      <c r="I28" s="98"/>
      <c r="J28" s="99"/>
    </row>
    <row r="29" spans="2:10" s="36" customFormat="1" x14ac:dyDescent="0.25">
      <c r="B29" s="50"/>
      <c r="C29" s="50"/>
      <c r="D29" s="77" t="s">
        <v>85</v>
      </c>
      <c r="E29" s="78"/>
      <c r="F29" s="78"/>
      <c r="G29" s="79"/>
      <c r="H29" s="79"/>
      <c r="I29" s="79" t="s">
        <v>127</v>
      </c>
      <c r="J29" s="100"/>
    </row>
    <row r="30" spans="2:10" ht="27.6" x14ac:dyDescent="0.25">
      <c r="D30" s="85">
        <v>1</v>
      </c>
      <c r="E30" s="101" t="s">
        <v>117</v>
      </c>
      <c r="F30" s="86"/>
      <c r="G30" s="86"/>
      <c r="H30" s="102"/>
      <c r="I30" s="88">
        <v>18</v>
      </c>
      <c r="J30" s="89"/>
    </row>
    <row r="31" spans="2:10" x14ac:dyDescent="0.25">
      <c r="D31" s="85">
        <v>1</v>
      </c>
      <c r="E31" s="101" t="s">
        <v>118</v>
      </c>
      <c r="F31" s="86"/>
      <c r="G31" s="86"/>
      <c r="H31" s="102"/>
      <c r="I31" s="187">
        <v>8</v>
      </c>
      <c r="J31" s="89"/>
    </row>
    <row r="32" spans="2:10" x14ac:dyDescent="0.25">
      <c r="D32" s="85">
        <v>1</v>
      </c>
      <c r="E32" s="101" t="s">
        <v>119</v>
      </c>
      <c r="F32" s="86"/>
      <c r="G32" s="86"/>
      <c r="H32" s="102"/>
      <c r="I32" s="187">
        <v>4</v>
      </c>
      <c r="J32" s="89"/>
    </row>
    <row r="33" spans="2:10" s="52" customFormat="1" x14ac:dyDescent="0.25">
      <c r="B33" s="51"/>
      <c r="C33" s="51"/>
      <c r="D33" s="221" t="s">
        <v>86</v>
      </c>
      <c r="E33" s="222"/>
      <c r="F33" s="222"/>
      <c r="G33" s="222"/>
      <c r="H33" s="222"/>
      <c r="I33" s="222"/>
      <c r="J33" s="103"/>
    </row>
    <row r="34" spans="2:10" s="48" customFormat="1" x14ac:dyDescent="0.25">
      <c r="B34" s="53"/>
      <c r="C34" s="53"/>
      <c r="D34" s="223" t="s">
        <v>93</v>
      </c>
      <c r="E34" s="224"/>
      <c r="F34" s="224"/>
      <c r="G34" s="224"/>
      <c r="H34" s="224"/>
      <c r="I34" s="224"/>
      <c r="J34" s="175"/>
    </row>
    <row r="35" spans="2:10" s="48" customFormat="1" x14ac:dyDescent="0.25">
      <c r="B35" s="53"/>
      <c r="C35" s="53"/>
      <c r="D35" s="177" t="s">
        <v>78</v>
      </c>
      <c r="E35" s="178"/>
      <c r="F35" s="178"/>
      <c r="G35" s="178"/>
      <c r="H35" s="178"/>
      <c r="I35" s="179">
        <v>0.19</v>
      </c>
      <c r="J35" s="197"/>
    </row>
    <row r="36" spans="2:10" s="55" customFormat="1" ht="16.05" customHeight="1" x14ac:dyDescent="0.25">
      <c r="B36" s="54"/>
      <c r="C36" s="54"/>
      <c r="D36" s="183" t="s">
        <v>99</v>
      </c>
      <c r="E36" s="225" t="s">
        <v>94</v>
      </c>
      <c r="F36" s="225"/>
      <c r="G36" s="225"/>
      <c r="H36" s="225"/>
      <c r="I36" s="225"/>
      <c r="J36" s="198"/>
    </row>
    <row r="37" spans="2:10" ht="19.95" customHeight="1" x14ac:dyDescent="0.25">
      <c r="D37" s="180"/>
      <c r="E37" s="181"/>
      <c r="F37" s="181"/>
      <c r="G37" s="181"/>
      <c r="H37" s="181"/>
      <c r="I37" s="181"/>
      <c r="J37" s="182"/>
    </row>
    <row r="38" spans="2:10" s="36" customFormat="1" x14ac:dyDescent="0.25">
      <c r="B38" s="50"/>
      <c r="C38" s="50"/>
      <c r="D38" s="77" t="s">
        <v>90</v>
      </c>
      <c r="E38" s="78"/>
      <c r="F38" s="78"/>
      <c r="G38" s="79"/>
      <c r="H38" s="79"/>
      <c r="I38" s="79"/>
      <c r="J38" s="100"/>
    </row>
    <row r="39" spans="2:10" s="36" customFormat="1" x14ac:dyDescent="0.25">
      <c r="B39" s="50"/>
      <c r="C39" s="50"/>
      <c r="D39" s="105" t="s">
        <v>91</v>
      </c>
      <c r="E39" s="106"/>
      <c r="F39" s="106"/>
      <c r="G39" s="107"/>
      <c r="H39" s="107"/>
      <c r="I39" s="107"/>
      <c r="J39" s="108"/>
    </row>
    <row r="40" spans="2:10" s="57" customFormat="1" ht="27.6" x14ac:dyDescent="0.25">
      <c r="B40" s="56"/>
      <c r="C40" s="56"/>
      <c r="D40" s="109" t="s">
        <v>1</v>
      </c>
      <c r="E40" s="109"/>
      <c r="F40" s="110" t="s">
        <v>68</v>
      </c>
      <c r="G40" s="111" t="s">
        <v>74</v>
      </c>
      <c r="H40" s="111" t="s">
        <v>75</v>
      </c>
      <c r="I40" s="111"/>
      <c r="J40" s="112" t="s">
        <v>87</v>
      </c>
    </row>
    <row r="41" spans="2:10" x14ac:dyDescent="0.25">
      <c r="D41" s="85"/>
      <c r="E41" s="159" t="s">
        <v>101</v>
      </c>
      <c r="F41" s="114"/>
      <c r="G41" s="113">
        <v>0.3</v>
      </c>
      <c r="H41" s="114"/>
      <c r="I41" s="160">
        <v>1.8500000000000001E-3</v>
      </c>
      <c r="J41" s="115"/>
    </row>
    <row r="42" spans="2:10" x14ac:dyDescent="0.25">
      <c r="D42" s="85"/>
      <c r="E42" s="159" t="s">
        <v>76</v>
      </c>
      <c r="F42" s="114"/>
      <c r="G42" s="113">
        <v>0.3</v>
      </c>
      <c r="H42" s="114"/>
      <c r="I42" s="160">
        <v>1.8500000000000001E-3</v>
      </c>
      <c r="J42" s="115"/>
    </row>
    <row r="43" spans="2:10" x14ac:dyDescent="0.25">
      <c r="D43" s="85"/>
      <c r="E43" s="159" t="s">
        <v>77</v>
      </c>
      <c r="F43" s="114"/>
      <c r="G43" s="113">
        <v>0.1</v>
      </c>
      <c r="H43" s="114"/>
      <c r="I43" s="160">
        <v>8.1200000000000005E-3</v>
      </c>
      <c r="J43" s="115"/>
    </row>
    <row r="44" spans="2:10" x14ac:dyDescent="0.25">
      <c r="D44" s="161"/>
      <c r="E44" s="162" t="s">
        <v>78</v>
      </c>
      <c r="F44" s="176"/>
      <c r="G44" s="116"/>
      <c r="H44" s="117"/>
      <c r="I44" s="163">
        <v>0.19</v>
      </c>
      <c r="J44" s="118"/>
    </row>
    <row r="45" spans="2:10" ht="16.05" customHeight="1" x14ac:dyDescent="0.25">
      <c r="B45" s="58"/>
      <c r="C45" s="58"/>
      <c r="D45" s="226" t="s">
        <v>95</v>
      </c>
      <c r="E45" s="227"/>
      <c r="F45" s="227"/>
      <c r="G45" s="227"/>
      <c r="H45" s="227"/>
      <c r="I45" s="227"/>
      <c r="J45" s="175"/>
    </row>
    <row r="46" spans="2:10" ht="19.95" customHeight="1" x14ac:dyDescent="0.25">
      <c r="D46" s="119"/>
      <c r="E46" s="120"/>
      <c r="F46" s="120"/>
      <c r="G46" s="121"/>
      <c r="H46" s="122"/>
      <c r="I46" s="123"/>
      <c r="J46" s="124"/>
    </row>
    <row r="47" spans="2:10" s="36" customFormat="1" x14ac:dyDescent="0.25">
      <c r="B47" s="50"/>
      <c r="C47" s="50"/>
      <c r="D47" s="77" t="s">
        <v>96</v>
      </c>
      <c r="E47" s="78"/>
      <c r="F47" s="78"/>
      <c r="G47" s="79"/>
      <c r="H47" s="79"/>
      <c r="I47" s="79"/>
      <c r="J47" s="100"/>
    </row>
    <row r="48" spans="2:10" s="57" customFormat="1" x14ac:dyDescent="0.25">
      <c r="B48" s="56"/>
      <c r="C48" s="56"/>
      <c r="D48" s="109" t="s">
        <v>1</v>
      </c>
      <c r="E48" s="109"/>
      <c r="F48" s="109"/>
      <c r="G48" s="111"/>
      <c r="H48" s="111" t="s">
        <v>68</v>
      </c>
      <c r="I48" s="111" t="s">
        <v>69</v>
      </c>
      <c r="J48" s="112" t="s">
        <v>67</v>
      </c>
    </row>
    <row r="49" spans="2:10" x14ac:dyDescent="0.25">
      <c r="D49" s="85"/>
      <c r="E49" s="101" t="s">
        <v>70</v>
      </c>
      <c r="F49" s="101"/>
      <c r="G49" s="125"/>
      <c r="H49" s="114"/>
      <c r="I49" s="126">
        <v>8.0000000000000002E-3</v>
      </c>
      <c r="J49" s="115"/>
    </row>
    <row r="50" spans="2:10" x14ac:dyDescent="0.25">
      <c r="D50" s="85"/>
      <c r="E50" s="101" t="s">
        <v>71</v>
      </c>
      <c r="F50" s="101"/>
      <c r="G50" s="125"/>
      <c r="H50" s="114"/>
      <c r="I50" s="126">
        <v>4.0000000000000001E-3</v>
      </c>
      <c r="J50" s="115"/>
    </row>
    <row r="51" spans="2:10" s="60" customFormat="1" x14ac:dyDescent="0.25">
      <c r="B51" s="59"/>
      <c r="C51" s="59"/>
      <c r="D51" s="127"/>
      <c r="E51" s="128" t="s">
        <v>72</v>
      </c>
      <c r="F51" s="128"/>
      <c r="G51" s="129"/>
      <c r="H51" s="172"/>
      <c r="I51" s="173">
        <v>5.0000000000000001E-3</v>
      </c>
      <c r="J51" s="174"/>
    </row>
    <row r="52" spans="2:10" x14ac:dyDescent="0.25">
      <c r="B52" s="58"/>
      <c r="C52" s="58"/>
      <c r="D52" s="228" t="s">
        <v>73</v>
      </c>
      <c r="E52" s="229"/>
      <c r="F52" s="229"/>
      <c r="G52" s="229"/>
      <c r="H52" s="229"/>
      <c r="I52" s="229"/>
      <c r="J52" s="175"/>
    </row>
    <row r="53" spans="2:10" ht="19.95" customHeight="1" x14ac:dyDescent="0.25">
      <c r="D53" s="119"/>
      <c r="E53" s="120"/>
      <c r="F53" s="120"/>
      <c r="G53" s="121"/>
      <c r="H53" s="122"/>
      <c r="I53" s="123"/>
      <c r="J53" s="124"/>
    </row>
    <row r="54" spans="2:10" s="55" customFormat="1" ht="17.25" customHeight="1" x14ac:dyDescent="0.25">
      <c r="B54" s="54"/>
      <c r="C54" s="54"/>
      <c r="D54" s="130" t="s">
        <v>100</v>
      </c>
      <c r="E54" s="230" t="s">
        <v>97</v>
      </c>
      <c r="F54" s="231"/>
      <c r="G54" s="231"/>
      <c r="H54" s="231"/>
      <c r="I54" s="232"/>
      <c r="J54" s="104"/>
    </row>
    <row r="55" spans="2:10" ht="6" customHeight="1" x14ac:dyDescent="0.25">
      <c r="D55" s="73"/>
      <c r="E55" s="131"/>
      <c r="F55" s="131"/>
      <c r="G55" s="132"/>
      <c r="H55" s="132"/>
      <c r="I55" s="132"/>
      <c r="J55" s="133"/>
    </row>
    <row r="56" spans="2:10" ht="17.25" customHeight="1" x14ac:dyDescent="0.25">
      <c r="D56" s="170"/>
      <c r="E56" s="205" t="s">
        <v>98</v>
      </c>
      <c r="F56" s="205"/>
      <c r="G56" s="205"/>
      <c r="H56" s="205"/>
      <c r="I56" s="206"/>
      <c r="J56" s="199"/>
    </row>
    <row r="57" spans="2:10" ht="6" customHeight="1" thickBot="1" x14ac:dyDescent="0.3">
      <c r="D57" s="73"/>
      <c r="E57" s="131"/>
      <c r="F57" s="131"/>
      <c r="G57" s="132"/>
      <c r="H57" s="132"/>
      <c r="I57" s="132"/>
      <c r="J57" s="147"/>
    </row>
    <row r="58" spans="2:10" ht="14.4" hidden="1" thickBot="1" x14ac:dyDescent="0.3">
      <c r="D58" s="216" t="s">
        <v>88</v>
      </c>
      <c r="E58" s="216"/>
      <c r="F58" s="216"/>
      <c r="G58" s="216"/>
      <c r="H58" s="216"/>
      <c r="I58" s="216"/>
      <c r="J58" s="134"/>
    </row>
    <row r="59" spans="2:10" ht="14.4" hidden="1" thickBot="1" x14ac:dyDescent="0.3">
      <c r="D59" s="73"/>
      <c r="E59" s="131"/>
      <c r="F59" s="131"/>
      <c r="G59" s="132"/>
      <c r="H59" s="132"/>
      <c r="I59" s="132"/>
      <c r="J59" s="133"/>
    </row>
    <row r="60" spans="2:10" ht="14.4" hidden="1" thickBot="1" x14ac:dyDescent="0.3">
      <c r="D60" s="216" t="s">
        <v>89</v>
      </c>
      <c r="E60" s="216"/>
      <c r="F60" s="216"/>
      <c r="G60" s="216"/>
      <c r="H60" s="216"/>
      <c r="I60" s="216"/>
      <c r="J60" s="134"/>
    </row>
    <row r="61" spans="2:10" ht="14.4" hidden="1" thickBot="1" x14ac:dyDescent="0.3">
      <c r="D61" s="73"/>
      <c r="E61" s="131"/>
      <c r="F61" s="131"/>
      <c r="G61" s="132"/>
      <c r="H61" s="132"/>
      <c r="I61" s="132"/>
      <c r="J61" s="133"/>
    </row>
    <row r="62" spans="2:10" ht="22.5" customHeight="1" thickTop="1" thickBot="1" x14ac:dyDescent="0.3">
      <c r="D62" s="164"/>
      <c r="E62" s="165" t="s">
        <v>103</v>
      </c>
      <c r="F62" s="165"/>
      <c r="G62" s="166"/>
      <c r="H62" s="166"/>
      <c r="I62" s="167"/>
      <c r="J62" s="168"/>
    </row>
    <row r="63" spans="2:10" ht="6" customHeight="1" thickTop="1" x14ac:dyDescent="0.25">
      <c r="D63" s="73"/>
      <c r="E63" s="131"/>
      <c r="F63" s="131"/>
      <c r="G63" s="132"/>
      <c r="H63" s="132"/>
      <c r="I63" s="132"/>
      <c r="J63" s="133"/>
    </row>
    <row r="64" spans="2:10" ht="19.95" customHeight="1" x14ac:dyDescent="0.25">
      <c r="D64" s="170"/>
      <c r="E64" s="205" t="s">
        <v>108</v>
      </c>
      <c r="F64" s="205"/>
      <c r="G64" s="205"/>
      <c r="H64" s="205"/>
      <c r="I64" s="206"/>
      <c r="J64" s="169"/>
    </row>
    <row r="65" spans="4:10" ht="6" customHeight="1" x14ac:dyDescent="0.25">
      <c r="D65" s="73"/>
      <c r="E65" s="131"/>
      <c r="F65" s="131"/>
      <c r="G65" s="132"/>
      <c r="H65" s="132"/>
      <c r="I65" s="132"/>
      <c r="J65" s="133"/>
    </row>
    <row r="66" spans="4:10" ht="12.75" customHeight="1" x14ac:dyDescent="0.25">
      <c r="D66" s="210" t="s">
        <v>121</v>
      </c>
      <c r="E66" s="211"/>
      <c r="F66" s="211"/>
      <c r="G66" s="211"/>
      <c r="H66" s="211"/>
      <c r="I66" s="211"/>
      <c r="J66" s="212"/>
    </row>
    <row r="67" spans="4:10" x14ac:dyDescent="0.25">
      <c r="D67" s="213"/>
      <c r="E67" s="214"/>
      <c r="F67" s="214"/>
      <c r="G67" s="214"/>
      <c r="H67" s="214"/>
      <c r="I67" s="214"/>
      <c r="J67" s="215"/>
    </row>
    <row r="68" spans="4:10" x14ac:dyDescent="0.25">
      <c r="D68" s="213"/>
      <c r="E68" s="214"/>
      <c r="F68" s="214"/>
      <c r="G68" s="214"/>
      <c r="H68" s="214"/>
      <c r="I68" s="214"/>
      <c r="J68" s="215"/>
    </row>
    <row r="69" spans="4:10" x14ac:dyDescent="0.25">
      <c r="D69" s="213"/>
      <c r="E69" s="214"/>
      <c r="F69" s="214"/>
      <c r="G69" s="214"/>
      <c r="H69" s="214"/>
      <c r="I69" s="214"/>
      <c r="J69" s="215"/>
    </row>
    <row r="70" spans="4:10" x14ac:dyDescent="0.25">
      <c r="D70" s="213"/>
      <c r="E70" s="214"/>
      <c r="F70" s="214"/>
      <c r="G70" s="214"/>
      <c r="H70" s="214"/>
      <c r="I70" s="214"/>
      <c r="J70" s="215"/>
    </row>
    <row r="71" spans="4:10" x14ac:dyDescent="0.25">
      <c r="D71" s="213"/>
      <c r="E71" s="214"/>
      <c r="F71" s="214"/>
      <c r="G71" s="214"/>
      <c r="H71" s="214"/>
      <c r="I71" s="214"/>
      <c r="J71" s="215"/>
    </row>
    <row r="72" spans="4:10" x14ac:dyDescent="0.25">
      <c r="D72" s="213"/>
      <c r="E72" s="214"/>
      <c r="F72" s="214"/>
      <c r="G72" s="214"/>
      <c r="H72" s="214"/>
      <c r="I72" s="214"/>
      <c r="J72" s="215"/>
    </row>
    <row r="73" spans="4:10" ht="13.5" customHeight="1" x14ac:dyDescent="0.25">
      <c r="D73" s="135"/>
      <c r="E73" s="136"/>
      <c r="F73" s="136"/>
      <c r="G73" s="136"/>
      <c r="H73" s="136"/>
      <c r="I73" s="136"/>
      <c r="J73" s="137"/>
    </row>
    <row r="74" spans="4:10" ht="13.5" customHeight="1" x14ac:dyDescent="0.25">
      <c r="D74" s="73"/>
      <c r="E74" s="131"/>
      <c r="F74" s="131"/>
      <c r="G74" s="132"/>
      <c r="H74" s="132"/>
      <c r="I74" s="132"/>
      <c r="J74" s="133"/>
    </row>
    <row r="75" spans="4:10" ht="13.5" customHeight="1" x14ac:dyDescent="0.25">
      <c r="D75" s="73"/>
      <c r="E75" s="131"/>
      <c r="F75" s="131"/>
      <c r="G75" s="132"/>
      <c r="H75" s="132"/>
      <c r="I75" s="132"/>
      <c r="J75" s="200"/>
    </row>
    <row r="76" spans="4:10" ht="13.5" customHeight="1" x14ac:dyDescent="0.25">
      <c r="D76" s="148"/>
      <c r="E76" s="146"/>
      <c r="F76" s="138"/>
      <c r="G76" s="132"/>
      <c r="H76" s="201"/>
      <c r="I76" s="201"/>
      <c r="J76" s="201"/>
    </row>
    <row r="77" spans="4:10" ht="12.75" customHeight="1" x14ac:dyDescent="0.25">
      <c r="D77" s="203" t="s">
        <v>125</v>
      </c>
      <c r="E77" s="154"/>
      <c r="F77" s="154"/>
      <c r="G77" s="154"/>
      <c r="H77" s="141"/>
      <c r="I77" s="141"/>
      <c r="J77" s="202"/>
    </row>
    <row r="78" spans="4:10" ht="12.75" customHeight="1" x14ac:dyDescent="0.25">
      <c r="D78" s="153"/>
      <c r="E78" s="154"/>
      <c r="F78" s="154"/>
      <c r="G78" s="154"/>
      <c r="H78" s="141"/>
      <c r="I78" s="141"/>
      <c r="J78" s="155"/>
    </row>
    <row r="79" spans="4:10" ht="12.75" customHeight="1" x14ac:dyDescent="0.25">
      <c r="D79" s="151"/>
      <c r="E79" s="140"/>
      <c r="F79" s="140"/>
      <c r="G79" s="140"/>
      <c r="H79" s="139"/>
      <c r="I79" s="139"/>
      <c r="J79" s="152"/>
    </row>
    <row r="80" spans="4:10" ht="14.4" x14ac:dyDescent="0.25">
      <c r="D80" s="149"/>
      <c r="E80" s="150"/>
      <c r="F80" s="150"/>
      <c r="G80" s="69"/>
      <c r="H80" s="69"/>
      <c r="I80" s="69"/>
      <c r="J80" s="70"/>
    </row>
    <row r="81" spans="4:10" x14ac:dyDescent="0.25">
      <c r="D81" s="151"/>
      <c r="E81" s="140"/>
      <c r="F81" s="140"/>
      <c r="G81" s="140"/>
      <c r="H81" s="139"/>
      <c r="I81" s="139"/>
      <c r="J81" s="152"/>
    </row>
    <row r="82" spans="4:10" ht="12.75" customHeight="1" x14ac:dyDescent="0.25">
      <c r="D82" s="151"/>
      <c r="E82" s="140"/>
      <c r="F82" s="140"/>
      <c r="G82" s="140"/>
      <c r="H82" s="139"/>
      <c r="I82" s="139"/>
      <c r="J82" s="152"/>
    </row>
    <row r="83" spans="4:10" x14ac:dyDescent="0.25">
      <c r="D83" s="156"/>
      <c r="E83" s="157"/>
      <c r="F83" s="157"/>
      <c r="G83" s="171"/>
      <c r="H83" s="171"/>
      <c r="I83" s="171"/>
      <c r="J83" s="158"/>
    </row>
    <row r="84" spans="4:10" x14ac:dyDescent="0.25">
      <c r="D84" s="47"/>
      <c r="E84" s="68"/>
      <c r="F84" s="68"/>
      <c r="G84" s="69"/>
      <c r="H84" s="69"/>
      <c r="I84" s="69"/>
      <c r="J84" s="70"/>
    </row>
    <row r="85" spans="4:10" x14ac:dyDescent="0.25">
      <c r="D85" s="47"/>
      <c r="E85" s="68"/>
      <c r="F85" s="68"/>
      <c r="G85" s="69"/>
      <c r="H85" s="69"/>
      <c r="I85" s="69"/>
      <c r="J85" s="70"/>
    </row>
    <row r="86" spans="4:10" x14ac:dyDescent="0.25">
      <c r="D86" s="47"/>
      <c r="E86" s="68"/>
      <c r="F86" s="68"/>
      <c r="G86" s="69"/>
      <c r="H86" s="69"/>
      <c r="I86" s="69"/>
      <c r="J86" s="70"/>
    </row>
    <row r="87" spans="4:10" x14ac:dyDescent="0.25">
      <c r="D87" s="47"/>
      <c r="E87" s="68"/>
      <c r="F87" s="68"/>
      <c r="G87" s="69"/>
      <c r="H87" s="69"/>
      <c r="I87" s="69"/>
      <c r="J87" s="70"/>
    </row>
    <row r="88" spans="4:10" x14ac:dyDescent="0.25">
      <c r="D88" s="47"/>
      <c r="E88" s="68"/>
      <c r="F88" s="68"/>
      <c r="G88" s="69"/>
      <c r="H88" s="69"/>
      <c r="I88" s="69"/>
      <c r="J88" s="70"/>
    </row>
  </sheetData>
  <dataConsolidate/>
  <mergeCells count="14">
    <mergeCell ref="E56:I56"/>
    <mergeCell ref="E64:I64"/>
    <mergeCell ref="D12:J14"/>
    <mergeCell ref="D66:J72"/>
    <mergeCell ref="D58:I58"/>
    <mergeCell ref="D25:I25"/>
    <mergeCell ref="D27:I27"/>
    <mergeCell ref="D33:I33"/>
    <mergeCell ref="D34:I34"/>
    <mergeCell ref="E36:I36"/>
    <mergeCell ref="D60:I60"/>
    <mergeCell ref="D45:I45"/>
    <mergeCell ref="D52:I52"/>
    <mergeCell ref="E54:I54"/>
  </mergeCells>
  <dataValidations disablePrompts="1" count="1">
    <dataValidation type="list" allowBlank="1" showInputMessage="1" showErrorMessage="1" sqref="B23:B24" xr:uid="{00000000-0002-0000-0000-000000000000}">
      <formula1>#REF!</formula1>
    </dataValidation>
  </dataValidations>
  <printOptions horizontalCentered="1" verticalCentered="1"/>
  <pageMargins left="0.62992125984251968" right="0.62992125984251968" top="0.39370078740157483" bottom="0.39370078740157483" header="0.31496062992125984" footer="0.31496062992125984"/>
  <pageSetup scale="61" orientation="portrait" r:id="rId1"/>
  <headerFooter>
    <oddFooter>&amp;CPágina &amp;P de &amp;N</oddFooter>
  </headerFooter>
  <rowBreaks count="1" manualBreakCount="1">
    <brk id="36" max="16383" man="1"/>
  </rowBreak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1000000}">
          <x14:formula1>
            <xm:f>'C://Users/danielmunarmora/Desktop/C:/Users/danielmunarmora/Desktop/[Interventoriamantenimiento general.xlsx]Hoja1'!#REF!</xm:f>
          </x14:formula1>
          <xm:sqref>B19:B22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L54"/>
  <sheetViews>
    <sheetView workbookViewId="0">
      <selection sqref="A1:J1"/>
    </sheetView>
  </sheetViews>
  <sheetFormatPr baseColWidth="10" defaultColWidth="11.44140625" defaultRowHeight="14.4" x14ac:dyDescent="0.3"/>
  <cols>
    <col min="1" max="1" width="11.44140625" style="2"/>
    <col min="2" max="2" width="12.44140625" style="2" bestFit="1" customWidth="1"/>
    <col min="3" max="3" width="12.33203125" style="2" customWidth="1"/>
    <col min="4" max="4" width="16.77734375" style="2" customWidth="1"/>
    <col min="5" max="5" width="14.33203125" style="2" bestFit="1" customWidth="1"/>
    <col min="6" max="16384" width="11.44140625" style="2"/>
  </cols>
  <sheetData>
    <row r="1" spans="1:12" ht="15" thickBot="1" x14ac:dyDescent="0.35">
      <c r="A1" s="237" t="s">
        <v>61</v>
      </c>
      <c r="B1" s="238"/>
      <c r="C1" s="238"/>
      <c r="D1" s="238"/>
      <c r="E1" s="238"/>
      <c r="F1" s="238"/>
      <c r="G1" s="238"/>
      <c r="H1" s="238"/>
      <c r="I1" s="238"/>
      <c r="J1" s="239"/>
    </row>
    <row r="2" spans="1:12" hidden="1" x14ac:dyDescent="0.3"/>
    <row r="3" spans="1:12" ht="15.6" hidden="1" x14ac:dyDescent="0.3">
      <c r="A3" s="240" t="s">
        <v>2</v>
      </c>
      <c r="B3" s="240"/>
      <c r="C3" s="241" t="e">
        <f>#REF!</f>
        <v>#REF!</v>
      </c>
      <c r="D3" s="241"/>
      <c r="E3" s="1" t="s">
        <v>3</v>
      </c>
    </row>
    <row r="4" spans="1:12" ht="15.6" hidden="1" x14ac:dyDescent="0.3">
      <c r="A4" s="3"/>
      <c r="B4" s="3"/>
      <c r="C4" s="4"/>
      <c r="D4" s="4"/>
    </row>
    <row r="5" spans="1:12" hidden="1" x14ac:dyDescent="0.3">
      <c r="A5" s="240" t="s">
        <v>4</v>
      </c>
      <c r="B5" s="240"/>
      <c r="C5" s="242" t="e">
        <f>TRIM(D27)</f>
        <v>#REF!</v>
      </c>
      <c r="D5" s="243"/>
      <c r="E5" s="243"/>
      <c r="F5" s="243"/>
      <c r="G5" s="243"/>
      <c r="H5" s="243"/>
      <c r="I5" s="243"/>
      <c r="J5" s="244"/>
    </row>
    <row r="6" spans="1:12" hidden="1" x14ac:dyDescent="0.3">
      <c r="B6" s="5"/>
      <c r="C6" s="245"/>
      <c r="D6" s="246"/>
      <c r="E6" s="246"/>
      <c r="F6" s="246"/>
      <c r="G6" s="246"/>
      <c r="H6" s="246"/>
      <c r="I6" s="246"/>
      <c r="J6" s="247"/>
    </row>
    <row r="7" spans="1:12" hidden="1" x14ac:dyDescent="0.3"/>
    <row r="8" spans="1:12" hidden="1" x14ac:dyDescent="0.3">
      <c r="A8" s="6">
        <v>1</v>
      </c>
      <c r="B8" s="7" t="s">
        <v>13</v>
      </c>
      <c r="C8" s="7" t="s">
        <v>14</v>
      </c>
      <c r="D8" s="8"/>
      <c r="E8" s="9" t="e">
        <f>INT((C3-(INT(C3/1000000000000000)*1000000000000000))/1000000000000)</f>
        <v>#REF!</v>
      </c>
      <c r="F8" s="10" t="s">
        <v>5</v>
      </c>
      <c r="G8" s="11" t="e">
        <f>INT(E8/100)*100</f>
        <v>#REF!</v>
      </c>
      <c r="H8" s="10" t="e">
        <f>IF(AND(G8=100,G9=0,G10=0),IF(G8=0," ",LOOKUP(G8,A7:C52,B7:B52)),IF(G8=0," ",LOOKUP(G8,A7:C52,C7:C52)))</f>
        <v>#REF!</v>
      </c>
      <c r="I8" s="12"/>
      <c r="J8" s="248" t="s">
        <v>6</v>
      </c>
      <c r="K8" s="8"/>
      <c r="L8" s="8"/>
    </row>
    <row r="9" spans="1:12" hidden="1" x14ac:dyDescent="0.3">
      <c r="A9" s="6">
        <v>2</v>
      </c>
      <c r="B9" s="7" t="s">
        <v>15</v>
      </c>
      <c r="C9" s="7" t="s">
        <v>15</v>
      </c>
      <c r="D9" s="8"/>
      <c r="E9" s="9" t="e">
        <f>+E8-G8</f>
        <v>#REF!</v>
      </c>
      <c r="F9" s="10" t="s">
        <v>7</v>
      </c>
      <c r="G9" s="11" t="e">
        <f>INT(E9/10)*10</f>
        <v>#REF!</v>
      </c>
      <c r="H9" s="10" t="e">
        <f>IF(OR(G9=10,G9=20),LOOKUP(E9,A7:C52,C7:C52),IF(AND(G9=100,G10=0,G11=0),IF(G9=0," ",LOOKUP(G9,A7:C52,B7:B52)),IF(G9=0," ",LOOKUP(G9,A7:C52,C7:C52))))</f>
        <v>#REF!</v>
      </c>
      <c r="I9" s="10" t="e">
        <f>IF(G10=0," ",IF(AND(G9&gt;20,G9&lt;=90),"Y"," "))</f>
        <v>#REF!</v>
      </c>
      <c r="J9" s="248"/>
      <c r="K9" s="8"/>
      <c r="L9" s="8"/>
    </row>
    <row r="10" spans="1:12" hidden="1" x14ac:dyDescent="0.3">
      <c r="A10" s="6">
        <v>3</v>
      </c>
      <c r="B10" s="7" t="s">
        <v>16</v>
      </c>
      <c r="C10" s="7" t="s">
        <v>16</v>
      </c>
      <c r="D10" s="8"/>
      <c r="E10" s="9" t="e">
        <f>+E9-G9</f>
        <v>#REF!</v>
      </c>
      <c r="F10" s="10" t="s">
        <v>8</v>
      </c>
      <c r="G10" s="9" t="e">
        <f>INT(E10)</f>
        <v>#REF!</v>
      </c>
      <c r="H10" s="10" t="e">
        <f>IF(OR(G9=10,G9=20)," ",IF(AND(G10=100,G11=0,G12=0),IF(G10=0," ",LOOKUP(G10,A7:C52,B7:B52)),IF(G10=0," ",LOOKUP(G10,A7:C52,B7:B52))))</f>
        <v>#REF!</v>
      </c>
      <c r="I10" s="10" t="e">
        <f>IF(AND(G8=0,G9=0,G10=1),"BILLÓN",IF(SUM(G8:G10)=0," ","BILLONES"))</f>
        <v>#REF!</v>
      </c>
      <c r="J10" s="248"/>
      <c r="K10" s="8"/>
      <c r="L10" s="8"/>
    </row>
    <row r="11" spans="1:12" ht="15" hidden="1" customHeight="1" x14ac:dyDescent="0.3">
      <c r="A11" s="6">
        <v>4</v>
      </c>
      <c r="B11" s="7" t="s">
        <v>17</v>
      </c>
      <c r="C11" s="7" t="s">
        <v>17</v>
      </c>
      <c r="D11" s="8"/>
      <c r="E11" s="13" t="e">
        <f>INT((C3-(INT(C3/1000000000000)*1000000000000))/1000000000)</f>
        <v>#REF!</v>
      </c>
      <c r="F11" s="14" t="s">
        <v>5</v>
      </c>
      <c r="G11" s="15" t="e">
        <f>INT(E11/100)*100</f>
        <v>#REF!</v>
      </c>
      <c r="H11" s="14" t="e">
        <f>IF(AND(G11=100,G12=0,G13=0),IF(G11=0," ",LOOKUP(G11,A7:C52,B7:B52)),IF(G11=0," ",LOOKUP(G11,A7:C52,C7:C52)))</f>
        <v>#REF!</v>
      </c>
      <c r="I11" s="16"/>
      <c r="J11" s="249" t="s">
        <v>9</v>
      </c>
      <c r="K11" s="8"/>
      <c r="L11" s="8"/>
    </row>
    <row r="12" spans="1:12" hidden="1" x14ac:dyDescent="0.3">
      <c r="A12" s="6">
        <v>5</v>
      </c>
      <c r="B12" s="7" t="s">
        <v>18</v>
      </c>
      <c r="C12" s="7" t="s">
        <v>18</v>
      </c>
      <c r="D12" s="8"/>
      <c r="E12" s="13" t="e">
        <f>+E11-G11</f>
        <v>#REF!</v>
      </c>
      <c r="F12" s="14" t="s">
        <v>7</v>
      </c>
      <c r="G12" s="15" t="e">
        <f>INT(E12/10)*10</f>
        <v>#REF!</v>
      </c>
      <c r="H12" s="14" t="e">
        <f>IF(OR(G12=10,G12=20),LOOKUP(E12,A7:C52,C7:C52),IF(AND(G12=100,G13=0,G14=0),IF(G12=0," ",LOOKUP(G12,A7:C52,B7:B52)),IF(G12=0," ",LOOKUP(G12,A7:C52,C7:C52))))</f>
        <v>#REF!</v>
      </c>
      <c r="I12" s="14" t="e">
        <f>IF(G13=0," ",IF(AND(G12&gt;20,G12&lt;=90),"Y"," "))</f>
        <v>#REF!</v>
      </c>
      <c r="J12" s="249"/>
      <c r="K12" s="8"/>
      <c r="L12" s="8"/>
    </row>
    <row r="13" spans="1:12" hidden="1" x14ac:dyDescent="0.3">
      <c r="A13" s="6">
        <v>6</v>
      </c>
      <c r="B13" s="7" t="s">
        <v>19</v>
      </c>
      <c r="C13" s="7" t="s">
        <v>19</v>
      </c>
      <c r="D13" s="8"/>
      <c r="E13" s="13" t="e">
        <f>+E12-G12</f>
        <v>#REF!</v>
      </c>
      <c r="F13" s="14" t="s">
        <v>8</v>
      </c>
      <c r="G13" s="13" t="e">
        <f>INT(E13)</f>
        <v>#REF!</v>
      </c>
      <c r="H13" s="14" t="e">
        <f>IF(AND(G11=0,G12=0,G13=1)," ",IF(AND(G8=0,G9=0,G10=0,G11=0,G12=0,G13=1)," ",IF(OR(G12=10,G12=20)," ",IF(AND(G13=100,G14=0,G15=0),IF(G13=0," ",LOOKUP(G13,A7:C52,B7:B52)),IF(G13=0," ",LOOKUP(G13,A7:C52,B7:B52))))))</f>
        <v>#REF!</v>
      </c>
      <c r="I13" s="14" t="e">
        <f>IF(AND(G11=0,G12=0,G13=1),"MIL",IF(SUM(G11:G13)=0," ","MIL"))</f>
        <v>#REF!</v>
      </c>
      <c r="J13" s="249"/>
      <c r="K13" s="8"/>
      <c r="L13" s="8"/>
    </row>
    <row r="14" spans="1:12" hidden="1" x14ac:dyDescent="0.3">
      <c r="A14" s="6">
        <v>7</v>
      </c>
      <c r="B14" s="7" t="s">
        <v>20</v>
      </c>
      <c r="C14" s="7" t="s">
        <v>20</v>
      </c>
      <c r="D14" s="8"/>
      <c r="E14" s="17" t="e">
        <f>INT((C3-(INT(C3/1000000000)*1000000000))/1000000)</f>
        <v>#REF!</v>
      </c>
      <c r="F14" s="18" t="s">
        <v>5</v>
      </c>
      <c r="G14" s="19" t="e">
        <f>INT(E14/100)*100</f>
        <v>#REF!</v>
      </c>
      <c r="H14" s="18" t="e">
        <f>IF(AND(G14=100,G15=0,G16=0),IF(G14=0," ",LOOKUP(G14,A7:C52,B7:B52)),IF(G14=0," ",LOOKUP(G14,A7:C52,C7:C52)))</f>
        <v>#REF!</v>
      </c>
      <c r="I14" s="20"/>
      <c r="J14" s="233" t="s">
        <v>10</v>
      </c>
      <c r="K14" s="8"/>
      <c r="L14" s="8"/>
    </row>
    <row r="15" spans="1:12" hidden="1" x14ac:dyDescent="0.3">
      <c r="A15" s="6">
        <v>8</v>
      </c>
      <c r="B15" s="7" t="s">
        <v>21</v>
      </c>
      <c r="C15" s="7" t="s">
        <v>21</v>
      </c>
      <c r="D15" s="8"/>
      <c r="E15" s="17" t="e">
        <f>+E14-G14</f>
        <v>#REF!</v>
      </c>
      <c r="F15" s="18" t="s">
        <v>7</v>
      </c>
      <c r="G15" s="19" t="e">
        <f>INT(E15/10)*10</f>
        <v>#REF!</v>
      </c>
      <c r="H15" s="18" t="e">
        <f>IF(OR(G15=10,G15=20),LOOKUP(E15,A7:C52,C7:C52),IF(AND(G15=100,G16=0,G20=0),IF(G15=0," ",LOOKUP(G15,A7:C52,B7:B52)),IF(G15=0," ",LOOKUP(G15,A7:C52,C7:C52))))</f>
        <v>#REF!</v>
      </c>
      <c r="I15" s="18" t="e">
        <f>IF(G16=0," ",IF(AND(G15&gt;20,G15&lt;=90),"Y"," "))</f>
        <v>#REF!</v>
      </c>
      <c r="J15" s="233"/>
      <c r="K15" s="8"/>
      <c r="L15" s="8"/>
    </row>
    <row r="16" spans="1:12" hidden="1" x14ac:dyDescent="0.3">
      <c r="A16" s="6">
        <v>9</v>
      </c>
      <c r="B16" s="7" t="s">
        <v>22</v>
      </c>
      <c r="C16" s="7" t="s">
        <v>22</v>
      </c>
      <c r="D16" s="8"/>
      <c r="E16" s="17" t="e">
        <f>+E15-G15</f>
        <v>#REF!</v>
      </c>
      <c r="F16" s="18" t="s">
        <v>8</v>
      </c>
      <c r="G16" s="17" t="e">
        <f>INT(E16)</f>
        <v>#REF!</v>
      </c>
      <c r="H16" s="18" t="e">
        <f>IF(AND(G14=0,G15=0,G16=1),"Un",IF(AND(G11=0,G12=0,G13=0,G14=0,G15=0,G16=1)," ",IF(OR(G15=10,G15=20)," ",IF(AND(G16=100,G20=0,G27=0),IF(G16=0," ",LOOKUP(G16,A7:C52,B7:B52)),IF(G16=0," ",LOOKUP(G16,A7:C52,B7:B52))))))</f>
        <v>#REF!</v>
      </c>
      <c r="I16" s="18" t="e">
        <f>IF(AND(OR(G11&gt;0,G12&gt;0,G13&gt;0),G14=0,G15=0,G16=0),"MILLONES",IF(AND(G11=0,G12=0,G13=0,G14=0,G15=0,G16=1),"MILLÓN",IF(SUM(G14:G16)=0," ","MILLONES")))</f>
        <v>#REF!</v>
      </c>
      <c r="J16" s="233"/>
      <c r="K16" s="8"/>
      <c r="L16" s="8"/>
    </row>
    <row r="17" spans="1:12" hidden="1" x14ac:dyDescent="0.3">
      <c r="A17" s="6">
        <v>10</v>
      </c>
      <c r="B17" s="7" t="s">
        <v>23</v>
      </c>
      <c r="C17" s="7" t="s">
        <v>23</v>
      </c>
      <c r="D17" s="8"/>
      <c r="E17" s="21" t="e">
        <f>INT((C3-(INT(C3/1000000)*1000000))/1000)</f>
        <v>#REF!</v>
      </c>
      <c r="F17" s="22" t="s">
        <v>5</v>
      </c>
      <c r="G17" s="23" t="e">
        <f>INT(E17/100)*100</f>
        <v>#REF!</v>
      </c>
      <c r="H17" s="22" t="e">
        <f>IF(AND(G17=100,G18=0,G19=0),IF(G17=0," ",LOOKUP(G17,A7:C52,B7:B52)),IF(G17=0," ",LOOKUP(G17,A7:C52,C7:C52)))</f>
        <v>#REF!</v>
      </c>
      <c r="I17" s="24"/>
      <c r="J17" s="234" t="s">
        <v>11</v>
      </c>
      <c r="K17" s="8"/>
      <c r="L17" s="8"/>
    </row>
    <row r="18" spans="1:12" hidden="1" x14ac:dyDescent="0.3">
      <c r="A18" s="6">
        <v>11</v>
      </c>
      <c r="B18" s="7" t="s">
        <v>24</v>
      </c>
      <c r="C18" s="7" t="s">
        <v>24</v>
      </c>
      <c r="D18" s="8"/>
      <c r="E18" s="21" t="e">
        <f>+E17-G17</f>
        <v>#REF!</v>
      </c>
      <c r="F18" s="22" t="s">
        <v>7</v>
      </c>
      <c r="G18" s="23" t="e">
        <f>INT(E18/10)*10</f>
        <v>#REF!</v>
      </c>
      <c r="H18" s="22" t="e">
        <f>IF(OR(G18=10,G18=20),LOOKUP(E18,A7:C52,C7:C52),IF(AND(G18=100,G19=0,F25=0),IF(G18=0," ",LOOKUP(G18,A7:C52,B7:B52)),IF(G18=0," ",LOOKUP(G18,A7:C52,C7:C52))))</f>
        <v>#REF!</v>
      </c>
      <c r="I18" s="22" t="e">
        <f>IF(G19=0," ",IF(AND(G18&gt;20,G18&lt;=90),"Y"," "))</f>
        <v>#REF!</v>
      </c>
      <c r="J18" s="234"/>
      <c r="K18" s="8"/>
      <c r="L18" s="8"/>
    </row>
    <row r="19" spans="1:12" hidden="1" x14ac:dyDescent="0.3">
      <c r="A19" s="6">
        <v>12</v>
      </c>
      <c r="B19" s="7" t="s">
        <v>25</v>
      </c>
      <c r="C19" s="7" t="s">
        <v>25</v>
      </c>
      <c r="D19" s="8"/>
      <c r="E19" s="21" t="e">
        <f>+E18-G18</f>
        <v>#REF!</v>
      </c>
      <c r="F19" s="22" t="s">
        <v>8</v>
      </c>
      <c r="G19" s="21" t="e">
        <f>INT(E19)</f>
        <v>#REF!</v>
      </c>
      <c r="H19" s="22" t="e">
        <f>IF(AND(G17=0,G18=0,G19=1)," ",IF(AND(G14=0,G15=0,G16=0,G17=0,G18=0,G19=1)," ",IF(OR(G18=10,G18=20)," ",IF(AND(G19=100,F25=0,F26=0),IF(G19=0," ",LOOKUP(G19,A7:C52,B7:B52)),IF(G19=0," ",LOOKUP(G19,A7:C52,B7:B52))))))</f>
        <v>#REF!</v>
      </c>
      <c r="I19" s="22" t="e">
        <f>IF(AND(G17=0,G18=0,G19=1),"MIL",IF(SUM(G17:G19)=0," ","MIL"))</f>
        <v>#REF!</v>
      </c>
      <c r="J19" s="234"/>
      <c r="K19" s="8"/>
      <c r="L19" s="8"/>
    </row>
    <row r="20" spans="1:12" hidden="1" x14ac:dyDescent="0.3">
      <c r="A20" s="6">
        <v>13</v>
      </c>
      <c r="B20" s="7" t="s">
        <v>26</v>
      </c>
      <c r="C20" s="7" t="s">
        <v>26</v>
      </c>
      <c r="D20" s="8"/>
      <c r="E20" s="25" t="e">
        <f>INT((C3-(INT(C3/1000)*1000))/1)</f>
        <v>#REF!</v>
      </c>
      <c r="F20" s="26" t="s">
        <v>5</v>
      </c>
      <c r="G20" s="27" t="e">
        <f>INT(E20/100)*100</f>
        <v>#REF!</v>
      </c>
      <c r="H20" s="26" t="e">
        <f>IF(AND(G20=100,G21=0,G22=0),IF(G20=0," ",LOOKUP(G20,A7:C52,B7:B52)),IF(G20=0," ",LOOKUP(G20,A7:C52,C7:C52)))</f>
        <v>#REF!</v>
      </c>
      <c r="I20" s="28"/>
      <c r="J20" s="235" t="s">
        <v>12</v>
      </c>
      <c r="K20" s="8"/>
      <c r="L20" s="8"/>
    </row>
    <row r="21" spans="1:12" hidden="1" x14ac:dyDescent="0.3">
      <c r="A21" s="6">
        <v>14</v>
      </c>
      <c r="B21" s="7" t="s">
        <v>27</v>
      </c>
      <c r="C21" s="7" t="s">
        <v>27</v>
      </c>
      <c r="D21" s="8"/>
      <c r="E21" s="25" t="e">
        <f>+E20-G20</f>
        <v>#REF!</v>
      </c>
      <c r="F21" s="26" t="s">
        <v>7</v>
      </c>
      <c r="G21" s="27" t="e">
        <f>INT(E21/10)*10</f>
        <v>#REF!</v>
      </c>
      <c r="H21" s="26" t="e">
        <f>IF(OR(G21=10,G21=20),LOOKUP(E21,A7:C52,C7:C52),IF(AND(G21=100,G22=0,G32=0),IF(G21=0," ",LOOKUP(G21,A7:C52,B7:B52)),IF(G21=0," ",LOOKUP(G21,A7:C52,C7:C52))))</f>
        <v>#REF!</v>
      </c>
      <c r="I21" s="26" t="e">
        <f>IF(G22=0," ",IF(AND(G21&gt;20,G21&lt;=90),"Y"," "))</f>
        <v>#REF!</v>
      </c>
      <c r="J21" s="235"/>
      <c r="K21" s="8"/>
      <c r="L21" s="8"/>
    </row>
    <row r="22" spans="1:12" hidden="1" x14ac:dyDescent="0.3">
      <c r="A22" s="6">
        <v>15</v>
      </c>
      <c r="B22" s="7" t="s">
        <v>28</v>
      </c>
      <c r="C22" s="7" t="s">
        <v>28</v>
      </c>
      <c r="D22" s="8"/>
      <c r="E22" s="25" t="e">
        <f>+E21-G21</f>
        <v>#REF!</v>
      </c>
      <c r="F22" s="26" t="s">
        <v>8</v>
      </c>
      <c r="G22" s="25" t="e">
        <f>INT(E22)</f>
        <v>#REF!</v>
      </c>
      <c r="H22" s="26" t="e">
        <f>IF(AND(G20=0,G21=0,G22=1),"UN",IF(AND(G17=0,G18=0,G19=0,G20=0,G21=0,G22=1)," ",IF(OR(G21=10,G21=20)," ",IF(AND(G22=100,G32=0,G33=0),IF(G22=0," ",LOOKUP(G22,A7:C52,B7:B52)),IF(G22=0," ",LOOKUP(G22,A7:C52,B7:B52))))))</f>
        <v>#REF!</v>
      </c>
      <c r="I22" s="26"/>
      <c r="J22" s="235"/>
      <c r="K22" s="8"/>
      <c r="L22" s="8"/>
    </row>
    <row r="23" spans="1:12" hidden="1" x14ac:dyDescent="0.3">
      <c r="A23" s="6">
        <v>16</v>
      </c>
      <c r="B23" s="7" t="s">
        <v>29</v>
      </c>
      <c r="C23" s="7" t="s">
        <v>29</v>
      </c>
      <c r="D23" s="8"/>
      <c r="E23" s="8"/>
      <c r="F23" s="8"/>
      <c r="G23" s="8"/>
      <c r="H23" s="8"/>
      <c r="I23" s="8"/>
      <c r="J23" s="8"/>
      <c r="K23" s="8"/>
    </row>
    <row r="24" spans="1:12" hidden="1" x14ac:dyDescent="0.3">
      <c r="A24" s="6">
        <v>17</v>
      </c>
      <c r="B24" s="7" t="s">
        <v>30</v>
      </c>
      <c r="C24" s="7" t="s">
        <v>30</v>
      </c>
      <c r="D24" s="8"/>
      <c r="E24" s="8"/>
      <c r="F24" s="8"/>
      <c r="G24" s="8"/>
      <c r="H24" s="8"/>
      <c r="I24" s="8"/>
      <c r="J24" s="8"/>
      <c r="K24" s="8"/>
    </row>
    <row r="25" spans="1:12" ht="15.6" hidden="1" x14ac:dyDescent="0.3">
      <c r="A25" s="6">
        <v>18</v>
      </c>
      <c r="B25" s="7" t="s">
        <v>31</v>
      </c>
      <c r="C25" s="7" t="s">
        <v>31</v>
      </c>
      <c r="D25" s="8"/>
      <c r="E25" s="8"/>
      <c r="F25" s="29"/>
      <c r="G25" s="8"/>
      <c r="H25" s="8"/>
      <c r="I25" s="8"/>
      <c r="J25" s="8"/>
      <c r="K25" s="8"/>
    </row>
    <row r="26" spans="1:12" hidden="1" x14ac:dyDescent="0.3">
      <c r="A26" s="6">
        <v>19</v>
      </c>
      <c r="B26" s="7" t="s">
        <v>32</v>
      </c>
      <c r="C26" s="7" t="s">
        <v>32</v>
      </c>
      <c r="D26" s="8"/>
      <c r="E26" s="8"/>
      <c r="F26" s="8"/>
      <c r="G26" s="8"/>
      <c r="H26" s="8"/>
      <c r="I26" s="8"/>
      <c r="J26" s="8"/>
      <c r="K26" s="8"/>
    </row>
    <row r="27" spans="1:12" hidden="1" x14ac:dyDescent="0.3">
      <c r="A27" s="6">
        <v>20</v>
      </c>
      <c r="B27" s="7" t="s">
        <v>33</v>
      </c>
      <c r="C27" s="7" t="s">
        <v>33</v>
      </c>
      <c r="D27" s="236" t="e">
        <f>H8&amp;" "&amp;H9&amp;" "&amp;I9&amp;" "&amp;" "&amp;H10&amp;" "&amp;I10&amp;" "&amp;H11&amp;" "&amp;H12&amp;" "&amp;I12&amp;" "&amp;" "&amp;H13&amp;" "&amp;I13&amp;" "&amp;H14&amp;" "&amp;H15&amp;" "&amp;I15&amp;" "&amp;H16&amp;" "&amp;I16&amp;" "&amp;H17&amp;" "&amp;H18&amp;" "&amp;I18&amp;" "&amp;H19&amp;" "&amp;I19&amp;" "&amp;H20&amp;" "&amp;H21&amp;" "&amp;I21&amp;" "&amp;H22&amp;" "&amp;H29</f>
        <v>#REF!</v>
      </c>
      <c r="E27" s="236"/>
      <c r="F27" s="236"/>
      <c r="G27" s="236"/>
      <c r="H27" s="236"/>
      <c r="I27" s="236"/>
      <c r="J27" s="236"/>
      <c r="K27" s="236"/>
    </row>
    <row r="28" spans="1:12" hidden="1" x14ac:dyDescent="0.3">
      <c r="A28" s="6">
        <v>21</v>
      </c>
      <c r="B28" s="7" t="s">
        <v>34</v>
      </c>
      <c r="C28" s="7" t="s">
        <v>35</v>
      </c>
      <c r="D28" s="236"/>
      <c r="E28" s="236"/>
      <c r="F28" s="236"/>
      <c r="G28" s="236"/>
      <c r="H28" s="236"/>
      <c r="I28" s="236"/>
      <c r="J28" s="236"/>
      <c r="K28" s="236"/>
    </row>
    <row r="29" spans="1:12" hidden="1" x14ac:dyDescent="0.3">
      <c r="A29" s="6">
        <v>22</v>
      </c>
      <c r="B29" s="7" t="s">
        <v>36</v>
      </c>
      <c r="C29" s="7" t="s">
        <v>36</v>
      </c>
      <c r="D29" s="8"/>
      <c r="E29" s="8"/>
      <c r="F29" s="8"/>
      <c r="G29" s="8"/>
      <c r="H29" s="30" t="e">
        <f>IF(F30&lt;&gt;0,"DE PESOS M/CTE",IF(C3=1,"PESO M/CTE","PESOS M/CTE"))</f>
        <v>#REF!</v>
      </c>
      <c r="I29" s="8"/>
      <c r="J29" s="8"/>
      <c r="K29" s="8"/>
    </row>
    <row r="30" spans="1:12" hidden="1" x14ac:dyDescent="0.3">
      <c r="A30" s="6">
        <v>23</v>
      </c>
      <c r="B30" s="7" t="s">
        <v>37</v>
      </c>
      <c r="C30" s="7" t="s">
        <v>37</v>
      </c>
      <c r="D30" s="8"/>
      <c r="E30" s="31" t="e">
        <f>C3/1000000</f>
        <v>#REF!</v>
      </c>
      <c r="F30" s="32" t="e">
        <f>IF(E30=INT(E30),"DE PESOS M/CTE",0)</f>
        <v>#REF!</v>
      </c>
      <c r="G30" s="8"/>
      <c r="H30" s="8"/>
      <c r="I30" s="8"/>
      <c r="J30" s="8"/>
      <c r="K30" s="8"/>
    </row>
    <row r="31" spans="1:12" hidden="1" x14ac:dyDescent="0.3">
      <c r="A31" s="6">
        <v>24</v>
      </c>
      <c r="B31" s="7" t="s">
        <v>38</v>
      </c>
      <c r="C31" s="7" t="s">
        <v>38</v>
      </c>
      <c r="D31" s="8"/>
      <c r="E31" s="8"/>
      <c r="F31" s="8"/>
      <c r="G31" s="8"/>
      <c r="H31" s="8"/>
      <c r="I31" s="8"/>
      <c r="J31" s="8"/>
      <c r="K31" s="8"/>
    </row>
    <row r="32" spans="1:12" hidden="1" x14ac:dyDescent="0.3">
      <c r="A32" s="6">
        <v>25</v>
      </c>
      <c r="B32" s="7" t="s">
        <v>39</v>
      </c>
      <c r="C32" s="7" t="s">
        <v>39</v>
      </c>
      <c r="D32" s="8"/>
      <c r="E32" s="8"/>
      <c r="F32" s="8"/>
      <c r="G32" s="8"/>
      <c r="H32" s="8"/>
      <c r="I32" s="8"/>
      <c r="J32" s="8"/>
      <c r="K32" s="8"/>
    </row>
    <row r="33" spans="1:11" hidden="1" x14ac:dyDescent="0.3">
      <c r="A33" s="6">
        <v>26</v>
      </c>
      <c r="B33" s="7" t="s">
        <v>40</v>
      </c>
      <c r="C33" s="7" t="s">
        <v>40</v>
      </c>
      <c r="D33" s="8"/>
      <c r="E33" s="8"/>
      <c r="F33" s="8"/>
      <c r="G33" s="8"/>
      <c r="H33" s="8"/>
      <c r="I33" s="8"/>
      <c r="J33" s="8"/>
      <c r="K33" s="8"/>
    </row>
    <row r="34" spans="1:11" hidden="1" x14ac:dyDescent="0.3">
      <c r="A34" s="6">
        <v>27</v>
      </c>
      <c r="B34" s="7" t="s">
        <v>41</v>
      </c>
      <c r="C34" s="7" t="s">
        <v>41</v>
      </c>
      <c r="D34" s="8"/>
      <c r="E34" s="8"/>
      <c r="F34" s="8"/>
      <c r="G34" s="8"/>
      <c r="H34" s="8"/>
      <c r="I34" s="8"/>
      <c r="J34" s="8"/>
      <c r="K34" s="8"/>
    </row>
    <row r="35" spans="1:11" hidden="1" x14ac:dyDescent="0.3">
      <c r="A35" s="6">
        <v>28</v>
      </c>
      <c r="B35" s="7" t="s">
        <v>42</v>
      </c>
      <c r="C35" s="7" t="s">
        <v>42</v>
      </c>
      <c r="D35" s="8"/>
      <c r="E35" s="8"/>
      <c r="F35" s="8"/>
      <c r="G35" s="8"/>
      <c r="H35" s="8"/>
      <c r="I35" s="8"/>
      <c r="J35" s="8"/>
      <c r="K35" s="8"/>
    </row>
    <row r="36" spans="1:11" hidden="1" x14ac:dyDescent="0.3">
      <c r="A36" s="6">
        <v>29</v>
      </c>
      <c r="B36" s="7" t="s">
        <v>43</v>
      </c>
      <c r="C36" s="7" t="s">
        <v>43</v>
      </c>
      <c r="D36" s="8"/>
      <c r="E36" s="8"/>
      <c r="F36" s="8"/>
      <c r="G36" s="8"/>
      <c r="H36" s="8"/>
      <c r="I36" s="8"/>
      <c r="J36" s="8"/>
      <c r="K36" s="8"/>
    </row>
    <row r="37" spans="1:11" hidden="1" x14ac:dyDescent="0.3">
      <c r="A37" s="6">
        <v>30</v>
      </c>
      <c r="B37" s="7" t="s">
        <v>44</v>
      </c>
      <c r="C37" s="7" t="s">
        <v>44</v>
      </c>
      <c r="D37" s="8"/>
      <c r="E37" s="8"/>
      <c r="F37" s="8"/>
      <c r="G37" s="8"/>
      <c r="H37" s="8"/>
      <c r="I37" s="8"/>
      <c r="J37" s="8"/>
      <c r="K37" s="8"/>
    </row>
    <row r="38" spans="1:11" hidden="1" x14ac:dyDescent="0.3">
      <c r="A38" s="6">
        <v>40</v>
      </c>
      <c r="B38" s="7" t="s">
        <v>45</v>
      </c>
      <c r="C38" s="7" t="s">
        <v>45</v>
      </c>
      <c r="D38" s="8"/>
      <c r="E38" s="8"/>
      <c r="F38" s="8"/>
      <c r="G38" s="8"/>
      <c r="H38" s="8"/>
      <c r="I38" s="8"/>
      <c r="J38" s="8"/>
      <c r="K38" s="8"/>
    </row>
    <row r="39" spans="1:11" hidden="1" x14ac:dyDescent="0.3">
      <c r="A39" s="6">
        <v>50</v>
      </c>
      <c r="B39" s="7" t="s">
        <v>46</v>
      </c>
      <c r="C39" s="7" t="s">
        <v>46</v>
      </c>
      <c r="D39" s="8"/>
      <c r="E39" s="8"/>
      <c r="F39" s="8"/>
      <c r="G39" s="8"/>
      <c r="H39" s="8"/>
      <c r="I39" s="8"/>
      <c r="J39" s="8"/>
      <c r="K39" s="8"/>
    </row>
    <row r="40" spans="1:11" hidden="1" x14ac:dyDescent="0.3">
      <c r="A40" s="6">
        <v>60</v>
      </c>
      <c r="B40" s="7" t="s">
        <v>47</v>
      </c>
      <c r="C40" s="7" t="s">
        <v>47</v>
      </c>
      <c r="D40" s="8"/>
      <c r="E40" s="8"/>
      <c r="F40" s="8"/>
      <c r="G40" s="8"/>
      <c r="H40" s="8"/>
      <c r="I40" s="8"/>
      <c r="J40" s="8"/>
      <c r="K40" s="8"/>
    </row>
    <row r="41" spans="1:11" hidden="1" x14ac:dyDescent="0.3">
      <c r="A41" s="6">
        <v>70</v>
      </c>
      <c r="B41" s="7" t="s">
        <v>48</v>
      </c>
      <c r="C41" s="7" t="s">
        <v>48</v>
      </c>
      <c r="D41" s="8"/>
      <c r="E41" s="8"/>
      <c r="F41" s="8"/>
      <c r="G41" s="8"/>
      <c r="H41" s="8"/>
      <c r="I41" s="8"/>
      <c r="J41" s="8"/>
      <c r="K41" s="8"/>
    </row>
    <row r="42" spans="1:11" hidden="1" x14ac:dyDescent="0.3">
      <c r="A42" s="6">
        <v>80</v>
      </c>
      <c r="B42" s="7" t="s">
        <v>49</v>
      </c>
      <c r="C42" s="7" t="s">
        <v>49</v>
      </c>
      <c r="D42" s="8"/>
      <c r="E42" s="8"/>
      <c r="F42" s="8"/>
      <c r="G42" s="8"/>
      <c r="H42" s="8"/>
      <c r="I42" s="8"/>
      <c r="J42" s="8"/>
      <c r="K42" s="8"/>
    </row>
    <row r="43" spans="1:11" hidden="1" x14ac:dyDescent="0.3">
      <c r="A43" s="6">
        <v>90</v>
      </c>
      <c r="B43" s="7" t="s">
        <v>50</v>
      </c>
      <c r="C43" s="7" t="s">
        <v>50</v>
      </c>
      <c r="D43" s="8"/>
      <c r="E43" s="8"/>
      <c r="F43" s="8"/>
      <c r="G43" s="8"/>
      <c r="H43" s="8"/>
      <c r="I43" s="8"/>
      <c r="J43" s="8"/>
      <c r="K43" s="8"/>
    </row>
    <row r="44" spans="1:11" hidden="1" x14ac:dyDescent="0.3">
      <c r="A44" s="6">
        <v>100</v>
      </c>
      <c r="B44" s="7" t="s">
        <v>51</v>
      </c>
      <c r="C44" s="7" t="s">
        <v>52</v>
      </c>
      <c r="D44" s="8"/>
      <c r="E44" s="8"/>
      <c r="F44" s="8"/>
      <c r="G44" s="8"/>
      <c r="H44" s="8"/>
      <c r="I44" s="8"/>
      <c r="J44" s="8"/>
      <c r="K44" s="8"/>
    </row>
    <row r="45" spans="1:11" hidden="1" x14ac:dyDescent="0.3">
      <c r="A45" s="6">
        <v>200</v>
      </c>
      <c r="B45" s="7" t="s">
        <v>53</v>
      </c>
      <c r="C45" s="7" t="s">
        <v>53</v>
      </c>
      <c r="D45" s="8"/>
      <c r="E45" s="8"/>
      <c r="F45" s="8"/>
      <c r="G45" s="8"/>
      <c r="H45" s="8"/>
      <c r="I45" s="8"/>
      <c r="J45" s="8"/>
      <c r="K45" s="8"/>
    </row>
    <row r="46" spans="1:11" hidden="1" x14ac:dyDescent="0.3">
      <c r="A46" s="6">
        <v>300</v>
      </c>
      <c r="B46" s="7" t="s">
        <v>54</v>
      </c>
      <c r="C46" s="7" t="s">
        <v>54</v>
      </c>
      <c r="D46" s="8"/>
      <c r="E46" s="8"/>
      <c r="F46" s="8"/>
      <c r="G46" s="8"/>
      <c r="H46" s="8"/>
      <c r="I46" s="8"/>
      <c r="J46" s="8"/>
      <c r="K46" s="8"/>
    </row>
    <row r="47" spans="1:11" hidden="1" x14ac:dyDescent="0.3">
      <c r="A47" s="6">
        <v>400</v>
      </c>
      <c r="B47" s="7" t="s">
        <v>55</v>
      </c>
      <c r="C47" s="7" t="s">
        <v>55</v>
      </c>
      <c r="D47" s="8"/>
      <c r="E47" s="8"/>
      <c r="F47" s="8"/>
      <c r="G47" s="8"/>
      <c r="H47" s="8"/>
      <c r="I47" s="8"/>
      <c r="J47" s="8"/>
      <c r="K47" s="8"/>
    </row>
    <row r="48" spans="1:11" hidden="1" x14ac:dyDescent="0.3">
      <c r="A48" s="6">
        <v>500</v>
      </c>
      <c r="B48" s="7" t="s">
        <v>56</v>
      </c>
      <c r="C48" s="7" t="s">
        <v>56</v>
      </c>
      <c r="D48" s="8"/>
      <c r="E48" s="8"/>
      <c r="F48" s="8"/>
      <c r="G48" s="8"/>
      <c r="H48" s="8"/>
      <c r="I48" s="8"/>
      <c r="J48" s="8"/>
      <c r="K48" s="8"/>
    </row>
    <row r="49" spans="1:11" hidden="1" x14ac:dyDescent="0.3">
      <c r="A49" s="6">
        <v>600</v>
      </c>
      <c r="B49" s="7" t="s">
        <v>57</v>
      </c>
      <c r="C49" s="7" t="s">
        <v>57</v>
      </c>
      <c r="D49" s="8"/>
      <c r="E49" s="8"/>
      <c r="F49" s="8"/>
      <c r="G49" s="8"/>
      <c r="H49" s="8"/>
      <c r="I49" s="8"/>
      <c r="J49" s="8"/>
      <c r="K49" s="8"/>
    </row>
    <row r="50" spans="1:11" hidden="1" x14ac:dyDescent="0.3">
      <c r="A50" s="6">
        <v>700</v>
      </c>
      <c r="B50" s="7" t="s">
        <v>58</v>
      </c>
      <c r="C50" s="7" t="s">
        <v>58</v>
      </c>
      <c r="D50" s="8"/>
      <c r="E50" s="8"/>
      <c r="F50" s="8"/>
      <c r="G50" s="8"/>
      <c r="H50" s="8"/>
      <c r="I50" s="8"/>
      <c r="J50" s="8"/>
      <c r="K50" s="8"/>
    </row>
    <row r="51" spans="1:11" hidden="1" x14ac:dyDescent="0.3">
      <c r="A51" s="6">
        <v>800</v>
      </c>
      <c r="B51" s="7" t="s">
        <v>59</v>
      </c>
      <c r="C51" s="7" t="s">
        <v>59</v>
      </c>
      <c r="D51" s="8"/>
      <c r="E51" s="8"/>
      <c r="F51" s="8"/>
      <c r="G51" s="8"/>
      <c r="H51" s="8"/>
      <c r="I51" s="8"/>
      <c r="J51" s="8"/>
      <c r="K51" s="8"/>
    </row>
    <row r="52" spans="1:11" hidden="1" x14ac:dyDescent="0.3">
      <c r="A52" s="6">
        <v>900</v>
      </c>
      <c r="B52" s="7" t="s">
        <v>60</v>
      </c>
      <c r="C52" s="7" t="s">
        <v>60</v>
      </c>
      <c r="D52" s="8"/>
      <c r="E52" s="8"/>
      <c r="F52" s="8"/>
      <c r="G52" s="8"/>
      <c r="H52" s="8"/>
      <c r="I52" s="8"/>
      <c r="J52" s="8"/>
      <c r="K52" s="8"/>
    </row>
    <row r="53" spans="1:11" hidden="1" x14ac:dyDescent="0.3">
      <c r="A53" s="33"/>
      <c r="B53" s="34"/>
      <c r="C53" s="34"/>
      <c r="D53" s="8"/>
      <c r="E53" s="8"/>
      <c r="F53" s="8"/>
      <c r="G53" s="8"/>
      <c r="H53" s="8"/>
      <c r="I53" s="8"/>
      <c r="J53" s="8"/>
      <c r="K53" s="8"/>
    </row>
    <row r="54" spans="1:11" hidden="1" x14ac:dyDescent="0.3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</sheetData>
  <sheetProtection algorithmName="SHA-512" hashValue="M10mFmgVBJCmm9bQpd5XeAGIEC1O9YWeidvywT+pyhrfc7Eapxz0ui96qBdOJBrWtTkDaR3i1ioQx9IPjapLsg==" saltValue="J+kZY06WmCsXJ4+XKfaWbA==" spinCount="100000" sheet="1" objects="1" scenarios="1" selectLockedCells="1" selectUnlockedCells="1"/>
  <mergeCells count="11">
    <mergeCell ref="J14:J16"/>
    <mergeCell ref="J17:J19"/>
    <mergeCell ref="J20:J22"/>
    <mergeCell ref="D27:K28"/>
    <mergeCell ref="A1:J1"/>
    <mergeCell ref="A3:B3"/>
    <mergeCell ref="C3:D3"/>
    <mergeCell ref="A5:B5"/>
    <mergeCell ref="C5:J6"/>
    <mergeCell ref="J8:J10"/>
    <mergeCell ref="J11:J13"/>
  </mergeCells>
  <dataValidations disablePrompts="1" count="1">
    <dataValidation type="whole" operator="greaterThanOrEqual" allowBlank="1" showInputMessage="1" showErrorMessage="1" errorTitle="Gerencie.com" error="Numeros enteros mayores que 0" promptTitle="Gerencie.com" prompt="Digite el valor" sqref="C3:D3" xr:uid="{00000000-0002-0000-0400-000000000000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 ECONOMICA</vt:lpstr>
      <vt:lpstr>CONVER.#.LETRA</vt:lpstr>
      <vt:lpstr>'OFERTA ECONOMICA'!Área_de_impresión</vt:lpstr>
      <vt:lpstr>'OFERTA ECONOMICA'!Títulos_a_imprimir</vt:lpstr>
    </vt:vector>
  </TitlesOfParts>
  <Company>Me&amp;Ta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juan felipe tavera jimenez</cp:lastModifiedBy>
  <cp:lastPrinted>2024-05-27T17:19:21Z</cp:lastPrinted>
  <dcterms:created xsi:type="dcterms:W3CDTF">1996-11-27T10:00:04Z</dcterms:created>
  <dcterms:modified xsi:type="dcterms:W3CDTF">2024-09-24T14:55:46Z</dcterms:modified>
</cp:coreProperties>
</file>